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autoCompressPictures="0"/>
  <mc:AlternateContent xmlns:mc="http://schemas.openxmlformats.org/markup-compatibility/2006">
    <mc:Choice Requires="x15">
      <x15ac:absPath xmlns:x15ac="http://schemas.microsoft.com/office/spreadsheetml/2010/11/ac" url="/Users/Gil/Documents/Sites_Web/master_mq/public_html/public/publications/qualite_et_management/MQ_M2/2017-2018/MIM_projets/qpo12_2018_gr11_ISO_13485/"/>
    </mc:Choice>
  </mc:AlternateContent>
  <bookViews>
    <workbookView xWindow="0" yWindow="460" windowWidth="20660" windowHeight="17320" tabRatio="811"/>
  </bookViews>
  <sheets>
    <sheet name="Mode d'emploi" sheetId="8" r:id="rId1"/>
    <sheet name="Evaluation rapide ER" sheetId="9" r:id="rId2"/>
    <sheet name="Résultats ER" sheetId="10" r:id="rId3"/>
    <sheet name="Evaluation détaillée ED" sheetId="3" r:id="rId4"/>
    <sheet name="Résultats ED" sheetId="2" r:id="rId5"/>
    <sheet name="Résultats ED par Article" sheetId="1" r:id="rId6"/>
    <sheet name="Déclarations ISO 17050 ER &amp; ED" sheetId="6" r:id="rId7"/>
    <sheet name="Util_ER" sheetId="11" state="hidden" r:id="rId8"/>
    <sheet name="Util_ED" sheetId="7" state="hidden" r:id="rId9"/>
  </sheets>
  <definedNames>
    <definedName name="Choix_de__VÉRACITÉ" localSheetId="7">Util_ER!$A$3:$A$7</definedName>
    <definedName name="Choix_de__VÉRACITÉ">Util_ED!$A$3:$A$7</definedName>
    <definedName name="_xlnm.Print_Titles" localSheetId="3">'Evaluation détaillée ED'!$10:$10</definedName>
    <definedName name="_xlnm.Print_Titles" localSheetId="1">'Evaluation rapide ER'!$10:$10</definedName>
    <definedName name="_xlnm.Print_Titles" localSheetId="4">'Résultats ED'!$1:$7</definedName>
    <definedName name="_xlnm.Print_Titles" localSheetId="5">'Résultats ED par Article'!$1:$7</definedName>
    <definedName name="_xlnm.Print_Titles" localSheetId="2">'Résultats ER'!$1:$7</definedName>
    <definedName name="liste" localSheetId="7">Util_ER!$A$2:$A$7</definedName>
    <definedName name="liste">Util_ED!$A$2:$A$7</definedName>
    <definedName name="_xlnm.Print_Area" localSheetId="6">'Déclarations ISO 17050 ER &amp; ED'!$A$1:$L$36</definedName>
    <definedName name="_xlnm.Print_Area" localSheetId="3">'Evaluation détaillée ED'!$A$1:$G$247</definedName>
    <definedName name="_xlnm.Print_Area" localSheetId="1">'Evaluation rapide ER'!$A$1:$G$110</definedName>
    <definedName name="_xlnm.Print_Area" localSheetId="0">'Mode d''emploi'!$B$1:$J$26</definedName>
    <definedName name="_xlnm.Print_Area" localSheetId="4">'Résultats ED'!$A$1:$H$61</definedName>
    <definedName name="_xlnm.Print_Area" localSheetId="5">'Résultats ED par Article'!$A$1:$H$53</definedName>
    <definedName name="_xlnm.Print_Area" localSheetId="2">'Résultats ER'!$A$1:$H$61</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5" i="3" l="1"/>
  <c r="D16" i="3"/>
  <c r="D17" i="3"/>
  <c r="D18" i="3"/>
  <c r="D19" i="3"/>
  <c r="D20" i="3"/>
  <c r="D21" i="3"/>
  <c r="D22" i="3"/>
  <c r="D14" i="3"/>
  <c r="D13" i="3"/>
  <c r="C13" i="3"/>
  <c r="D24" i="3"/>
  <c r="D25" i="3"/>
  <c r="D26" i="3"/>
  <c r="D27" i="3"/>
  <c r="D28" i="3"/>
  <c r="D29" i="3"/>
  <c r="D30" i="3"/>
  <c r="D31" i="3"/>
  <c r="D32" i="3"/>
  <c r="D23" i="3"/>
  <c r="C23" i="3"/>
  <c r="D2" i="7"/>
  <c r="A16" i="1"/>
  <c r="A2" i="7"/>
  <c r="A3" i="7"/>
  <c r="A4" i="7"/>
  <c r="A5" i="7"/>
  <c r="A6" i="7"/>
  <c r="B3" i="7"/>
  <c r="C3" i="7"/>
  <c r="B4" i="7"/>
  <c r="G22" i="8"/>
  <c r="E22" i="8"/>
  <c r="C4" i="7"/>
  <c r="B5" i="7"/>
  <c r="G23" i="8"/>
  <c r="E23" i="8"/>
  <c r="C5" i="7"/>
  <c r="B6" i="7"/>
  <c r="C6" i="7"/>
  <c r="B7" i="7"/>
  <c r="C7" i="7"/>
  <c r="B31" i="7"/>
  <c r="D35" i="3"/>
  <c r="D34" i="3"/>
  <c r="C34" i="3"/>
  <c r="D37" i="3"/>
  <c r="D36" i="3"/>
  <c r="C36" i="3"/>
  <c r="D39" i="3"/>
  <c r="D40" i="3"/>
  <c r="D38" i="3"/>
  <c r="C38" i="3"/>
  <c r="D42" i="3"/>
  <c r="D43" i="3"/>
  <c r="D44" i="3"/>
  <c r="D41" i="3"/>
  <c r="C41" i="3"/>
  <c r="D46" i="3"/>
  <c r="D47" i="3"/>
  <c r="D48" i="3"/>
  <c r="D45" i="3"/>
  <c r="C45" i="3"/>
  <c r="D50" i="3"/>
  <c r="D51" i="3"/>
  <c r="D52" i="3"/>
  <c r="D53" i="3"/>
  <c r="D54" i="3"/>
  <c r="D49" i="3"/>
  <c r="C49" i="3"/>
  <c r="E2" i="7"/>
  <c r="A25" i="1"/>
  <c r="L32" i="6"/>
  <c r="J32" i="6"/>
  <c r="J29" i="6"/>
  <c r="J27" i="6"/>
  <c r="B56" i="2"/>
  <c r="H17" i="6"/>
  <c r="A56" i="2"/>
  <c r="G17" i="6"/>
  <c r="B49" i="2"/>
  <c r="H16" i="6"/>
  <c r="A49" i="2"/>
  <c r="G16" i="6"/>
  <c r="B44" i="2"/>
  <c r="H15" i="6"/>
  <c r="A44" i="2"/>
  <c r="G15" i="6"/>
  <c r="B37" i="2"/>
  <c r="H14" i="6"/>
  <c r="A37" i="2"/>
  <c r="G14" i="6"/>
  <c r="B34" i="2"/>
  <c r="H13" i="6"/>
  <c r="A34" i="2"/>
  <c r="G13" i="6"/>
  <c r="G12" i="6"/>
  <c r="G8" i="6"/>
  <c r="J34" i="6"/>
  <c r="J5" i="6"/>
  <c r="G5" i="6"/>
  <c r="D34" i="6"/>
  <c r="D252" i="3"/>
  <c r="D253" i="3"/>
  <c r="D254" i="3"/>
  <c r="D255" i="3"/>
  <c r="D256" i="3"/>
  <c r="D257" i="3"/>
  <c r="D258" i="3"/>
  <c r="D259" i="3"/>
  <c r="D260" i="3"/>
  <c r="D261" i="3"/>
  <c r="D262" i="3"/>
  <c r="D263" i="3"/>
  <c r="D264" i="3"/>
  <c r="D265" i="3"/>
  <c r="D266" i="3"/>
  <c r="D251" i="3"/>
  <c r="G61" i="2"/>
  <c r="C251" i="3"/>
  <c r="A15" i="7"/>
  <c r="A13" i="7"/>
  <c r="A14" i="7"/>
  <c r="B13" i="7"/>
  <c r="E251" i="3"/>
  <c r="H61" i="2"/>
  <c r="D246" i="3"/>
  <c r="D247" i="3"/>
  <c r="D248" i="3"/>
  <c r="D249" i="3"/>
  <c r="D250" i="3"/>
  <c r="D245" i="3"/>
  <c r="G60" i="2"/>
  <c r="C245" i="3"/>
  <c r="E245" i="3"/>
  <c r="H60" i="2"/>
  <c r="D232" i="3"/>
  <c r="D233" i="3"/>
  <c r="D234" i="3"/>
  <c r="D235" i="3"/>
  <c r="D236" i="3"/>
  <c r="D237" i="3"/>
  <c r="D238" i="3"/>
  <c r="D239" i="3"/>
  <c r="D240" i="3"/>
  <c r="D241" i="3"/>
  <c r="D242" i="3"/>
  <c r="D243" i="3"/>
  <c r="D244" i="3"/>
  <c r="D231" i="3"/>
  <c r="G59" i="2"/>
  <c r="C231" i="3"/>
  <c r="E231" i="3"/>
  <c r="H59" i="2"/>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198" i="3"/>
  <c r="G58" i="2"/>
  <c r="C198" i="3"/>
  <c r="E198" i="3"/>
  <c r="H58" i="2"/>
  <c r="D184" i="3"/>
  <c r="D185" i="3"/>
  <c r="D186" i="3"/>
  <c r="D187" i="3"/>
  <c r="D188" i="3"/>
  <c r="D189" i="3"/>
  <c r="D190" i="3"/>
  <c r="D191" i="3"/>
  <c r="D192" i="3"/>
  <c r="D193" i="3"/>
  <c r="D194" i="3"/>
  <c r="D183" i="3"/>
  <c r="G55" i="2"/>
  <c r="C183" i="3"/>
  <c r="E183" i="3"/>
  <c r="H55" i="2"/>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43" i="3"/>
  <c r="G54" i="2"/>
  <c r="C143" i="3"/>
  <c r="E143" i="3"/>
  <c r="H54" i="2"/>
  <c r="D131" i="3"/>
  <c r="D132" i="3"/>
  <c r="D133" i="3"/>
  <c r="D134" i="3"/>
  <c r="D135" i="3"/>
  <c r="D136" i="3"/>
  <c r="D137" i="3"/>
  <c r="D138" i="3"/>
  <c r="D139" i="3"/>
  <c r="D140" i="3"/>
  <c r="D141" i="3"/>
  <c r="D142" i="3"/>
  <c r="D130" i="3"/>
  <c r="G53" i="2"/>
  <c r="C130" i="3"/>
  <c r="E130" i="3"/>
  <c r="H53" i="2"/>
  <c r="D87" i="3"/>
  <c r="G52" i="2"/>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93" i="3"/>
  <c r="C93" i="3"/>
  <c r="E93" i="3"/>
  <c r="H52" i="2"/>
  <c r="D81" i="3"/>
  <c r="D82" i="3"/>
  <c r="D83" i="3"/>
  <c r="D84" i="3"/>
  <c r="D85" i="3"/>
  <c r="D86" i="3"/>
  <c r="D88" i="3"/>
  <c r="D89" i="3"/>
  <c r="D90" i="3"/>
  <c r="D91" i="3"/>
  <c r="D92" i="3"/>
  <c r="D80" i="3"/>
  <c r="G51" i="2"/>
  <c r="C80" i="3"/>
  <c r="E80" i="3"/>
  <c r="H51" i="2"/>
  <c r="D68" i="3"/>
  <c r="D69" i="3"/>
  <c r="D70" i="3"/>
  <c r="D71" i="3"/>
  <c r="D72" i="3"/>
  <c r="D73" i="3"/>
  <c r="D67" i="3"/>
  <c r="G48" i="2"/>
  <c r="C67" i="3"/>
  <c r="E67" i="3"/>
  <c r="H48" i="2"/>
  <c r="D64" i="3"/>
  <c r="D65" i="3"/>
  <c r="D66" i="3"/>
  <c r="D63" i="3"/>
  <c r="G47" i="2"/>
  <c r="C63" i="3"/>
  <c r="E63" i="3"/>
  <c r="H47" i="2"/>
  <c r="D59" i="3"/>
  <c r="D60" i="3"/>
  <c r="D61" i="3"/>
  <c r="D62" i="3"/>
  <c r="D58" i="3"/>
  <c r="G46" i="2"/>
  <c r="C58" i="3"/>
  <c r="E58" i="3"/>
  <c r="H46" i="2"/>
  <c r="G43" i="2"/>
  <c r="E49" i="3"/>
  <c r="H43" i="2"/>
  <c r="G41" i="2"/>
  <c r="E41" i="3"/>
  <c r="H41" i="2"/>
  <c r="G40" i="2"/>
  <c r="B25" i="7"/>
  <c r="A16" i="7"/>
  <c r="B15" i="7"/>
  <c r="E38" i="3"/>
  <c r="H40" i="2"/>
  <c r="G39" i="2"/>
  <c r="E36" i="3"/>
  <c r="H39" i="2"/>
  <c r="G38" i="2"/>
  <c r="E34" i="3"/>
  <c r="H38" i="2"/>
  <c r="G36" i="2"/>
  <c r="B28" i="7"/>
  <c r="B14" i="7"/>
  <c r="E23" i="3"/>
  <c r="H36" i="2"/>
  <c r="A2" i="11"/>
  <c r="A3" i="11"/>
  <c r="A4" i="11"/>
  <c r="A5" i="11"/>
  <c r="A6" i="11"/>
  <c r="B3" i="11"/>
  <c r="C3" i="11"/>
  <c r="B4" i="11"/>
  <c r="C4" i="11"/>
  <c r="B5" i="11"/>
  <c r="C5" i="11"/>
  <c r="B6" i="11"/>
  <c r="C6" i="11"/>
  <c r="B7" i="11"/>
  <c r="C7" i="11"/>
  <c r="D108" i="9"/>
  <c r="D109" i="9"/>
  <c r="D110" i="9"/>
  <c r="D107" i="9"/>
  <c r="G61" i="10"/>
  <c r="C107" i="9"/>
  <c r="E107" i="9"/>
  <c r="H61" i="10"/>
  <c r="D106" i="9"/>
  <c r="D105" i="9"/>
  <c r="G60" i="10"/>
  <c r="C105" i="9"/>
  <c r="E105" i="9"/>
  <c r="H60" i="10"/>
  <c r="D100" i="9"/>
  <c r="D101" i="9"/>
  <c r="D102" i="9"/>
  <c r="D103" i="9"/>
  <c r="D104" i="9"/>
  <c r="D99" i="9"/>
  <c r="G59" i="10"/>
  <c r="C99" i="9"/>
  <c r="E99" i="9"/>
  <c r="H59" i="10"/>
  <c r="D93" i="9"/>
  <c r="D94" i="9"/>
  <c r="D95" i="9"/>
  <c r="D96" i="9"/>
  <c r="D97" i="9"/>
  <c r="D98" i="9"/>
  <c r="D92" i="9"/>
  <c r="G58" i="10"/>
  <c r="C92" i="9"/>
  <c r="E92" i="9"/>
  <c r="H58" i="10"/>
  <c r="D91" i="9"/>
  <c r="D90" i="9"/>
  <c r="G57" i="10"/>
  <c r="C90" i="9"/>
  <c r="E90" i="9"/>
  <c r="H57" i="10"/>
  <c r="D87" i="9"/>
  <c r="D88" i="9"/>
  <c r="D86" i="9"/>
  <c r="G55" i="10"/>
  <c r="C86" i="9"/>
  <c r="E86" i="9"/>
  <c r="H55" i="10"/>
  <c r="D75" i="9"/>
  <c r="D76" i="9"/>
  <c r="D77" i="9"/>
  <c r="D78" i="9"/>
  <c r="D79" i="9"/>
  <c r="D80" i="9"/>
  <c r="D81" i="9"/>
  <c r="D82" i="9"/>
  <c r="D83" i="9"/>
  <c r="D84" i="9"/>
  <c r="D85" i="9"/>
  <c r="D74" i="9"/>
  <c r="G54" i="10"/>
  <c r="C74" i="9"/>
  <c r="E74" i="9"/>
  <c r="H54" i="10"/>
  <c r="D71" i="9"/>
  <c r="D72" i="9"/>
  <c r="D73" i="9"/>
  <c r="D70" i="9"/>
  <c r="G53" i="10"/>
  <c r="C70" i="9"/>
  <c r="E70" i="9"/>
  <c r="F53" i="10"/>
  <c r="H53" i="10"/>
  <c r="D61" i="9"/>
  <c r="D62" i="9"/>
  <c r="D63" i="9"/>
  <c r="D64" i="9"/>
  <c r="D65" i="9"/>
  <c r="D66" i="9"/>
  <c r="D67" i="9"/>
  <c r="D68" i="9"/>
  <c r="D69" i="9"/>
  <c r="D60" i="9"/>
  <c r="G52" i="10"/>
  <c r="C60" i="9"/>
  <c r="E60" i="9"/>
  <c r="H52" i="10"/>
  <c r="D57" i="9"/>
  <c r="D58" i="9"/>
  <c r="D59" i="9"/>
  <c r="D56" i="9"/>
  <c r="G51" i="10"/>
  <c r="C56" i="9"/>
  <c r="E56" i="9"/>
  <c r="H51" i="10"/>
  <c r="D55" i="9"/>
  <c r="D54" i="9"/>
  <c r="G50" i="10"/>
  <c r="C54" i="9"/>
  <c r="E54" i="9"/>
  <c r="H50" i="10"/>
  <c r="D51" i="9"/>
  <c r="D52" i="9"/>
  <c r="D50" i="9"/>
  <c r="G48" i="10"/>
  <c r="C50" i="9"/>
  <c r="E50" i="9"/>
  <c r="H48" i="10"/>
  <c r="D49" i="9"/>
  <c r="D48" i="9"/>
  <c r="G47" i="10"/>
  <c r="C48" i="9"/>
  <c r="E48" i="9"/>
  <c r="H47" i="10"/>
  <c r="D47" i="9"/>
  <c r="D46" i="9"/>
  <c r="G46" i="10"/>
  <c r="C46" i="9"/>
  <c r="E46" i="9"/>
  <c r="H46" i="10"/>
  <c r="D45" i="9"/>
  <c r="D44" i="9"/>
  <c r="G45" i="10"/>
  <c r="C44" i="9"/>
  <c r="E44" i="9"/>
  <c r="H45" i="10"/>
  <c r="D40" i="9"/>
  <c r="D41" i="9"/>
  <c r="D42" i="9"/>
  <c r="D39" i="9"/>
  <c r="G43" i="10"/>
  <c r="C39" i="9"/>
  <c r="E39" i="9"/>
  <c r="H43" i="10"/>
  <c r="D36" i="9"/>
  <c r="D37" i="9"/>
  <c r="D38" i="9"/>
  <c r="D35" i="9"/>
  <c r="G42" i="10"/>
  <c r="C35" i="9"/>
  <c r="E35" i="9"/>
  <c r="H42" i="10"/>
  <c r="D34" i="9"/>
  <c r="D33" i="9"/>
  <c r="D32" i="9"/>
  <c r="G41" i="10"/>
  <c r="C32" i="9"/>
  <c r="E32" i="9"/>
  <c r="H41" i="10"/>
  <c r="D29" i="9"/>
  <c r="D28" i="9"/>
  <c r="G38" i="10"/>
  <c r="C28" i="9"/>
  <c r="E28" i="9"/>
  <c r="H38" i="10"/>
  <c r="E101" i="9"/>
  <c r="D16" i="9"/>
  <c r="D17" i="9"/>
  <c r="C6" i="3"/>
  <c r="E6" i="3"/>
  <c r="C7" i="3"/>
  <c r="C5" i="3"/>
  <c r="C4" i="3"/>
  <c r="G6" i="1"/>
  <c r="E7" i="1"/>
  <c r="F7" i="1"/>
  <c r="F6" i="1"/>
  <c r="F5" i="1"/>
  <c r="G6" i="2"/>
  <c r="F7" i="2"/>
  <c r="E7" i="2"/>
  <c r="F6" i="2"/>
  <c r="F5" i="2"/>
  <c r="F6" i="10"/>
  <c r="F5" i="10"/>
  <c r="G6" i="10"/>
  <c r="E253" i="3"/>
  <c r="E254" i="3"/>
  <c r="E255" i="3"/>
  <c r="E256" i="3"/>
  <c r="E257" i="3"/>
  <c r="E258" i="3"/>
  <c r="E259" i="3"/>
  <c r="E260" i="3"/>
  <c r="E261" i="3"/>
  <c r="E262" i="3"/>
  <c r="E263" i="3"/>
  <c r="E264" i="3"/>
  <c r="E265" i="3"/>
  <c r="E266" i="3"/>
  <c r="E252" i="3"/>
  <c r="A57" i="3"/>
  <c r="A59" i="3"/>
  <c r="A60" i="3"/>
  <c r="A61" i="3"/>
  <c r="A62" i="3"/>
  <c r="A64" i="3"/>
  <c r="A65" i="3"/>
  <c r="A66" i="3"/>
  <c r="A68" i="3"/>
  <c r="A69" i="3"/>
  <c r="A70" i="3"/>
  <c r="A71" i="3"/>
  <c r="A72" i="3"/>
  <c r="A73" i="3"/>
  <c r="A76" i="3"/>
  <c r="A77" i="3"/>
  <c r="A78" i="3"/>
  <c r="A79" i="3"/>
  <c r="A81" i="3"/>
  <c r="A82" i="3"/>
  <c r="A83" i="3"/>
  <c r="A84" i="3"/>
  <c r="A85" i="3"/>
  <c r="A86" i="3"/>
  <c r="A87" i="3"/>
  <c r="A88" i="3"/>
  <c r="A89" i="3"/>
  <c r="A90" i="3"/>
  <c r="A91" i="3"/>
  <c r="A92"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1" i="3"/>
  <c r="A132" i="3"/>
  <c r="A133" i="3"/>
  <c r="A134" i="3"/>
  <c r="A135" i="3"/>
  <c r="A136" i="3"/>
  <c r="A137" i="3"/>
  <c r="A138" i="3"/>
  <c r="A139" i="3"/>
  <c r="A140" i="3"/>
  <c r="A141" i="3"/>
  <c r="A142"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4" i="3"/>
  <c r="A185" i="3"/>
  <c r="A186" i="3"/>
  <c r="A187" i="3"/>
  <c r="A188" i="3"/>
  <c r="A189" i="3"/>
  <c r="A190" i="3"/>
  <c r="A191" i="3"/>
  <c r="A192" i="3"/>
  <c r="A193" i="3"/>
  <c r="A194" i="3"/>
  <c r="A197"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2" i="3"/>
  <c r="A233" i="3"/>
  <c r="A234" i="3"/>
  <c r="A235" i="3"/>
  <c r="A236" i="3"/>
  <c r="A237" i="3"/>
  <c r="A238" i="3"/>
  <c r="A239" i="3"/>
  <c r="A240" i="3"/>
  <c r="A241" i="3"/>
  <c r="A242" i="3"/>
  <c r="A243" i="3"/>
  <c r="A244" i="3"/>
  <c r="A246" i="3"/>
  <c r="A247" i="3"/>
  <c r="A248" i="3"/>
  <c r="A249" i="3"/>
  <c r="A250" i="3"/>
  <c r="A252" i="3"/>
  <c r="A253" i="3"/>
  <c r="A254" i="3"/>
  <c r="A255" i="3"/>
  <c r="A256" i="3"/>
  <c r="A257" i="3"/>
  <c r="A258" i="3"/>
  <c r="A259" i="3"/>
  <c r="A260" i="3"/>
  <c r="A261" i="3"/>
  <c r="A262" i="3"/>
  <c r="A263" i="3"/>
  <c r="A264" i="3"/>
  <c r="A265" i="3"/>
  <c r="A266" i="3"/>
  <c r="E247" i="3"/>
  <c r="E248" i="3"/>
  <c r="E249" i="3"/>
  <c r="E250" i="3"/>
  <c r="E246" i="3"/>
  <c r="E233" i="3"/>
  <c r="E234" i="3"/>
  <c r="E235" i="3"/>
  <c r="E236" i="3"/>
  <c r="E237" i="3"/>
  <c r="E238" i="3"/>
  <c r="E239" i="3"/>
  <c r="E240" i="3"/>
  <c r="E241" i="3"/>
  <c r="E242" i="3"/>
  <c r="E243" i="3"/>
  <c r="E244" i="3"/>
  <c r="E232"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03" i="3"/>
  <c r="E200" i="3"/>
  <c r="E201" i="3"/>
  <c r="E202" i="3"/>
  <c r="E199" i="3"/>
  <c r="E197" i="3"/>
  <c r="E185" i="3"/>
  <c r="E186" i="3"/>
  <c r="E187" i="3"/>
  <c r="E188" i="3"/>
  <c r="E189" i="3"/>
  <c r="E190" i="3"/>
  <c r="E191" i="3"/>
  <c r="E192" i="3"/>
  <c r="E193" i="3"/>
  <c r="E194" i="3"/>
  <c r="E18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44" i="3"/>
  <c r="E142" i="3"/>
  <c r="E132" i="3"/>
  <c r="E133" i="3"/>
  <c r="E134" i="3"/>
  <c r="E135" i="3"/>
  <c r="E136" i="3"/>
  <c r="E137" i="3"/>
  <c r="E138" i="3"/>
  <c r="E139" i="3"/>
  <c r="E140" i="3"/>
  <c r="E141" i="3"/>
  <c r="E131" i="3"/>
  <c r="E108" i="3"/>
  <c r="E109" i="3"/>
  <c r="E110" i="3"/>
  <c r="E111" i="3"/>
  <c r="E112" i="3"/>
  <c r="E113" i="3"/>
  <c r="E114" i="3"/>
  <c r="E115" i="3"/>
  <c r="E116" i="3"/>
  <c r="E117" i="3"/>
  <c r="E118" i="3"/>
  <c r="E119" i="3"/>
  <c r="E120" i="3"/>
  <c r="E121" i="3"/>
  <c r="E122" i="3"/>
  <c r="E123" i="3"/>
  <c r="E124" i="3"/>
  <c r="E125" i="3"/>
  <c r="E126" i="3"/>
  <c r="E127" i="3"/>
  <c r="E128" i="3"/>
  <c r="E129" i="3"/>
  <c r="E96" i="3"/>
  <c r="E97" i="3"/>
  <c r="E98" i="3"/>
  <c r="E99" i="3"/>
  <c r="E100" i="3"/>
  <c r="E101" i="3"/>
  <c r="E102" i="3"/>
  <c r="E103" i="3"/>
  <c r="E104" i="3"/>
  <c r="E105" i="3"/>
  <c r="E106" i="3"/>
  <c r="E107" i="3"/>
  <c r="E95" i="3"/>
  <c r="E94" i="3"/>
  <c r="E84" i="3"/>
  <c r="E85" i="3"/>
  <c r="E86" i="3"/>
  <c r="E87" i="3"/>
  <c r="E88" i="3"/>
  <c r="E89" i="3"/>
  <c r="E90" i="3"/>
  <c r="E91" i="3"/>
  <c r="E92" i="3"/>
  <c r="E82" i="3"/>
  <c r="E83" i="3"/>
  <c r="E81" i="3"/>
  <c r="E91" i="9"/>
  <c r="E72" i="3"/>
  <c r="E73" i="3"/>
  <c r="E69" i="3"/>
  <c r="E70" i="3"/>
  <c r="E71" i="3"/>
  <c r="E68" i="3"/>
  <c r="E65" i="3"/>
  <c r="E66" i="3"/>
  <c r="E64" i="3"/>
  <c r="E61" i="3"/>
  <c r="E62" i="3"/>
  <c r="E60" i="3"/>
  <c r="E59" i="3"/>
  <c r="E57" i="3"/>
  <c r="E51" i="3"/>
  <c r="E52" i="3"/>
  <c r="E53" i="3"/>
  <c r="E54" i="3"/>
  <c r="E47" i="3"/>
  <c r="E48" i="3"/>
  <c r="E46" i="3"/>
  <c r="E43" i="3"/>
  <c r="E44" i="3"/>
  <c r="E42" i="3"/>
  <c r="E40" i="3"/>
  <c r="E39" i="3"/>
  <c r="E37" i="3"/>
  <c r="E35" i="3"/>
  <c r="E25" i="3"/>
  <c r="E26" i="3"/>
  <c r="E27" i="3"/>
  <c r="E28" i="3"/>
  <c r="E29" i="3"/>
  <c r="E30" i="3"/>
  <c r="E31" i="3"/>
  <c r="E32" i="3"/>
  <c r="E24" i="3"/>
  <c r="A53" i="3"/>
  <c r="A50" i="3"/>
  <c r="A51" i="3"/>
  <c r="A46" i="3"/>
  <c r="A47" i="3"/>
  <c r="A16" i="3"/>
  <c r="A17" i="3"/>
  <c r="A18" i="3"/>
  <c r="A19" i="3"/>
  <c r="A20" i="3"/>
  <c r="A21" i="3"/>
  <c r="A22" i="3"/>
  <c r="A24" i="3"/>
  <c r="A25" i="3"/>
  <c r="A26" i="3"/>
  <c r="A27" i="3"/>
  <c r="A28" i="3"/>
  <c r="A29" i="3"/>
  <c r="A30" i="3"/>
  <c r="A31" i="3"/>
  <c r="E50" i="3"/>
  <c r="A32" i="3"/>
  <c r="A35" i="3"/>
  <c r="E15" i="3"/>
  <c r="E16" i="3"/>
  <c r="E17" i="3"/>
  <c r="E18" i="3"/>
  <c r="E19" i="3"/>
  <c r="E20" i="3"/>
  <c r="E21" i="3"/>
  <c r="E22" i="3"/>
  <c r="E14" i="3"/>
  <c r="A15" i="9"/>
  <c r="A16" i="9"/>
  <c r="A17" i="9"/>
  <c r="A18" i="9"/>
  <c r="A19" i="9"/>
  <c r="A21" i="9"/>
  <c r="A22" i="9"/>
  <c r="A23" i="9"/>
  <c r="A24" i="9"/>
  <c r="A25" i="9"/>
  <c r="A26" i="9"/>
  <c r="A29" i="9"/>
  <c r="A31" i="9"/>
  <c r="A33" i="9"/>
  <c r="A34" i="9"/>
  <c r="A36" i="9"/>
  <c r="A37" i="9"/>
  <c r="A38" i="9"/>
  <c r="A40" i="9"/>
  <c r="A41" i="9"/>
  <c r="A42" i="9"/>
  <c r="A45" i="9"/>
  <c r="A47" i="9"/>
  <c r="A49" i="9"/>
  <c r="A51" i="9"/>
  <c r="A52" i="9"/>
  <c r="A55" i="9"/>
  <c r="A57" i="9"/>
  <c r="A58" i="9"/>
  <c r="A59" i="9"/>
  <c r="A61" i="9"/>
  <c r="A62" i="9"/>
  <c r="A63" i="9"/>
  <c r="A64" i="9"/>
  <c r="A65" i="9"/>
  <c r="A66" i="9"/>
  <c r="A67" i="9"/>
  <c r="A68" i="9"/>
  <c r="A69" i="9"/>
  <c r="A71" i="9"/>
  <c r="A72" i="9"/>
  <c r="A73" i="9"/>
  <c r="A75" i="9"/>
  <c r="A76" i="9"/>
  <c r="A77" i="9"/>
  <c r="A78" i="9"/>
  <c r="A79" i="9"/>
  <c r="A80" i="9"/>
  <c r="A81" i="9"/>
  <c r="A82" i="9"/>
  <c r="A83" i="9"/>
  <c r="A84" i="9"/>
  <c r="A85" i="9"/>
  <c r="A87" i="9"/>
  <c r="A88" i="9"/>
  <c r="A91" i="9"/>
  <c r="A93" i="9"/>
  <c r="A94" i="9"/>
  <c r="A95" i="9"/>
  <c r="A96" i="9"/>
  <c r="A97" i="9"/>
  <c r="A98" i="9"/>
  <c r="A100" i="9"/>
  <c r="A101" i="9"/>
  <c r="A102" i="9"/>
  <c r="A103" i="9"/>
  <c r="A104" i="9"/>
  <c r="A106" i="9"/>
  <c r="A108" i="9"/>
  <c r="A109" i="9"/>
  <c r="A110" i="9"/>
  <c r="A12" i="11"/>
  <c r="D14" i="9"/>
  <c r="D15" i="9"/>
  <c r="D18" i="9"/>
  <c r="D19" i="9"/>
  <c r="D21" i="9"/>
  <c r="D22" i="9"/>
  <c r="D23" i="9"/>
  <c r="D24" i="9"/>
  <c r="D25" i="9"/>
  <c r="D26" i="9"/>
  <c r="D31" i="9"/>
  <c r="D30" i="9"/>
  <c r="F48" i="10"/>
  <c r="B21" i="7"/>
  <c r="A14" i="11"/>
  <c r="A15" i="11"/>
  <c r="A16" i="11"/>
  <c r="A17" i="11"/>
  <c r="B12" i="11"/>
  <c r="E19" i="9"/>
  <c r="E18" i="9"/>
  <c r="E17" i="9"/>
  <c r="E16" i="9"/>
  <c r="E15" i="9"/>
  <c r="E14" i="9"/>
  <c r="E26" i="9"/>
  <c r="E25" i="9"/>
  <c r="E24" i="9"/>
  <c r="E23" i="9"/>
  <c r="E22" i="9"/>
  <c r="E21" i="9"/>
  <c r="E29" i="9"/>
  <c r="E31" i="9"/>
  <c r="E34" i="9"/>
  <c r="E33" i="9"/>
  <c r="E38" i="9"/>
  <c r="E37" i="9"/>
  <c r="E36" i="9"/>
  <c r="E42" i="9"/>
  <c r="E41" i="9"/>
  <c r="E40" i="9"/>
  <c r="E45" i="9"/>
  <c r="E47" i="9"/>
  <c r="E49" i="9"/>
  <c r="E52" i="9"/>
  <c r="E51" i="9"/>
  <c r="E55" i="9"/>
  <c r="E59" i="9"/>
  <c r="E58" i="9"/>
  <c r="E57" i="9"/>
  <c r="E69" i="9"/>
  <c r="E68" i="9"/>
  <c r="E67" i="9"/>
  <c r="E66" i="9"/>
  <c r="E65" i="9"/>
  <c r="E64" i="9"/>
  <c r="E63" i="9"/>
  <c r="E62" i="9"/>
  <c r="E61" i="9"/>
  <c r="E73" i="9"/>
  <c r="E72" i="9"/>
  <c r="E71" i="9"/>
  <c r="E85" i="9"/>
  <c r="E84" i="9"/>
  <c r="E83" i="9"/>
  <c r="E82" i="9"/>
  <c r="E81" i="9"/>
  <c r="E80" i="9"/>
  <c r="E79" i="9"/>
  <c r="E78" i="9"/>
  <c r="E77" i="9"/>
  <c r="E76" i="9"/>
  <c r="E75" i="9"/>
  <c r="E88" i="9"/>
  <c r="E87" i="9"/>
  <c r="E98" i="9"/>
  <c r="E97" i="9"/>
  <c r="E96" i="9"/>
  <c r="E95" i="9"/>
  <c r="E94" i="9"/>
  <c r="E93" i="9"/>
  <c r="E104" i="9"/>
  <c r="E103" i="9"/>
  <c r="E102" i="9"/>
  <c r="E106" i="9"/>
  <c r="E110" i="9"/>
  <c r="E109" i="9"/>
  <c r="E108" i="9"/>
  <c r="E100" i="9"/>
  <c r="F7" i="10"/>
  <c r="E7" i="10"/>
  <c r="A7" i="10"/>
  <c r="B56" i="10"/>
  <c r="B17" i="6"/>
  <c r="B49" i="10"/>
  <c r="B16" i="6"/>
  <c r="B44" i="10"/>
  <c r="B15" i="6"/>
  <c r="B37" i="10"/>
  <c r="B14" i="6"/>
  <c r="B34" i="10"/>
  <c r="B13" i="6"/>
  <c r="A56" i="10"/>
  <c r="A17" i="6"/>
  <c r="A49" i="10"/>
  <c r="A16" i="6"/>
  <c r="A44" i="10"/>
  <c r="A15" i="6"/>
  <c r="A37" i="10"/>
  <c r="A14" i="6"/>
  <c r="A34" i="10"/>
  <c r="A13" i="6"/>
  <c r="A12" i="6"/>
  <c r="B30" i="7"/>
  <c r="B29" i="7"/>
  <c r="F39" i="2"/>
  <c r="D57" i="3"/>
  <c r="D56" i="3"/>
  <c r="F46" i="2"/>
  <c r="D76" i="3"/>
  <c r="D77" i="3"/>
  <c r="D78" i="3"/>
  <c r="D79" i="3"/>
  <c r="D75" i="3"/>
  <c r="F54" i="2"/>
  <c r="D197" i="3"/>
  <c r="D196" i="3"/>
  <c r="E77" i="3"/>
  <c r="E78" i="3"/>
  <c r="E79" i="3"/>
  <c r="E76" i="3"/>
  <c r="B26" i="7"/>
  <c r="B16" i="7"/>
  <c r="E11" i="3"/>
  <c r="B27" i="7"/>
  <c r="B23" i="7"/>
  <c r="B24" i="7"/>
  <c r="A35" i="11"/>
  <c r="A63" i="11"/>
  <c r="A62" i="11"/>
  <c r="A61" i="11"/>
  <c r="A60" i="11"/>
  <c r="A59" i="11"/>
  <c r="B58" i="11"/>
  <c r="A57" i="11"/>
  <c r="A56" i="11"/>
  <c r="A55" i="11"/>
  <c r="A54" i="11"/>
  <c r="A53" i="11"/>
  <c r="A52" i="11"/>
  <c r="B51" i="11"/>
  <c r="A50" i="11"/>
  <c r="A49" i="11"/>
  <c r="A48" i="11"/>
  <c r="A47" i="11"/>
  <c r="B46" i="11"/>
  <c r="A45" i="11"/>
  <c r="A44" i="11"/>
  <c r="A43" i="11"/>
  <c r="A42" i="11"/>
  <c r="A41" i="11"/>
  <c r="A40" i="11"/>
  <c r="B39" i="11"/>
  <c r="A38" i="11"/>
  <c r="A37" i="11"/>
  <c r="B36" i="11"/>
  <c r="B32" i="11"/>
  <c r="B31" i="11"/>
  <c r="B30" i="11"/>
  <c r="B29" i="11"/>
  <c r="B28" i="11"/>
  <c r="B27" i="11"/>
  <c r="B26" i="11"/>
  <c r="B25" i="11"/>
  <c r="B24" i="11"/>
  <c r="B23" i="11"/>
  <c r="B22" i="11"/>
  <c r="B21" i="11"/>
  <c r="B17" i="11"/>
  <c r="B16" i="11"/>
  <c r="B15" i="11"/>
  <c r="B14" i="11"/>
  <c r="B11" i="11"/>
  <c r="H1" i="11"/>
  <c r="G1" i="11"/>
  <c r="F1" i="11"/>
  <c r="E1" i="11"/>
  <c r="D1" i="11"/>
  <c r="C61" i="10"/>
  <c r="B61" i="10"/>
  <c r="C60" i="10"/>
  <c r="B60" i="10"/>
  <c r="C59" i="10"/>
  <c r="B59" i="10"/>
  <c r="C58" i="10"/>
  <c r="B58" i="10"/>
  <c r="C57" i="10"/>
  <c r="B57" i="10"/>
  <c r="C55" i="10"/>
  <c r="B55" i="10"/>
  <c r="C54" i="10"/>
  <c r="B54" i="10"/>
  <c r="C53" i="10"/>
  <c r="B53" i="10"/>
  <c r="C52" i="10"/>
  <c r="B52" i="10"/>
  <c r="C51" i="10"/>
  <c r="B51" i="10"/>
  <c r="C50" i="10"/>
  <c r="B50" i="10"/>
  <c r="C48" i="10"/>
  <c r="B48" i="10"/>
  <c r="C47" i="10"/>
  <c r="B47" i="10"/>
  <c r="C46" i="10"/>
  <c r="B46" i="10"/>
  <c r="C45" i="10"/>
  <c r="B45" i="10"/>
  <c r="C43" i="10"/>
  <c r="B43" i="10"/>
  <c r="C42" i="10"/>
  <c r="B42" i="10"/>
  <c r="C41" i="10"/>
  <c r="B41" i="10"/>
  <c r="C40" i="10"/>
  <c r="B40" i="10"/>
  <c r="C39" i="10"/>
  <c r="B39" i="10"/>
  <c r="C38" i="10"/>
  <c r="B38" i="10"/>
  <c r="C36" i="10"/>
  <c r="B36" i="10"/>
  <c r="C35" i="10"/>
  <c r="B35" i="10"/>
  <c r="D7" i="10"/>
  <c r="C7" i="10"/>
  <c r="C6" i="10"/>
  <c r="A6" i="10"/>
  <c r="G5" i="10"/>
  <c r="C5" i="10"/>
  <c r="A5" i="10"/>
  <c r="A2" i="10"/>
  <c r="A1" i="10"/>
  <c r="C3" i="9"/>
  <c r="A3" i="9"/>
  <c r="A2" i="9"/>
  <c r="A1" i="9"/>
  <c r="A34" i="7"/>
  <c r="A60" i="7"/>
  <c r="A61" i="7"/>
  <c r="A62" i="7"/>
  <c r="A55" i="7"/>
  <c r="A56" i="7"/>
  <c r="A48" i="7"/>
  <c r="A49" i="7"/>
  <c r="A43" i="7"/>
  <c r="A44" i="7"/>
  <c r="A42" i="7"/>
  <c r="F60" i="2"/>
  <c r="C61" i="2"/>
  <c r="C60" i="2"/>
  <c r="B61" i="2"/>
  <c r="B60" i="2"/>
  <c r="F59" i="2"/>
  <c r="C59" i="2"/>
  <c r="B59" i="2"/>
  <c r="C58" i="2"/>
  <c r="C57" i="2"/>
  <c r="F55" i="2"/>
  <c r="C55" i="2"/>
  <c r="B55" i="2"/>
  <c r="C54" i="2"/>
  <c r="B54" i="2"/>
  <c r="C53" i="2"/>
  <c r="B53" i="2"/>
  <c r="F52" i="2"/>
  <c r="C52" i="2"/>
  <c r="C51" i="2"/>
  <c r="C50" i="2"/>
  <c r="B52" i="2"/>
  <c r="F48" i="2"/>
  <c r="C48" i="2"/>
  <c r="B48" i="2"/>
  <c r="C47" i="2"/>
  <c r="B47" i="2"/>
  <c r="C46" i="2"/>
  <c r="C45" i="2"/>
  <c r="C43" i="2"/>
  <c r="C42" i="2"/>
  <c r="C41" i="2"/>
  <c r="C40" i="2"/>
  <c r="B43" i="2"/>
  <c r="C39" i="2"/>
  <c r="C38" i="2"/>
  <c r="C36" i="2"/>
  <c r="C35" i="2"/>
  <c r="F43" i="2"/>
  <c r="B42" i="2"/>
  <c r="B41" i="2"/>
  <c r="A37" i="3"/>
  <c r="A39" i="3"/>
  <c r="A40" i="3"/>
  <c r="A42" i="3"/>
  <c r="B20" i="7"/>
  <c r="D7" i="2"/>
  <c r="C7" i="2"/>
  <c r="A7" i="2"/>
  <c r="A2" i="3"/>
  <c r="B35" i="7"/>
  <c r="B38" i="7"/>
  <c r="B45" i="7"/>
  <c r="F1" i="7"/>
  <c r="B50" i="7"/>
  <c r="B57" i="7"/>
  <c r="H1" i="7"/>
  <c r="G1" i="7"/>
  <c r="E1" i="7"/>
  <c r="D1" i="7"/>
  <c r="B11" i="7"/>
  <c r="C45" i="1"/>
  <c r="B45" i="1"/>
  <c r="C36" i="1"/>
  <c r="B36" i="1"/>
  <c r="C27" i="1"/>
  <c r="B27" i="1"/>
  <c r="C18" i="1"/>
  <c r="B18" i="1"/>
  <c r="C9" i="1"/>
  <c r="B9" i="1"/>
  <c r="G5" i="1"/>
  <c r="E5" i="1"/>
  <c r="B58" i="2"/>
  <c r="B57" i="2"/>
  <c r="B51" i="2"/>
  <c r="B50" i="2"/>
  <c r="B46" i="2"/>
  <c r="B45" i="2"/>
  <c r="B40" i="2"/>
  <c r="B39" i="2"/>
  <c r="B38" i="2"/>
  <c r="B36" i="2"/>
  <c r="B35" i="2"/>
  <c r="G50" i="2"/>
  <c r="H33" i="2"/>
  <c r="G5" i="2"/>
  <c r="B22" i="7"/>
  <c r="F32" i="6"/>
  <c r="D32" i="6"/>
  <c r="D29" i="6"/>
  <c r="D27" i="6"/>
  <c r="A8" i="6"/>
  <c r="D7" i="1"/>
  <c r="C7" i="1"/>
  <c r="C6" i="1"/>
  <c r="A6" i="1"/>
  <c r="C5" i="1"/>
  <c r="A5" i="1"/>
  <c r="A1" i="1"/>
  <c r="C6" i="2"/>
  <c r="A6" i="2"/>
  <c r="C5" i="2"/>
  <c r="A5" i="2"/>
  <c r="A2" i="2"/>
  <c r="A1" i="2"/>
  <c r="C3" i="3"/>
  <c r="A3" i="3"/>
  <c r="A1" i="3"/>
  <c r="G21" i="8"/>
  <c r="A59" i="7"/>
  <c r="A58" i="7"/>
  <c r="A54" i="7"/>
  <c r="A53" i="7"/>
  <c r="A52" i="7"/>
  <c r="A51" i="7"/>
  <c r="A47" i="7"/>
  <c r="A46" i="7"/>
  <c r="A41" i="7"/>
  <c r="A40" i="7"/>
  <c r="A39" i="7"/>
  <c r="A37" i="7"/>
  <c r="A36" i="7"/>
  <c r="D5" i="6"/>
  <c r="A5" i="6"/>
  <c r="C196" i="3"/>
  <c r="E196" i="3"/>
  <c r="G57" i="2"/>
  <c r="C75" i="3"/>
  <c r="G6" i="7"/>
  <c r="C56" i="3"/>
  <c r="E56" i="3"/>
  <c r="D195" i="3"/>
  <c r="G56" i="2"/>
  <c r="F58" i="2"/>
  <c r="D74" i="3"/>
  <c r="F51" i="2"/>
  <c r="F41" i="2"/>
  <c r="F58" i="10"/>
  <c r="D20" i="9"/>
  <c r="C20" i="9"/>
  <c r="E20" i="9"/>
  <c r="C30" i="9"/>
  <c r="E30" i="9"/>
  <c r="D13" i="9"/>
  <c r="F47" i="2"/>
  <c r="D55" i="3"/>
  <c r="G45" i="2"/>
  <c r="F40" i="2"/>
  <c r="F38" i="2"/>
  <c r="F57" i="10"/>
  <c r="F55" i="10"/>
  <c r="F47" i="10"/>
  <c r="F46" i="10"/>
  <c r="F4" i="11"/>
  <c r="D43" i="9"/>
  <c r="F45" i="10"/>
  <c r="F42" i="10"/>
  <c r="F41" i="10"/>
  <c r="G40" i="10"/>
  <c r="G39" i="10"/>
  <c r="D33" i="3"/>
  <c r="G195" i="3"/>
  <c r="H57" i="2"/>
  <c r="F57" i="2"/>
  <c r="C47" i="1"/>
  <c r="K17" i="6"/>
  <c r="G7" i="7"/>
  <c r="G5" i="7"/>
  <c r="F50" i="2"/>
  <c r="G3" i="7"/>
  <c r="E75" i="3"/>
  <c r="H50" i="2"/>
  <c r="G4" i="7"/>
  <c r="H45" i="2"/>
  <c r="E45" i="3"/>
  <c r="E4" i="7"/>
  <c r="G42" i="2"/>
  <c r="H42" i="2"/>
  <c r="H6" i="7"/>
  <c r="H2" i="7"/>
  <c r="A52" i="1"/>
  <c r="I2" i="7"/>
  <c r="H4" i="7"/>
  <c r="I7" i="7"/>
  <c r="H5" i="7"/>
  <c r="H7" i="7"/>
  <c r="H3" i="7"/>
  <c r="F61" i="2"/>
  <c r="E56" i="2"/>
  <c r="E195" i="3"/>
  <c r="H56" i="2"/>
  <c r="G74" i="3"/>
  <c r="G49" i="2"/>
  <c r="G2" i="7"/>
  <c r="A43" i="1"/>
  <c r="F53" i="2"/>
  <c r="E7" i="7"/>
  <c r="E3" i="7"/>
  <c r="F42" i="2"/>
  <c r="E5" i="7"/>
  <c r="E6" i="7"/>
  <c r="F36" i="2"/>
  <c r="F35" i="2"/>
  <c r="H39" i="10"/>
  <c r="H7" i="11"/>
  <c r="F60" i="10"/>
  <c r="F54" i="10"/>
  <c r="F50" i="10"/>
  <c r="F38" i="10"/>
  <c r="C13" i="9"/>
  <c r="F7" i="11"/>
  <c r="F51" i="10"/>
  <c r="F59" i="10"/>
  <c r="F5" i="11"/>
  <c r="F2" i="11"/>
  <c r="D89" i="9"/>
  <c r="G89" i="9"/>
  <c r="F3" i="11"/>
  <c r="G2" i="11"/>
  <c r="F6" i="11"/>
  <c r="D53" i="9"/>
  <c r="G53" i="9"/>
  <c r="D12" i="9"/>
  <c r="G34" i="10"/>
  <c r="E13" i="6"/>
  <c r="G35" i="10"/>
  <c r="F45" i="2"/>
  <c r="F7" i="7"/>
  <c r="F3" i="7"/>
  <c r="F4" i="7"/>
  <c r="F2" i="7"/>
  <c r="A34" i="1"/>
  <c r="F5" i="7"/>
  <c r="F6" i="7"/>
  <c r="G44" i="2"/>
  <c r="G55" i="3"/>
  <c r="G33" i="3"/>
  <c r="G37" i="2"/>
  <c r="D12" i="3"/>
  <c r="D11" i="3"/>
  <c r="G35" i="2"/>
  <c r="H5" i="11"/>
  <c r="H4" i="11"/>
  <c r="G5" i="11"/>
  <c r="G6" i="11"/>
  <c r="G43" i="9"/>
  <c r="G44" i="10"/>
  <c r="E15" i="6"/>
  <c r="F43" i="10"/>
  <c r="D27" i="9"/>
  <c r="G27" i="9"/>
  <c r="F39" i="10"/>
  <c r="E4" i="11"/>
  <c r="E5" i="11"/>
  <c r="E6" i="11"/>
  <c r="E7" i="11"/>
  <c r="E3" i="11"/>
  <c r="E2" i="11"/>
  <c r="F40" i="10"/>
  <c r="H40" i="10"/>
  <c r="G36" i="10"/>
  <c r="H36" i="10"/>
  <c r="D6" i="11"/>
  <c r="F36" i="10"/>
  <c r="G8" i="7"/>
  <c r="H8" i="7"/>
  <c r="B47" i="1"/>
  <c r="L17" i="6"/>
  <c r="C38" i="1"/>
  <c r="K16" i="6"/>
  <c r="C29" i="1"/>
  <c r="K15" i="6"/>
  <c r="C20" i="1"/>
  <c r="K14" i="6"/>
  <c r="I6" i="7"/>
  <c r="I4" i="7"/>
  <c r="I3" i="7"/>
  <c r="I5" i="7"/>
  <c r="E49" i="2"/>
  <c r="E74" i="3"/>
  <c r="H49" i="2"/>
  <c r="E8" i="7"/>
  <c r="C13" i="7"/>
  <c r="D6" i="7"/>
  <c r="C16" i="7"/>
  <c r="C11" i="7"/>
  <c r="A20" i="2"/>
  <c r="C14" i="7"/>
  <c r="D5" i="7"/>
  <c r="E13" i="3"/>
  <c r="H35" i="2"/>
  <c r="D7" i="7"/>
  <c r="C17" i="7"/>
  <c r="C15" i="7"/>
  <c r="D3" i="7"/>
  <c r="D4" i="7"/>
  <c r="A14" i="2"/>
  <c r="G56" i="10"/>
  <c r="E17" i="6"/>
  <c r="G7" i="11"/>
  <c r="C16" i="11"/>
  <c r="G49" i="10"/>
  <c r="E16" i="6"/>
  <c r="F8" i="11"/>
  <c r="G12" i="9"/>
  <c r="E12" i="9"/>
  <c r="H34" i="10"/>
  <c r="E13" i="9"/>
  <c r="H35" i="10"/>
  <c r="C17" i="11"/>
  <c r="F35" i="10"/>
  <c r="D2" i="11"/>
  <c r="D7" i="11"/>
  <c r="D3" i="11"/>
  <c r="D5" i="11"/>
  <c r="I5" i="11"/>
  <c r="D4" i="11"/>
  <c r="C18" i="11"/>
  <c r="C14" i="11"/>
  <c r="G37" i="10"/>
  <c r="E14" i="6"/>
  <c r="H3" i="11"/>
  <c r="C12" i="11"/>
  <c r="A11" i="10"/>
  <c r="D24" i="10"/>
  <c r="C11" i="11"/>
  <c r="A20" i="10"/>
  <c r="H2" i="11"/>
  <c r="C15" i="11"/>
  <c r="D11" i="9"/>
  <c r="G33" i="10"/>
  <c r="F52" i="10"/>
  <c r="G3" i="11"/>
  <c r="G4" i="11"/>
  <c r="F8" i="7"/>
  <c r="E55" i="3"/>
  <c r="H44" i="2"/>
  <c r="E44" i="2"/>
  <c r="G12" i="3"/>
  <c r="E34" i="2"/>
  <c r="G34" i="2"/>
  <c r="E33" i="3"/>
  <c r="H37" i="2"/>
  <c r="E37" i="2"/>
  <c r="F61" i="10"/>
  <c r="H6" i="11"/>
  <c r="E89" i="9"/>
  <c r="H56" i="10"/>
  <c r="E56" i="10"/>
  <c r="F17" i="6"/>
  <c r="E49" i="10"/>
  <c r="F16" i="6"/>
  <c r="E53" i="9"/>
  <c r="H49" i="10"/>
  <c r="E44" i="10"/>
  <c r="F15" i="6"/>
  <c r="E43" i="9"/>
  <c r="H44" i="10"/>
  <c r="E8" i="11"/>
  <c r="E27" i="9"/>
  <c r="H37" i="10"/>
  <c r="E37" i="10"/>
  <c r="F14" i="6"/>
  <c r="G11" i="3"/>
  <c r="G33" i="2"/>
  <c r="B38" i="1"/>
  <c r="L16" i="6"/>
  <c r="B29" i="1"/>
  <c r="L15" i="6"/>
  <c r="B20" i="1"/>
  <c r="L14" i="6"/>
  <c r="G11" i="2"/>
  <c r="K12" i="6"/>
  <c r="B11" i="1"/>
  <c r="L13" i="6"/>
  <c r="C11" i="1"/>
  <c r="K13" i="6"/>
  <c r="E33" i="2"/>
  <c r="L12" i="6"/>
  <c r="E34" i="10"/>
  <c r="F13" i="6"/>
  <c r="A24" i="2"/>
  <c r="C18" i="7"/>
  <c r="A23" i="2"/>
  <c r="D8" i="7"/>
  <c r="I8" i="7"/>
  <c r="A10" i="2"/>
  <c r="I2" i="11"/>
  <c r="A14" i="10"/>
  <c r="A24" i="10"/>
  <c r="I7" i="11"/>
  <c r="I3" i="11"/>
  <c r="D8" i="11"/>
  <c r="I4" i="11"/>
  <c r="C19" i="11"/>
  <c r="A15" i="10"/>
  <c r="G11" i="9"/>
  <c r="E11" i="9"/>
  <c r="H33" i="10"/>
  <c r="H8" i="11"/>
  <c r="G8" i="11"/>
  <c r="E12" i="3"/>
  <c r="H34" i="2"/>
  <c r="I6" i="11"/>
  <c r="E12" i="6"/>
  <c r="G11" i="10"/>
  <c r="D14" i="7"/>
  <c r="D17" i="7"/>
  <c r="H11" i="2"/>
  <c r="D16" i="7"/>
  <c r="D15" i="7"/>
  <c r="D13" i="7"/>
  <c r="A15" i="2"/>
  <c r="A23" i="10"/>
  <c r="I8" i="11"/>
  <c r="A10" i="10"/>
  <c r="D17" i="11"/>
  <c r="D14" i="11"/>
  <c r="D18" i="11"/>
  <c r="D16" i="11"/>
  <c r="D15" i="11"/>
  <c r="E33" i="10"/>
  <c r="H11" i="10"/>
  <c r="F12" i="6"/>
</calcChain>
</file>

<file path=xl/sharedStrings.xml><?xml version="1.0" encoding="utf-8"?>
<sst xmlns="http://schemas.openxmlformats.org/spreadsheetml/2006/main" count="1024" uniqueCount="531">
  <si>
    <t>Impression sur pages A4 100% en format horizontal</t>
  </si>
  <si>
    <t xml:space="preserve">Informations sur le Service Management de l'environnement </t>
  </si>
  <si>
    <t>Informations sur l'Autodiagnostic</t>
  </si>
  <si>
    <t xml:space="preserve">Responsable : </t>
  </si>
  <si>
    <t>Niveau d'évaluation</t>
  </si>
  <si>
    <r>
      <t xml:space="preserve"> Taux de </t>
    </r>
    <r>
      <rPr>
        <b/>
        <sz val="10"/>
        <color indexed="19"/>
        <rFont val="Arial"/>
        <family val="2"/>
      </rPr>
      <t>CONFORMITÉ</t>
    </r>
    <r>
      <rPr>
        <sz val="10"/>
        <color indexed="19"/>
        <rFont val="Arial"/>
        <family val="2"/>
      </rPr>
      <t xml:space="preserve"> aux critères d'exigence</t>
    </r>
  </si>
  <si>
    <t>COMMENTAIRES sur les RÉSULTATS obtenus</t>
  </si>
  <si>
    <t>Commentaires (collectifs si possible)  :</t>
    <phoneticPr fontId="0" type="noConversion"/>
  </si>
  <si>
    <t>DÉCISIONS : Plans d'action PRIORITAIRES</t>
    <phoneticPr fontId="0" type="noConversion"/>
  </si>
  <si>
    <t>Plan n°1 :</t>
  </si>
  <si>
    <t>Plan n°2 :</t>
  </si>
  <si>
    <t xml:space="preserve">   Plan n°3 :</t>
  </si>
  <si>
    <t>Plan n°3 :</t>
  </si>
  <si>
    <t>Moyenne générale :</t>
  </si>
  <si>
    <r>
      <rPr>
        <b/>
        <sz val="8"/>
        <color indexed="16"/>
        <rFont val="Arial"/>
        <family val="2"/>
      </rPr>
      <t>QUOI</t>
    </r>
    <r>
      <rPr>
        <sz val="8"/>
        <color indexed="16"/>
        <rFont val="Arial"/>
        <family val="2"/>
      </rPr>
      <t xml:space="preserve">
Objectifs à atteindre</t>
    </r>
  </si>
  <si>
    <r>
      <rPr>
        <b/>
        <sz val="8"/>
        <color indexed="16"/>
        <rFont val="Arial"/>
        <family val="2"/>
      </rPr>
      <t>QUI</t>
    </r>
    <r>
      <rPr>
        <sz val="8"/>
        <color indexed="16"/>
        <rFont val="Arial"/>
        <family val="2"/>
      </rPr>
      <t xml:space="preserve">
en Interne ou en Externe</t>
    </r>
  </si>
  <si>
    <r>
      <rPr>
        <b/>
        <sz val="8"/>
        <color indexed="10"/>
        <rFont val="Arial"/>
        <family val="2"/>
      </rPr>
      <t>QUAND ET OÙ</t>
    </r>
    <r>
      <rPr>
        <sz val="8"/>
        <color indexed="10"/>
        <rFont val="Arial"/>
        <family val="2"/>
      </rPr>
      <t xml:space="preserve">
Date et Champ d'application</t>
    </r>
  </si>
  <si>
    <t>Evaluations</t>
  </si>
  <si>
    <t>Taux %</t>
  </si>
  <si>
    <t>Niveaux de CONFORMITÉ</t>
  </si>
  <si>
    <t>Revue de direction</t>
  </si>
  <si>
    <t>Généralités</t>
  </si>
  <si>
    <t xml:space="preserve">Signature du responsable de l'autodiagnostic :
</t>
  </si>
  <si>
    <t>NOM et Prénom</t>
  </si>
  <si>
    <t>Noms et Prénoms des participants</t>
  </si>
  <si>
    <t>Réf.</t>
    <phoneticPr fontId="0" type="noConversion"/>
  </si>
  <si>
    <t>Critères d'exigence des articles de la norme</t>
  </si>
  <si>
    <t>Evaluations</t>
    <phoneticPr fontId="0" type="noConversion"/>
  </si>
  <si>
    <t>%</t>
  </si>
  <si>
    <t>Libellés des évaluations</t>
  </si>
  <si>
    <t>Modes de preuve et commentaires</t>
  </si>
  <si>
    <t>Tous les Articles de la norme</t>
  </si>
  <si>
    <t>Art. 4</t>
  </si>
  <si>
    <t>4.1</t>
  </si>
  <si>
    <t>cr 1</t>
  </si>
  <si>
    <t>Plutôt Vrai</t>
  </si>
  <si>
    <t>4.2</t>
  </si>
  <si>
    <t>Plutôt Faux</t>
  </si>
  <si>
    <t>Art. 5</t>
  </si>
  <si>
    <t>5.1</t>
  </si>
  <si>
    <t>5.2</t>
  </si>
  <si>
    <t>5.3</t>
  </si>
  <si>
    <t>Art. 6</t>
  </si>
  <si>
    <t>Planification</t>
  </si>
  <si>
    <t>6.1</t>
  </si>
  <si>
    <t>6.2</t>
  </si>
  <si>
    <t>Art. 7</t>
  </si>
  <si>
    <t>7.3</t>
  </si>
  <si>
    <t>7.4</t>
  </si>
  <si>
    <t>7.5</t>
  </si>
  <si>
    <t>Art. 8</t>
  </si>
  <si>
    <t>8.1</t>
  </si>
  <si>
    <t>8.2</t>
  </si>
  <si>
    <t>Etablissement :</t>
  </si>
  <si>
    <t>Mode d'emploi</t>
  </si>
  <si>
    <t>Insuffisant</t>
  </si>
  <si>
    <t>Convaincant</t>
  </si>
  <si>
    <t>Conforme</t>
  </si>
  <si>
    <t xml:space="preserve"> Fiche de déclaration de conformité par une première partie - norme ISO 17050</t>
    <phoneticPr fontId="0" type="noConversion"/>
  </si>
  <si>
    <t>Enregistrement qualité : impression sur 1 page A4 100% en vertical</t>
  </si>
  <si>
    <t>Évaluation de la conformité - Déclaration de conformité du fournisseur (NF EN ISO/CEI 17050-1)</t>
  </si>
  <si>
    <t>Date limite de validité de la déclaration :</t>
  </si>
  <si>
    <t>Référence unique de la déclaration ISO 17050 :</t>
  </si>
  <si>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</si>
  <si>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Taux moyen</t>
  </si>
  <si>
    <t>Niveaux de Conformité</t>
  </si>
  <si>
    <t>Documents d'appui consultables associés à la déclaration ISO 17050</t>
  </si>
  <si>
    <t>Déclaration de conformité selon l'ISO 17050 Partie 2 : Documentation d'appui  (NF EN ISO/CEI 17050-2)</t>
  </si>
  <si>
    <t>Documents génériques</t>
  </si>
  <si>
    <t>Documents spécifiques</t>
  </si>
  <si>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</si>
  <si>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</si>
  <si>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</si>
  <si>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</si>
  <si>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</si>
  <si>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</si>
  <si>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</si>
  <si>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</si>
  <si>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</si>
  <si>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</si>
  <si>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</si>
  <si>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</si>
  <si>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</si>
  <si>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</si>
  <si>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</si>
  <si>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</si>
  <si>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Signature :</t>
  </si>
  <si>
    <t>Utilisé pour  {Exigences} : classé par orde alphabétique pour calcul via liste "validation"</t>
  </si>
  <si>
    <t>Libellé du critère quand il sera choisi</t>
  </si>
  <si>
    <t xml:space="preserve"> </t>
  </si>
  <si>
    <t>Tracage de la limite de CONFORMITÉ</t>
  </si>
  <si>
    <t>Enregistrement qualité :  A4 100% vertical</t>
    <phoneticPr fontId="0" type="noConversion"/>
  </si>
  <si>
    <t>Informel</t>
    <phoneticPr fontId="0" type="noConversion"/>
  </si>
  <si>
    <t>en attente</t>
  </si>
  <si>
    <t>Vrai </t>
  </si>
  <si>
    <t>Faux </t>
  </si>
  <si>
    <t>Total évalués :</t>
  </si>
  <si>
    <r>
      <t xml:space="preserve">Utilisé pour {Exigences} : à changer </t>
    </r>
    <r>
      <rPr>
        <sz val="8"/>
        <color rgb="FF0432FF"/>
        <rFont val="Arial"/>
        <family val="2"/>
      </rPr>
      <t>manuellement</t>
    </r>
  </si>
  <si>
    <t>Utilisé pour  {Exigences} : à classer par orde alphabétique de la colonne A pour les calculs</t>
  </si>
  <si>
    <t>Utilisé pour les calculs de l'onglet {Exigences}</t>
  </si>
  <si>
    <t>Nb total de critères d'exigences</t>
  </si>
  <si>
    <t>Tracer la moyenne : total ou 0</t>
  </si>
  <si>
    <t>&lt; = Non évalués</t>
  </si>
  <si>
    <t>Nb de Sous-Articles</t>
  </si>
  <si>
    <t>&lt;= Total évalués</t>
  </si>
  <si>
    <r>
      <rPr>
        <b/>
        <sz val="9"/>
        <color indexed="16"/>
        <rFont val="Arial"/>
        <family val="2"/>
      </rPr>
      <t>QUOI</t>
    </r>
    <r>
      <rPr>
        <sz val="9"/>
        <color indexed="16"/>
        <rFont val="Arial"/>
        <family val="2"/>
      </rPr>
      <t xml:space="preserve">
Objectifs à atteindre</t>
    </r>
  </si>
  <si>
    <r>
      <rPr>
        <b/>
        <sz val="9"/>
        <color rgb="FF900000"/>
        <rFont val="Arial"/>
        <family val="2"/>
      </rPr>
      <t>QUI</t>
    </r>
    <r>
      <rPr>
        <sz val="9"/>
        <color rgb="FF900000"/>
        <rFont val="Arial"/>
        <family val="2"/>
      </rPr>
      <t xml:space="preserve">
Responsable, Equipe</t>
    </r>
  </si>
  <si>
    <r>
      <t xml:space="preserve">QUAND ET OÙ
</t>
    </r>
    <r>
      <rPr>
        <sz val="9"/>
        <color rgb="FF900000"/>
        <rFont val="Arial"/>
        <family val="2"/>
      </rPr>
      <t>Date et Application</t>
    </r>
  </si>
  <si>
    <t>Contact :</t>
  </si>
  <si>
    <t>Informations sur l'Organisme</t>
  </si>
  <si>
    <t>BILAN GLOBAL, COMMENTAIRES et PLANS D'AMÉLIORATION</t>
  </si>
  <si>
    <t>SYNTHÈSE des RÉSULTATS de l'évaluation par ARTICLE et SOUS-ARTICLES de la norme l'ISO 14001:2015</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</si>
  <si>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</si>
  <si>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Contact (Tél et Email) :</t>
  </si>
  <si>
    <t>Date :</t>
  </si>
  <si>
    <t>Non applicable</t>
  </si>
  <si>
    <t>Non Applicable : Ce critére ne peut pas être appliqué dans votre établissement.</t>
  </si>
  <si>
    <t>NA</t>
  </si>
  <si>
    <t>Système de management de la qualité</t>
  </si>
  <si>
    <t>Exigences générales</t>
  </si>
  <si>
    <t>cr 2</t>
  </si>
  <si>
    <t>Les informations sensibles sont stockées de manière confidentielles.</t>
  </si>
  <si>
    <t>Exigences relatives à la documentation</t>
  </si>
  <si>
    <t>Engagement de la direction</t>
  </si>
  <si>
    <t>5.4</t>
  </si>
  <si>
    <t>5.5</t>
  </si>
  <si>
    <t>5.6</t>
  </si>
  <si>
    <t>cr 24</t>
  </si>
  <si>
    <t>cr 25</t>
  </si>
  <si>
    <t>cr 28</t>
  </si>
  <si>
    <t>cr 31</t>
  </si>
  <si>
    <t>cr 33</t>
  </si>
  <si>
    <t>Responsabilité, autorité et communication</t>
  </si>
  <si>
    <t>Politique qualité</t>
  </si>
  <si>
    <t>Orientation client</t>
  </si>
  <si>
    <t>Management des ressources</t>
  </si>
  <si>
    <t>6.3</t>
  </si>
  <si>
    <t>6.4</t>
  </si>
  <si>
    <t>Mise à disposition des ressources</t>
  </si>
  <si>
    <t>Ressources humaines</t>
  </si>
  <si>
    <t xml:space="preserve"> Le personnel a conscience de son implication sur la qualité des produits.</t>
  </si>
  <si>
    <t>Infrastructures</t>
  </si>
  <si>
    <t>Les maintenances ayant une incidence sur la qualité du produit sont planifiées et actualisées.</t>
  </si>
  <si>
    <t>Environnement de travail et maitrise de la contamination</t>
  </si>
  <si>
    <t>7.1</t>
  </si>
  <si>
    <t>Réalisation du produit</t>
  </si>
  <si>
    <t>Planification de la réalisation du produit</t>
  </si>
  <si>
    <t>Processus relatifs aux clients</t>
  </si>
  <si>
    <t>7.2</t>
  </si>
  <si>
    <t>Les exigences réglementaires sont satisfaites.</t>
  </si>
  <si>
    <t>Cette communication comporte : les informations relatives au produit, le traitement des consultations, contrats et/ou commandes, les retours d'information des clients, leur réclamation, ainsi que les fiches d'avertissement.</t>
  </si>
  <si>
    <t>Conception et développement</t>
  </si>
  <si>
    <t>Achats</t>
  </si>
  <si>
    <t>Production et prestation de service</t>
  </si>
  <si>
    <t>7.6</t>
  </si>
  <si>
    <t>Mesurage, analyse et amélioration</t>
  </si>
  <si>
    <t>Surveillance et mesurage</t>
  </si>
  <si>
    <t>8.3</t>
  </si>
  <si>
    <t>8.4</t>
  </si>
  <si>
    <t>Analyse des données</t>
  </si>
  <si>
    <t>8.5</t>
  </si>
  <si>
    <t>Les activités de suivi incluent la vérification des actions entreprises et le compte rendu des résultats de cette vérification.</t>
  </si>
  <si>
    <t>Les méthodes appropriées pour la surveillance et lorsque approprié la mesure du SMQ sont utilisées.</t>
  </si>
  <si>
    <t xml:space="preserve">Les méthodes d'aptitudes des processus à atteindre des résultats planifiés sont démontrées.
</t>
  </si>
  <si>
    <t xml:space="preserve">Si les résultats planifiés ne sont pas atteints des correction et des actions correctives sont mises en place.
</t>
  </si>
  <si>
    <t>La preuve de la conformité est conservée.</t>
  </si>
  <si>
    <t>L'identité de la personne ayant autorisé la libération du produit est enregistrée.</t>
  </si>
  <si>
    <t>La libération du produit et la prestation du service client ne sont pas effectuées avant l'exécution satisfaisante de toutes les dispositions planifiées et documentées.</t>
  </si>
  <si>
    <r>
      <t xml:space="preserve">Niveaux de </t>
    </r>
    <r>
      <rPr>
        <b/>
        <sz val="8"/>
        <color indexed="60"/>
        <rFont val="Arial"/>
        <family val="2"/>
      </rPr>
      <t>CONFORMITÉ</t>
    </r>
    <r>
      <rPr>
        <b/>
        <sz val="8"/>
        <rFont val="Arial"/>
        <family val="2"/>
      </rPr>
      <t xml:space="preserve"> des 5 </t>
    </r>
    <r>
      <rPr>
        <b/>
        <sz val="8"/>
        <color indexed="60"/>
        <rFont val="Arial"/>
        <family val="2"/>
      </rPr>
      <t>ARTICLES</t>
    </r>
    <r>
      <rPr>
        <b/>
        <sz val="8"/>
        <rFont val="Arial"/>
        <family val="2"/>
      </rPr>
      <t xml:space="preserve"> d'exigences de la norme</t>
    </r>
  </si>
  <si>
    <t>Responsabilité de la direction</t>
  </si>
  <si>
    <t>Maîtrise des équipements de surveillance et de mesure</t>
  </si>
  <si>
    <t xml:space="preserve">   Autodiagnostic selon la norme ISO 13485 : 2016</t>
  </si>
  <si>
    <t>Document d'appui à la déclaration première partie de conformité à la norme ISO 13485 : 2016</t>
  </si>
  <si>
    <t>"Dispositifs médicaux - Systèmes de management de la qualité - Exigences à des fins réglementaire"
Editions Afnor, www.afnor.org, octobre 2016</t>
  </si>
  <si>
    <t>La documentation porte sur les actions et les rôles des acteurs permettant d'avoir un SMQ efficace répondant aux normes et réglements.</t>
  </si>
  <si>
    <r>
      <t xml:space="preserve"> Les processus sont suivis dans leur efficacité, mesurés, améliorés et ces actions sont </t>
    </r>
    <r>
      <rPr>
        <sz val="7"/>
        <color rgb="FFFF0000"/>
        <rFont val="Arial"/>
        <family val="2"/>
      </rPr>
      <t>tracées.</t>
    </r>
  </si>
  <si>
    <t>Les processus sont concrètement appliqués et maîtrisés dans leurs risques et interactions.</t>
  </si>
  <si>
    <t>Les effets des modifications sur les processus sont évalués et maîtrisés.</t>
  </si>
  <si>
    <t>Les processus externalisés sont pertinents et maîtrisés dans leurs qualité et responsabilité.</t>
  </si>
  <si>
    <r>
      <t xml:space="preserve">Il existe des </t>
    </r>
    <r>
      <rPr>
        <sz val="7"/>
        <color rgb="FFFF0000"/>
        <rFont val="Arial"/>
        <family val="2"/>
      </rPr>
      <t>procédures documentées</t>
    </r>
    <r>
      <rPr>
        <sz val="7"/>
        <color theme="1"/>
        <rFont val="Arial"/>
        <family val="2"/>
      </rPr>
      <t xml:space="preserve"> et des </t>
    </r>
    <r>
      <rPr>
        <sz val="7"/>
        <color rgb="FFFF0000"/>
        <rFont val="Arial"/>
        <family val="2"/>
      </rPr>
      <t>enregistrements</t>
    </r>
    <r>
      <rPr>
        <sz val="7"/>
        <color theme="1"/>
        <rFont val="Arial"/>
        <family val="2"/>
      </rPr>
      <t xml:space="preserve"> sur la validation, modification et re-validation des applications logicielles du SMQ.</t>
    </r>
  </si>
  <si>
    <r>
      <t>Le</t>
    </r>
    <r>
      <rPr>
        <sz val="7"/>
        <color rgb="FFFF0000"/>
        <rFont val="Arial"/>
        <family val="2"/>
      </rPr>
      <t xml:space="preserve"> manuel qualité</t>
    </r>
    <r>
      <rPr>
        <sz val="7"/>
        <color theme="1"/>
        <rFont val="Arial"/>
        <family val="2"/>
      </rPr>
      <t xml:space="preserve"> indique le domaine d’application, les procédures, l’interaction entre les processus et la structure de la documentation.</t>
    </r>
  </si>
  <si>
    <r>
      <t xml:space="preserve">Le </t>
    </r>
    <r>
      <rPr>
        <sz val="7"/>
        <color rgb="FFFF0000"/>
        <rFont val="Arial"/>
        <family val="2"/>
      </rPr>
      <t>dossier</t>
    </r>
    <r>
      <rPr>
        <sz val="7"/>
        <color theme="1"/>
        <rFont val="Arial"/>
        <family val="2"/>
      </rPr>
      <t xml:space="preserve"> du DM prouve la conformité aux exigences et inclus tous les documents associés à son bon usage et à sa sécurité en exploitation.</t>
    </r>
  </si>
  <si>
    <r>
      <t xml:space="preserve">Une </t>
    </r>
    <r>
      <rPr>
        <sz val="7"/>
        <color rgb="FFFF0000"/>
        <rFont val="Arial"/>
        <family val="2"/>
      </rPr>
      <t>procédure documentée</t>
    </r>
    <r>
      <rPr>
        <sz val="7"/>
        <color theme="1"/>
        <rFont val="Arial"/>
        <family val="2"/>
      </rPr>
      <t xml:space="preserve"> permet la maîtrise de tout le cycle de vie des documents et leur conservation sur les durées légales.</t>
    </r>
  </si>
  <si>
    <r>
      <t xml:space="preserve">Une </t>
    </r>
    <r>
      <rPr>
        <sz val="7"/>
        <color rgb="FFFF0000"/>
        <rFont val="Arial"/>
        <family val="2"/>
      </rPr>
      <t>procédure documentée</t>
    </r>
    <r>
      <rPr>
        <sz val="7"/>
        <color theme="1"/>
        <rFont val="Arial"/>
        <family val="2"/>
      </rPr>
      <t xml:space="preserve"> permet la maîtrise de tout le cycle de vie des </t>
    </r>
    <r>
      <rPr>
        <sz val="7"/>
        <color rgb="FFFF0000"/>
        <rFont val="Arial"/>
        <family val="2"/>
      </rPr>
      <t>enregistrements</t>
    </r>
    <r>
      <rPr>
        <sz val="7"/>
        <color theme="1"/>
        <rFont val="Arial"/>
        <family val="2"/>
      </rPr>
      <t>, leur conservation sur les durées légales et le maintien de la confidentialité.</t>
    </r>
  </si>
  <si>
    <t xml:space="preserve">La Direction est concrètement engagée dans le fonctionnement efficace du SMQ </t>
  </si>
  <si>
    <t>5.2 / 5.3</t>
  </si>
  <si>
    <t>Orientation client / Politique qualité</t>
  </si>
  <si>
    <t>Le respect des exigences et la politique qualité « client » sont compris et appliqués par tous.</t>
  </si>
  <si>
    <t>Les objectifs mesurables de la qualité sont connus par tous et compris dans leur cohérence avec la politique qualité.</t>
  </si>
  <si>
    <r>
      <t xml:space="preserve">La Direction précise, </t>
    </r>
    <r>
      <rPr>
        <sz val="7"/>
        <color rgb="FFFF0000"/>
        <rFont val="Arial"/>
        <family val="2"/>
      </rPr>
      <t>documente</t>
    </r>
    <r>
      <rPr>
        <sz val="7"/>
        <color theme="1"/>
        <rFont val="Arial"/>
        <family val="2"/>
      </rPr>
      <t xml:space="preserve"> et communique les rôles, responsabilités et autorités et assure l’autonomie nécessaire aux tâches.</t>
    </r>
  </si>
  <si>
    <t xml:space="preserve">La Direction nomme un « Représentant Qualité » ayant autorité sur le SMQ. </t>
  </si>
  <si>
    <t>La Direction veille à une communication performante sur son SMQ.</t>
  </si>
  <si>
    <r>
      <t xml:space="preserve">La Direction mène, </t>
    </r>
    <r>
      <rPr>
        <sz val="7"/>
        <color rgb="FFFF0000"/>
        <rFont val="Arial"/>
        <family val="2"/>
      </rPr>
      <t>enregistre et conserve</t>
    </r>
    <r>
      <rPr>
        <sz val="7"/>
        <color theme="1"/>
        <rFont val="Arial"/>
        <family val="2"/>
      </rPr>
      <t xml:space="preserve"> des revues sur la performance du SMQ et de ses évolutions, selon une </t>
    </r>
    <r>
      <rPr>
        <sz val="7"/>
        <color rgb="FFFF0000"/>
        <rFont val="Arial"/>
        <family val="2"/>
      </rPr>
      <t>procédure documentée</t>
    </r>
    <r>
      <rPr>
        <sz val="7"/>
        <color theme="1"/>
        <rFont val="Arial"/>
        <family val="2"/>
      </rPr>
      <t>.</t>
    </r>
  </si>
  <si>
    <t>Les éléments d’entrée de la Revue de Direction comprennent les informations exigées au minimum.</t>
  </si>
  <si>
    <r>
      <t xml:space="preserve">Les éléments de sortie de la Revue de Direction sont </t>
    </r>
    <r>
      <rPr>
        <sz val="7"/>
        <color rgb="FFFF0000"/>
        <rFont val="Arial"/>
        <family val="2"/>
      </rPr>
      <t>enregistrés</t>
    </r>
    <r>
      <rPr>
        <sz val="7"/>
        <color theme="1"/>
        <rFont val="Arial"/>
        <family val="2"/>
      </rPr>
      <t xml:space="preserve"> et contribuent à l’évolution et à l’amélioration des produits, processus et SMQ.</t>
    </r>
  </si>
  <si>
    <t>Les ressources nécessaires au SMQ sont mobilisables et mobilisées.</t>
  </si>
  <si>
    <r>
      <t xml:space="preserve">Des </t>
    </r>
    <r>
      <rPr>
        <sz val="7"/>
        <color rgb="FFFF0000"/>
        <rFont val="Arial"/>
        <family val="2"/>
      </rPr>
      <t xml:space="preserve">documents et enregistrements </t>
    </r>
    <r>
      <rPr>
        <sz val="7"/>
        <color theme="1"/>
        <rFont val="Arial"/>
        <family val="2"/>
      </rPr>
      <t xml:space="preserve">prouvent que le personnel est compétent, périodiquement formé et conscient de son implication pour la qualité. </t>
    </r>
  </si>
  <si>
    <r>
      <t xml:space="preserve">Des </t>
    </r>
    <r>
      <rPr>
        <sz val="7"/>
        <color rgb="FFFF0000"/>
        <rFont val="Arial"/>
        <family val="2"/>
      </rPr>
      <t>documents et enregistrements</t>
    </r>
    <r>
      <rPr>
        <sz val="7"/>
        <color theme="1"/>
        <rFont val="Arial"/>
        <family val="2"/>
      </rPr>
      <t xml:space="preserve"> prouvent que les infrastructures et leur maintenance sont maîtrisées pour respecter les exigences.</t>
    </r>
  </si>
  <si>
    <r>
      <t xml:space="preserve">La sécurité des personnes, mêmes temporaires, leurs compétences et les conditions de l’environnement de travail sont </t>
    </r>
    <r>
      <rPr>
        <sz val="7"/>
        <color rgb="FFFF0000"/>
        <rFont val="Arial"/>
        <family val="2"/>
      </rPr>
      <t>documentées.</t>
    </r>
  </si>
  <si>
    <r>
      <t xml:space="preserve">Des </t>
    </r>
    <r>
      <rPr>
        <sz val="7"/>
        <color rgb="FFFF0000"/>
        <rFont val="Arial"/>
        <family val="2"/>
      </rPr>
      <t>documents</t>
    </r>
    <r>
      <rPr>
        <sz val="7"/>
        <color theme="1"/>
        <rFont val="Arial"/>
        <family val="2"/>
      </rPr>
      <t xml:space="preserve"> précisent la maîtrise de la contamination et de ses risques de diffusion au personnel, produits et environnement.</t>
    </r>
  </si>
  <si>
    <r>
      <t xml:space="preserve">La qualité et les risques associés à la réalisation du produit sont anticipés, planifiés, </t>
    </r>
    <r>
      <rPr>
        <sz val="7"/>
        <color rgb="FFFF0000"/>
        <rFont val="Arial"/>
        <family val="2"/>
      </rPr>
      <t>documentés et tracés</t>
    </r>
    <r>
      <rPr>
        <sz val="7"/>
        <color theme="1"/>
        <rFont val="Arial"/>
        <family val="2"/>
      </rPr>
      <t>.</t>
    </r>
  </si>
  <si>
    <t>Toutes les exigences explicites, implicites, réglementaires ou nécessaires au bon usage du produit sont déterminées.</t>
  </si>
  <si>
    <r>
      <t xml:space="preserve">Une revue des exigences est menée avant tout engagement vis à vis d’un client et ses résultats sont </t>
    </r>
    <r>
      <rPr>
        <sz val="7"/>
        <color rgb="FFFF0000"/>
        <rFont val="Arial"/>
        <family val="2"/>
      </rPr>
      <t>enregistrés et conservés</t>
    </r>
    <r>
      <rPr>
        <sz val="7"/>
        <color theme="1"/>
        <rFont val="Arial"/>
        <family val="2"/>
      </rPr>
      <t>.</t>
    </r>
  </si>
  <si>
    <r>
      <t xml:space="preserve">La communication avec les clients et les autorités règlementaires est planifiée et </t>
    </r>
    <r>
      <rPr>
        <sz val="7"/>
        <color rgb="FFFF0000"/>
        <rFont val="Arial"/>
        <family val="2"/>
      </rPr>
      <t>documentée.</t>
    </r>
  </si>
  <si>
    <r>
      <t xml:space="preserve">Le processus de conception et développement est </t>
    </r>
    <r>
      <rPr>
        <sz val="7"/>
        <color rgb="FFFF0000"/>
        <rFont val="Arial"/>
        <family val="2"/>
      </rPr>
      <t>documenté,</t>
    </r>
    <r>
      <rPr>
        <sz val="7"/>
        <color theme="1"/>
        <rFont val="Arial"/>
        <family val="2"/>
      </rPr>
      <t xml:space="preserve"> planifié, revu et validé autant dans ses étapes que pour les ressources à mobiliser. </t>
    </r>
  </si>
  <si>
    <r>
      <t xml:space="preserve">Les informations et exigences nécessaires à la conception et au développement sont complètes, revues, approuvées, </t>
    </r>
    <r>
      <rPr>
        <sz val="7"/>
        <color rgb="FFFF0000"/>
        <rFont val="Arial"/>
        <family val="2"/>
      </rPr>
      <t>enregistrées et conservées</t>
    </r>
    <r>
      <rPr>
        <sz val="7"/>
        <color theme="1"/>
        <rFont val="Arial"/>
        <family val="2"/>
      </rPr>
      <t>.</t>
    </r>
  </si>
  <si>
    <r>
      <t xml:space="preserve">Les éléments de sortie de la conception et développement sont vérifiés, approuvés, </t>
    </r>
    <r>
      <rPr>
        <sz val="7"/>
        <color rgb="FFFF0000"/>
        <rFont val="Arial"/>
        <family val="2"/>
      </rPr>
      <t>enregistrés et conservés</t>
    </r>
    <r>
      <rPr>
        <sz val="7"/>
        <color theme="1"/>
        <rFont val="Arial"/>
        <family val="2"/>
      </rPr>
      <t xml:space="preserve"> afin de permettre la fabrication et l’exploitation correctes du produit. </t>
    </r>
  </si>
  <si>
    <r>
      <t xml:space="preserve">Des revues de conception et développement sont menées avec les participants pertinents, </t>
    </r>
    <r>
      <rPr>
        <sz val="7"/>
        <color rgb="FFFF0000"/>
        <rFont val="Arial"/>
        <family val="2"/>
      </rPr>
      <t>documentées, enregistrées et conservées</t>
    </r>
    <r>
      <rPr>
        <sz val="7"/>
        <color theme="1"/>
        <rFont val="Arial"/>
        <family val="2"/>
      </rPr>
      <t xml:space="preserve"> afin d’anticiper les problèmes et de garantir les résultats.</t>
    </r>
  </si>
  <si>
    <r>
      <t xml:space="preserve">La vérification de la conception et du développement est planifiée, réalisée, </t>
    </r>
    <r>
      <rPr>
        <sz val="7"/>
        <color rgb="FFFF0000"/>
        <rFont val="Arial"/>
        <family val="2"/>
      </rPr>
      <t>documentée, enregistrée et conservée</t>
    </r>
    <r>
      <rPr>
        <sz val="7"/>
        <color theme="1"/>
        <rFont val="Arial"/>
        <family val="2"/>
      </rPr>
      <t xml:space="preserve"> afin de garantir la satisfaction des exigences entre entrée et sortie.</t>
    </r>
  </si>
  <si>
    <r>
      <t xml:space="preserve">La validation de la conception et du développement est planifiée, réalisée, </t>
    </r>
    <r>
      <rPr>
        <sz val="7"/>
        <color rgb="FFFF0000"/>
        <rFont val="Arial"/>
        <family val="2"/>
      </rPr>
      <t>documentée, enregistrée et conservée</t>
    </r>
    <r>
      <rPr>
        <sz val="7"/>
        <color theme="1"/>
        <rFont val="Arial"/>
        <family val="2"/>
      </rPr>
      <t xml:space="preserve"> afin de garantir la satisfaction aux exigences pour l’usage prévu du produit.</t>
    </r>
  </si>
  <si>
    <r>
      <t xml:space="preserve">Le transfert à la fabrication suit une </t>
    </r>
    <r>
      <rPr>
        <sz val="7"/>
        <color rgb="FFFF0000"/>
        <rFont val="Arial"/>
        <family val="2"/>
      </rPr>
      <t>procédure documentée et enregistrée</t>
    </r>
    <r>
      <rPr>
        <sz val="7"/>
        <color theme="1"/>
        <rFont val="Arial"/>
        <family val="2"/>
      </rPr>
      <t xml:space="preserve"> afin de garantir que les éléments fournis sont vérifiés et adaptés aux moyens de production.</t>
    </r>
  </si>
  <si>
    <r>
      <t xml:space="preserve">Toute modification de conception suit une </t>
    </r>
    <r>
      <rPr>
        <sz val="7"/>
        <color rgb="FFFF0000"/>
        <rFont val="Arial"/>
        <family val="2"/>
      </rPr>
      <t xml:space="preserve">procédure documentée, enregistrée et conservée </t>
    </r>
    <r>
      <rPr>
        <sz val="7"/>
        <color theme="1"/>
        <rFont val="Arial"/>
        <family val="2"/>
      </rPr>
      <t xml:space="preserve">afin de maîtriser tout risque sur les exigences et l’usage des produits livrés ou à venir. </t>
    </r>
  </si>
  <si>
    <r>
      <t xml:space="preserve">Le </t>
    </r>
    <r>
      <rPr>
        <sz val="7"/>
        <color rgb="FFFF0000"/>
        <rFont val="Arial"/>
        <family val="2"/>
      </rPr>
      <t>dossier</t>
    </r>
    <r>
      <rPr>
        <sz val="7"/>
        <color theme="1"/>
        <rFont val="Arial"/>
        <family val="2"/>
      </rPr>
      <t xml:space="preserve"> conception et développement d’un DM inclut les </t>
    </r>
    <r>
      <rPr>
        <sz val="7"/>
        <color rgb="FFFF0000"/>
        <rFont val="Arial"/>
        <family val="2"/>
      </rPr>
      <t>enregistrements</t>
    </r>
    <r>
      <rPr>
        <sz val="7"/>
        <color theme="1"/>
        <rFont val="Arial"/>
        <family val="2"/>
      </rPr>
      <t xml:space="preserve"> de conformité aux exigences et de maîtrise des modifications. </t>
    </r>
  </si>
  <si>
    <r>
      <t xml:space="preserve">Les performances des fournisseurs sont périodiquement évaluées selon une </t>
    </r>
    <r>
      <rPr>
        <sz val="7"/>
        <color rgb="FFFF0000"/>
        <rFont val="Arial"/>
        <family val="2"/>
      </rPr>
      <t>procédure documentée et ces enregistrements sont conservés</t>
    </r>
    <r>
      <rPr>
        <sz val="7"/>
        <color theme="1"/>
        <rFont val="Arial"/>
        <family val="2"/>
      </rPr>
      <t>.</t>
    </r>
  </si>
  <si>
    <r>
      <t xml:space="preserve">Les informations pour les achats auprès des fournisseurs sont maîtrisées, permettent la traçabilité et sont </t>
    </r>
    <r>
      <rPr>
        <sz val="7"/>
        <color rgb="FFFF0000"/>
        <rFont val="Arial"/>
        <family val="2"/>
      </rPr>
      <t>documentées et enregistrées</t>
    </r>
    <r>
      <rPr>
        <sz val="7"/>
        <color theme="1"/>
        <rFont val="Arial"/>
        <family val="2"/>
      </rPr>
      <t>.</t>
    </r>
  </si>
  <si>
    <r>
      <t xml:space="preserve">Les produits achetés sont vérifiés de manière pertinente et </t>
    </r>
    <r>
      <rPr>
        <sz val="7"/>
        <color rgb="FFFF0000"/>
        <rFont val="Arial"/>
        <family val="2"/>
      </rPr>
      <t>tracée</t>
    </r>
    <r>
      <rPr>
        <sz val="7"/>
        <color theme="1"/>
        <rFont val="Arial"/>
        <family val="2"/>
      </rPr>
      <t>.</t>
    </r>
  </si>
  <si>
    <r>
      <t>La conformité des produits est garantie par une production et une prestation de service maîtrisée dont la</t>
    </r>
    <r>
      <rPr>
        <sz val="7"/>
        <color rgb="FFFF0000"/>
        <rFont val="Arial"/>
        <family val="2"/>
      </rPr>
      <t xml:space="preserve"> traçabilité est enregistrée, vérifiée et approuvée</t>
    </r>
    <r>
      <rPr>
        <sz val="7"/>
        <color theme="1"/>
        <rFont val="Arial"/>
        <family val="2"/>
      </rPr>
      <t>.</t>
    </r>
  </si>
  <si>
    <r>
      <t xml:space="preserve">Si nécessaire à sa bonne exploitation, les exigences de propreté ou de maitrise de la contamination du produit sont </t>
    </r>
    <r>
      <rPr>
        <sz val="7"/>
        <color rgb="FFFF0000"/>
        <rFont val="Arial"/>
        <family val="2"/>
      </rPr>
      <t>documentées</t>
    </r>
    <r>
      <rPr>
        <sz val="7"/>
        <color theme="1"/>
        <rFont val="Arial"/>
        <family val="2"/>
      </rPr>
      <t>.</t>
    </r>
  </si>
  <si>
    <r>
      <t xml:space="preserve">Si nécessaire à sa bonne exploitation, les exigences d’installation et de vérification du dispositif médical sont </t>
    </r>
    <r>
      <rPr>
        <sz val="7"/>
        <color rgb="FFFF0000"/>
        <rFont val="Arial"/>
        <family val="2"/>
      </rPr>
      <t>documentées</t>
    </r>
    <r>
      <rPr>
        <sz val="7"/>
        <color theme="1"/>
        <rFont val="Arial"/>
        <family val="2"/>
      </rPr>
      <t xml:space="preserve"> et les résultats </t>
    </r>
    <r>
      <rPr>
        <sz val="7"/>
        <color rgb="FFFF0000"/>
        <rFont val="Arial"/>
        <family val="2"/>
      </rPr>
      <t>enregistrés et conservés</t>
    </r>
    <r>
      <rPr>
        <sz val="7"/>
        <color theme="1"/>
        <rFont val="Arial"/>
        <family val="2"/>
      </rPr>
      <t>.</t>
    </r>
  </si>
  <si>
    <r>
      <t xml:space="preserve">Si nécessaire à sa bonne exploitation, les </t>
    </r>
    <r>
      <rPr>
        <sz val="7"/>
        <color rgb="FFFF0000"/>
        <rFont val="Arial"/>
        <family val="2"/>
      </rPr>
      <t>procédures</t>
    </r>
    <r>
      <rPr>
        <sz val="7"/>
        <color theme="1"/>
        <rFont val="Arial"/>
        <family val="2"/>
      </rPr>
      <t xml:space="preserve"> de prestations associées au dispositif médical sont </t>
    </r>
    <r>
      <rPr>
        <sz val="7"/>
        <color rgb="FFFF0000"/>
        <rFont val="Arial"/>
        <family val="2"/>
      </rPr>
      <t>documentées et les enregistrements conservés</t>
    </r>
    <r>
      <rPr>
        <sz val="7"/>
        <color theme="1"/>
        <rFont val="Arial"/>
        <family val="2"/>
      </rPr>
      <t xml:space="preserve"> pour l’amélioration continue. </t>
    </r>
  </si>
  <si>
    <r>
      <t>La traçabilité de stérilisation des lots de DM est</t>
    </r>
    <r>
      <rPr>
        <sz val="7"/>
        <color rgb="FFFF0000"/>
        <rFont val="Arial"/>
        <family val="2"/>
      </rPr>
      <t xml:space="preserve"> tracée par des enregistrements conservés</t>
    </r>
    <r>
      <rPr>
        <sz val="7"/>
        <color theme="1"/>
        <rFont val="Arial"/>
        <family val="2"/>
      </rPr>
      <t>.</t>
    </r>
  </si>
  <si>
    <r>
      <t xml:space="preserve">Les processus de production et les applications logicielles sont validés selon des </t>
    </r>
    <r>
      <rPr>
        <sz val="7"/>
        <color rgb="FFFF0000"/>
        <rFont val="Arial"/>
        <family val="2"/>
      </rPr>
      <t>procédures documentées avec des résultats enregistrés et conservés</t>
    </r>
    <r>
      <rPr>
        <sz val="7"/>
        <color theme="1"/>
        <rFont val="Arial"/>
        <family val="2"/>
      </rPr>
      <t>.</t>
    </r>
  </si>
  <si>
    <r>
      <t xml:space="preserve">Les procédés de stérilisation sont validés selon des </t>
    </r>
    <r>
      <rPr>
        <sz val="7"/>
        <color rgb="FFFF0000"/>
        <rFont val="Arial"/>
        <family val="2"/>
      </rPr>
      <t>procédures documentées avec des résultats et conclusions enregistrés et conservés</t>
    </r>
    <r>
      <rPr>
        <sz val="7"/>
        <color theme="1"/>
        <rFont val="Arial"/>
        <family val="2"/>
      </rPr>
      <t>.</t>
    </r>
  </si>
  <si>
    <r>
      <t xml:space="preserve">Les DM disposent d’un </t>
    </r>
    <r>
      <rPr>
        <sz val="7"/>
        <color rgb="FFFF0000"/>
        <rFont val="Arial"/>
        <family val="2"/>
      </rPr>
      <t>Identifiant Unique selon des procédures documentées</t>
    </r>
    <r>
      <rPr>
        <sz val="7"/>
        <color theme="1"/>
        <rFont val="Arial"/>
        <family val="2"/>
      </rPr>
      <t xml:space="preserve"> et ceux retournés sont clairement distinguables des DM conformes.</t>
    </r>
  </si>
  <si>
    <r>
      <t xml:space="preserve">Le DM et ses composants sont préservés de toute altération de leur conformité selon des </t>
    </r>
    <r>
      <rPr>
        <sz val="7"/>
        <color rgb="FFFF0000"/>
        <rFont val="Arial"/>
        <family val="2"/>
      </rPr>
      <t>procédures documentées</t>
    </r>
    <r>
      <rPr>
        <sz val="7"/>
        <color theme="1"/>
        <rFont val="Arial"/>
        <family val="2"/>
      </rPr>
      <t xml:space="preserve"> et si nécessaire </t>
    </r>
    <r>
      <rPr>
        <sz val="7"/>
        <color rgb="FFFF0000"/>
        <rFont val="Arial"/>
        <family val="2"/>
      </rPr>
      <t xml:space="preserve">d’enregistrements </t>
    </r>
    <r>
      <rPr>
        <sz val="7"/>
        <color theme="1"/>
        <rFont val="Arial"/>
        <family val="2"/>
      </rPr>
      <t xml:space="preserve">sur des conditions particulières. </t>
    </r>
  </si>
  <si>
    <t>L’efficacité et la conformité du SMQ sont démontrées par des processus de surveillance, de mesure, d’analyse et d’amélioration.</t>
  </si>
  <si>
    <r>
      <t>L’efficacité du SMQ est surveillée par des</t>
    </r>
    <r>
      <rPr>
        <sz val="7"/>
        <color rgb="FFFF0000"/>
        <rFont val="Arial"/>
        <family val="2"/>
      </rPr>
      <t xml:space="preserve"> méthodes et procédures documentées</t>
    </r>
    <r>
      <rPr>
        <sz val="7"/>
        <color theme="1"/>
        <rFont val="Arial"/>
        <family val="2"/>
      </rPr>
      <t xml:space="preserve"> pour recueillir et exploiter les retours d’information client.</t>
    </r>
  </si>
  <si>
    <r>
      <t>Les réclamations sont traitées selon des</t>
    </r>
    <r>
      <rPr>
        <sz val="7"/>
        <color rgb="FFFF0000"/>
        <rFont val="Arial"/>
        <family val="2"/>
      </rPr>
      <t xml:space="preserve"> procédures documentées</t>
    </r>
    <r>
      <rPr>
        <sz val="7"/>
        <color theme="1"/>
        <rFont val="Arial"/>
        <family val="2"/>
      </rPr>
      <t xml:space="preserve"> et les </t>
    </r>
    <r>
      <rPr>
        <sz val="7"/>
        <color rgb="FFFF0000"/>
        <rFont val="Arial"/>
        <family val="2"/>
      </rPr>
      <t>enregistrements</t>
    </r>
    <r>
      <rPr>
        <sz val="7"/>
        <color theme="1"/>
        <rFont val="Arial"/>
        <family val="2"/>
      </rPr>
      <t xml:space="preserve"> de leurs traitements sont</t>
    </r>
    <r>
      <rPr>
        <sz val="7"/>
        <color rgb="FFFF0000"/>
        <rFont val="Arial"/>
        <family val="2"/>
      </rPr>
      <t xml:space="preserve"> conservés</t>
    </r>
    <r>
      <rPr>
        <sz val="7"/>
        <color theme="1"/>
        <rFont val="Arial"/>
        <family val="2"/>
      </rPr>
      <t>.</t>
    </r>
  </si>
  <si>
    <r>
      <t xml:space="preserve">Les signalements aux autorités suivent une </t>
    </r>
    <r>
      <rPr>
        <sz val="7"/>
        <color rgb="FFFF0000"/>
        <rFont val="Arial"/>
        <family val="2"/>
      </rPr>
      <t>procédure documentée et les enregistrements sont conservés</t>
    </r>
    <r>
      <rPr>
        <sz val="7"/>
        <color theme="1"/>
        <rFont val="Arial"/>
        <family val="2"/>
      </rPr>
      <t>.</t>
    </r>
  </si>
  <si>
    <r>
      <t xml:space="preserve">Un programme d’audit interne suit une </t>
    </r>
    <r>
      <rPr>
        <sz val="7"/>
        <color rgb="FFFF0000"/>
        <rFont val="Arial"/>
        <family val="2"/>
      </rPr>
      <t>procédure documentée</t>
    </r>
    <r>
      <rPr>
        <sz val="7"/>
        <color theme="1"/>
        <rFont val="Arial"/>
        <family val="2"/>
      </rPr>
      <t xml:space="preserve"> dont les conclusions, corrections, suivis et vérifications font l’objet </t>
    </r>
    <r>
      <rPr>
        <sz val="7"/>
        <color rgb="FFFF0000"/>
        <rFont val="Arial"/>
        <family val="2"/>
      </rPr>
      <t>d’enregistrements conservés</t>
    </r>
    <r>
      <rPr>
        <sz val="7"/>
        <color theme="1"/>
        <rFont val="Arial"/>
        <family val="2"/>
      </rPr>
      <t xml:space="preserve">. </t>
    </r>
  </si>
  <si>
    <t>Les processus sont surveillés, mesurés dans leur succès et améliorés en continu.</t>
  </si>
  <si>
    <r>
      <t xml:space="preserve">La conformité des produits est périodiquement évaluée pendant leur réalisation et les preuves jusqu’à leur libération sont </t>
    </r>
    <r>
      <rPr>
        <sz val="7"/>
        <color rgb="FFFF0000"/>
        <rFont val="Arial"/>
        <family val="2"/>
      </rPr>
      <t>enregistrées et conservées</t>
    </r>
    <r>
      <rPr>
        <sz val="7"/>
        <color theme="1"/>
        <rFont val="Arial"/>
        <family val="2"/>
      </rPr>
      <t xml:space="preserve">. </t>
    </r>
  </si>
  <si>
    <r>
      <t>Le produit non-conforme est géré selon une</t>
    </r>
    <r>
      <rPr>
        <sz val="7"/>
        <color rgb="FFFF0000"/>
        <rFont val="Arial"/>
        <family val="2"/>
      </rPr>
      <t xml:space="preserve"> procédure documentée</t>
    </r>
    <r>
      <rPr>
        <sz val="7"/>
        <color theme="1"/>
        <rFont val="Arial"/>
        <family val="2"/>
      </rPr>
      <t xml:space="preserve"> et les résultats du traitement sont </t>
    </r>
    <r>
      <rPr>
        <sz val="7"/>
        <color rgb="FFFF0000"/>
        <rFont val="Arial"/>
        <family val="2"/>
      </rPr>
      <t>enregistrés et conservés</t>
    </r>
    <r>
      <rPr>
        <sz val="7"/>
        <color theme="1"/>
        <rFont val="Arial"/>
        <family val="2"/>
      </rPr>
      <t>.</t>
    </r>
  </si>
  <si>
    <r>
      <t xml:space="preserve">Avant-livraison, le produit non-conforme est traité et toute dérogation est </t>
    </r>
    <r>
      <rPr>
        <sz val="7"/>
        <color rgb="FFFF0000"/>
        <rFont val="Arial"/>
        <family val="2"/>
      </rPr>
      <t>enregistrée et conservée</t>
    </r>
    <r>
      <rPr>
        <sz val="7"/>
        <color theme="1"/>
        <rFont val="Arial"/>
        <family val="2"/>
      </rPr>
      <t>.</t>
    </r>
  </si>
  <si>
    <r>
      <t xml:space="preserve">Après-livraison, les produits non-conformes sont traités et les actions sont </t>
    </r>
    <r>
      <rPr>
        <sz val="7"/>
        <color rgb="FFFF0000"/>
        <rFont val="Arial"/>
        <family val="2"/>
      </rPr>
      <t>enregistrées et conservées</t>
    </r>
    <r>
      <rPr>
        <sz val="7"/>
        <color theme="1"/>
        <rFont val="Arial"/>
        <family val="2"/>
      </rPr>
      <t xml:space="preserve">. </t>
    </r>
  </si>
  <si>
    <r>
      <t>Des fiches d’avertissement sont diffusées selon des</t>
    </r>
    <r>
      <rPr>
        <sz val="7"/>
        <color rgb="FFFF0000"/>
        <rFont val="Arial"/>
        <family val="2"/>
      </rPr>
      <t xml:space="preserve"> procédures documentées</t>
    </r>
    <r>
      <rPr>
        <sz val="7"/>
        <color theme="1"/>
        <rFont val="Arial"/>
        <family val="2"/>
      </rPr>
      <t xml:space="preserve"> déclenchables à tout moment et les actions sont </t>
    </r>
    <r>
      <rPr>
        <sz val="7"/>
        <color rgb="FFFF0000"/>
        <rFont val="Arial"/>
        <family val="2"/>
      </rPr>
      <t>enregistrées et conservées</t>
    </r>
    <r>
      <rPr>
        <sz val="7"/>
        <color theme="1"/>
        <rFont val="Arial"/>
        <family val="2"/>
      </rPr>
      <t>.</t>
    </r>
  </si>
  <si>
    <r>
      <t xml:space="preserve">Les retouches sur un produit suivent des </t>
    </r>
    <r>
      <rPr>
        <sz val="7"/>
        <color rgb="FFFF0000"/>
        <rFont val="Arial"/>
        <family val="2"/>
      </rPr>
      <t>procédures documentées</t>
    </r>
    <r>
      <rPr>
        <sz val="7"/>
        <color theme="1"/>
        <rFont val="Arial"/>
        <family val="2"/>
      </rPr>
      <t xml:space="preserve">, revues et approuvées, dont les résultats sont </t>
    </r>
    <r>
      <rPr>
        <sz val="7"/>
        <color rgb="FFFF0000"/>
        <rFont val="Arial"/>
        <family val="2"/>
      </rPr>
      <t>enregistrés et conservés</t>
    </r>
    <r>
      <rPr>
        <sz val="7"/>
        <color theme="1"/>
        <rFont val="Arial"/>
        <family val="2"/>
      </rPr>
      <t xml:space="preserve">. </t>
    </r>
  </si>
  <si>
    <r>
      <t xml:space="preserve">L’efficacité du SMQ est basée sur des données recueillies et analysées selon des </t>
    </r>
    <r>
      <rPr>
        <sz val="7"/>
        <color rgb="FFFF0000"/>
        <rFont val="Arial"/>
        <family val="2"/>
      </rPr>
      <t>procédures documentées</t>
    </r>
    <r>
      <rPr>
        <sz val="7"/>
        <color theme="1"/>
        <rFont val="Arial"/>
        <family val="2"/>
      </rPr>
      <t xml:space="preserve"> dont les résultats sont </t>
    </r>
    <r>
      <rPr>
        <sz val="7"/>
        <color rgb="FFFF0000"/>
        <rFont val="Arial"/>
        <family val="2"/>
      </rPr>
      <t>enregistrés et conservés</t>
    </r>
    <r>
      <rPr>
        <sz val="7"/>
        <color theme="1"/>
        <rFont val="Arial"/>
        <family val="2"/>
      </rPr>
      <t>.</t>
    </r>
  </si>
  <si>
    <t xml:space="preserve">Toute modification utile à la performance du SMQ et à la sécurité des DM est identifiée et mise en œuvre. </t>
  </si>
  <si>
    <r>
      <t xml:space="preserve">Des actions correctives éliminent sans délai les causes des non-conformités selon une </t>
    </r>
    <r>
      <rPr>
        <sz val="7"/>
        <color rgb="FFFF0000"/>
        <rFont val="Arial"/>
        <family val="2"/>
      </rPr>
      <t>procédure documentée</t>
    </r>
    <r>
      <rPr>
        <sz val="7"/>
        <color theme="1"/>
        <rFont val="Arial"/>
        <family val="2"/>
      </rPr>
      <t xml:space="preserve"> et les résultats sont </t>
    </r>
    <r>
      <rPr>
        <sz val="7"/>
        <color rgb="FFFF0000"/>
        <rFont val="Arial"/>
        <family val="2"/>
      </rPr>
      <t>enregistrés et conservés</t>
    </r>
    <r>
      <rPr>
        <sz val="7"/>
        <color theme="1"/>
        <rFont val="Arial"/>
        <family val="2"/>
      </rPr>
      <t>.</t>
    </r>
  </si>
  <si>
    <r>
      <t xml:space="preserve">Des actions préventives éliminent les causes des non-conformités potentielles selon une </t>
    </r>
    <r>
      <rPr>
        <sz val="7"/>
        <color rgb="FFFF0000"/>
        <rFont val="Arial"/>
        <family val="2"/>
      </rPr>
      <t>procédure documentée</t>
    </r>
    <r>
      <rPr>
        <sz val="7"/>
        <color theme="1"/>
        <rFont val="Arial"/>
        <family val="2"/>
      </rPr>
      <t xml:space="preserve"> et les résultats sont </t>
    </r>
    <r>
      <rPr>
        <sz val="7"/>
        <color rgb="FFFF0000"/>
        <rFont val="Arial"/>
        <family val="2"/>
      </rPr>
      <t>enregistrés et conservés</t>
    </r>
    <r>
      <rPr>
        <sz val="7"/>
        <color theme="1"/>
        <rFont val="Arial"/>
        <family val="2"/>
      </rPr>
      <t>.</t>
    </r>
  </si>
  <si>
    <r>
      <t>Date</t>
    </r>
    <r>
      <rPr>
        <sz val="8"/>
        <color theme="0"/>
        <rFont val="Arial"/>
        <family val="2"/>
      </rPr>
      <t xml:space="preserve"> de l'autodiagnostic (jj/mm/aaaa): </t>
    </r>
  </si>
  <si>
    <r>
      <rPr>
        <b/>
        <sz val="8"/>
        <color theme="0"/>
        <rFont val="Arial"/>
        <family val="2"/>
      </rPr>
      <t>Responsable</t>
    </r>
    <r>
      <rPr>
        <sz val="8"/>
        <color theme="0"/>
        <rFont val="Arial"/>
        <family val="2"/>
      </rPr>
      <t xml:space="preserve"> de l'autodiagnostic : </t>
    </r>
  </si>
  <si>
    <r>
      <rPr>
        <b/>
        <sz val="8"/>
        <color theme="0"/>
        <rFont val="Arial"/>
        <family val="2"/>
      </rPr>
      <t>L'équipe</t>
    </r>
    <r>
      <rPr>
        <sz val="8"/>
        <color theme="0"/>
        <rFont val="Arial"/>
        <family val="2"/>
      </rPr>
      <t xml:space="preserve"> d'autodiagnostic :</t>
    </r>
  </si>
  <si>
    <r>
      <t xml:space="preserve">Les </t>
    </r>
    <r>
      <rPr>
        <sz val="7"/>
        <rFont val="Arial"/>
        <family val="2"/>
      </rPr>
      <t xml:space="preserve">processus du SMQ </t>
    </r>
    <r>
      <rPr>
        <sz val="7"/>
        <color theme="1"/>
        <rFont val="Arial"/>
        <family val="2"/>
      </rPr>
      <t xml:space="preserve">sont </t>
    </r>
    <r>
      <rPr>
        <sz val="7"/>
        <color indexed="8"/>
        <rFont val="Arial"/>
        <family val="2"/>
      </rPr>
      <t>gérés conformément aux exigences réglementaires et leurs modifications.</t>
    </r>
  </si>
  <si>
    <r>
      <t xml:space="preserve">L'approche de la validation est </t>
    </r>
    <r>
      <rPr>
        <sz val="7"/>
        <color indexed="8"/>
        <rFont val="Arial"/>
        <family val="2"/>
      </rPr>
      <t>proportionnée au risque de l'utilisation.</t>
    </r>
  </si>
  <si>
    <r>
      <t xml:space="preserve">Un </t>
    </r>
    <r>
      <rPr>
        <sz val="7"/>
        <color rgb="FFFF0000"/>
        <rFont val="Arial"/>
        <family val="2"/>
      </rPr>
      <t>dossier DM</t>
    </r>
    <r>
      <rPr>
        <sz val="7"/>
        <color theme="1"/>
        <rFont val="Arial"/>
        <family val="2"/>
      </rPr>
      <t xml:space="preserve"> est </t>
    </r>
    <r>
      <rPr>
        <sz val="7"/>
        <color indexed="8"/>
        <rFont val="Arial"/>
        <family val="2"/>
      </rPr>
      <t>établi et tenu à jour afin de prouver la conformité à la présente norme.</t>
    </r>
  </si>
  <si>
    <r>
      <t xml:space="preserve">Tous les </t>
    </r>
    <r>
      <rPr>
        <sz val="7"/>
        <color rgb="FFFF0000"/>
        <rFont val="Arial"/>
        <family val="2"/>
      </rPr>
      <t>enregistrements</t>
    </r>
    <r>
      <rPr>
        <sz val="7"/>
        <color theme="1"/>
        <rFont val="Arial"/>
        <family val="2"/>
      </rPr>
      <t xml:space="preserve"> sont accessibles, conservés (au minimum pendant la durée de vie du DM), conformes au SMQ et leurs modifications sont identifiées.</t>
    </r>
  </si>
  <si>
    <r>
      <t xml:space="preserve">Les </t>
    </r>
    <r>
      <rPr>
        <sz val="7"/>
        <color rgb="FFFF0000"/>
        <rFont val="Arial"/>
        <family val="2"/>
      </rPr>
      <t>documents des procédures</t>
    </r>
    <r>
      <rPr>
        <sz val="7"/>
        <color theme="1"/>
        <rFont val="Arial"/>
        <family val="2"/>
      </rPr>
      <t xml:space="preserve"> du cycle de vie des enregistrements sont identifiés.</t>
    </r>
  </si>
  <si>
    <r>
      <t xml:space="preserve">La direction </t>
    </r>
    <r>
      <rPr>
        <sz val="7"/>
        <color indexed="8"/>
        <rFont val="Arial"/>
        <family val="2"/>
      </rPr>
      <t>veille à ce qu'un cadre soit établi concernant sa politique de qualité et qu'il soit en adéquation avec l'objectif de l'établissement, qu'il prenne en compte l'engagement du respect des exigences, qu'il soit communiqué et compris.</t>
    </r>
  </si>
  <si>
    <t>TABLEAUX DE BORD sur les niveaux de CONFORMITÉ et de VÉRACITÉ selon la norme ISO 13485:2016</t>
  </si>
  <si>
    <t>SYNTHÈSE des RÉSULTATS de l'évaluation par ARTICLE et SOUS-ARTICLES de la norme l'ISO 13485:2016</t>
  </si>
  <si>
    <r>
      <t>Le cadre de la politique de qualité est</t>
    </r>
    <r>
      <rPr>
        <sz val="7"/>
        <color indexed="8"/>
        <rFont val="Arial"/>
        <family val="2"/>
      </rPr>
      <t xml:space="preserve"> régulièrement revu.</t>
    </r>
  </si>
  <si>
    <r>
      <rPr>
        <sz val="7"/>
        <rFont val="Arial"/>
        <family val="2"/>
      </rPr>
      <t xml:space="preserve">La direction </t>
    </r>
    <r>
      <rPr>
        <sz val="7"/>
        <rFont val="Arial"/>
        <family val="2"/>
      </rPr>
      <t>veille à la planification cohérente du SMQ afin de répondre aux exigences générales.</t>
    </r>
  </si>
  <si>
    <r>
      <t xml:space="preserve">La direction </t>
    </r>
    <r>
      <rPr>
        <sz val="7"/>
        <color indexed="8"/>
        <rFont val="Arial"/>
        <family val="2"/>
      </rPr>
      <t xml:space="preserve">définie, </t>
    </r>
    <r>
      <rPr>
        <sz val="7"/>
        <color rgb="FFFF0000"/>
        <rFont val="Arial"/>
        <family val="2"/>
      </rPr>
      <t>documente</t>
    </r>
    <r>
      <rPr>
        <sz val="7"/>
        <color indexed="8"/>
        <rFont val="Arial"/>
        <family val="2"/>
      </rPr>
      <t xml:space="preserve"> et communique les responsabilités et autorités en lien avec la qualité, ainsi que les liens qui existent entre ces personnes ayant une incidence sur la qualité.</t>
    </r>
  </si>
  <si>
    <r>
      <t>Les éléments de sortie de la revue de direction sont</t>
    </r>
    <r>
      <rPr>
        <sz val="7"/>
        <color rgb="FFFF0000"/>
        <rFont val="Arial"/>
        <family val="2"/>
      </rPr>
      <t xml:space="preserve"> conservés</t>
    </r>
    <r>
      <rPr>
        <sz val="7"/>
        <color theme="1"/>
        <rFont val="Arial"/>
        <family val="2"/>
      </rPr>
      <t xml:space="preserve"> et comprennent les éléments d'entrée ainsi que les décisions.</t>
    </r>
  </si>
  <si>
    <r>
      <t xml:space="preserve">Les éléments de sortie </t>
    </r>
    <r>
      <rPr>
        <sz val="7"/>
        <color indexed="8"/>
        <rFont val="Arial"/>
        <family val="2"/>
      </rPr>
      <t>comprennent les axes d'amélioration du SMQ, les actions relatives aux ressources nécessaires aux exigences du client, du produit et aux exigences réglementaires.</t>
    </r>
  </si>
  <si>
    <r>
      <t>Le personnel ayant une incidence sur la qualité du produit est</t>
    </r>
    <r>
      <rPr>
        <sz val="7"/>
        <color indexed="8"/>
        <rFont val="Arial"/>
        <family val="2"/>
      </rPr>
      <t xml:space="preserve"> formé et compétent.</t>
    </r>
  </si>
  <si>
    <r>
      <t xml:space="preserve"> Les compétences et formations du personnel sont déterminées, évaluées, </t>
    </r>
    <r>
      <rPr>
        <sz val="7"/>
        <color rgb="FFFF0000"/>
        <rFont val="Arial"/>
        <family val="2"/>
      </rPr>
      <t>documentées</t>
    </r>
    <r>
      <rPr>
        <sz val="7"/>
        <color theme="1"/>
        <rFont val="Arial"/>
        <family val="2"/>
      </rPr>
      <t xml:space="preserve"> et actualisées.</t>
    </r>
  </si>
  <si>
    <r>
      <t xml:space="preserve"> Les </t>
    </r>
    <r>
      <rPr>
        <sz val="7"/>
        <color rgb="FFFF0000"/>
        <rFont val="Arial"/>
        <family val="2"/>
      </rPr>
      <t>enregistrements</t>
    </r>
    <r>
      <rPr>
        <sz val="7"/>
        <color theme="1"/>
        <rFont val="Arial"/>
        <family val="2"/>
      </rPr>
      <t xml:space="preserve"> des formations sont </t>
    </r>
    <r>
      <rPr>
        <sz val="7"/>
        <color rgb="FFFF0000"/>
        <rFont val="Arial"/>
        <family val="2"/>
      </rPr>
      <t>conservés</t>
    </r>
    <r>
      <rPr>
        <sz val="7"/>
        <color theme="1"/>
        <rFont val="Arial"/>
        <family val="2"/>
      </rPr>
      <t>.</t>
    </r>
  </si>
  <si>
    <r>
      <t xml:space="preserve"> Les équipements de production, de maîtrise de l'environnement de travail, de surveillances et de mesures sont</t>
    </r>
    <r>
      <rPr>
        <sz val="7"/>
        <color indexed="8"/>
        <rFont val="Arial"/>
        <family val="2"/>
      </rPr>
      <t xml:space="preserve"> </t>
    </r>
    <r>
      <rPr>
        <sz val="7"/>
        <color rgb="FFFF0000"/>
        <rFont val="Arial"/>
        <family val="2"/>
      </rPr>
      <t>enregistrés, conservés</t>
    </r>
    <r>
      <rPr>
        <sz val="7"/>
        <color indexed="8"/>
        <rFont val="Arial"/>
        <family val="2"/>
      </rPr>
      <t xml:space="preserve"> et contrôlés.</t>
    </r>
  </si>
  <si>
    <r>
      <t xml:space="preserve">Pour permettre une conformité du produit, les </t>
    </r>
    <r>
      <rPr>
        <sz val="7"/>
        <color rgb="FFFF0000"/>
        <rFont val="Arial"/>
        <family val="2"/>
      </rPr>
      <t>documents</t>
    </r>
    <r>
      <rPr>
        <sz val="7"/>
        <color theme="1"/>
        <rFont val="Arial"/>
        <family val="2"/>
      </rPr>
      <t xml:space="preserve"> relatifs à l'environnement de travail sont </t>
    </r>
    <r>
      <rPr>
        <sz val="7"/>
        <color indexed="8"/>
        <rFont val="Arial"/>
        <family val="2"/>
      </rPr>
      <t>élaborés.</t>
    </r>
  </si>
  <si>
    <r>
      <t xml:space="preserve">Si cet environnement de travail possède une influence néfaste sur la qualité du produit, des </t>
    </r>
    <r>
      <rPr>
        <sz val="7"/>
        <color rgb="FFFF0000"/>
        <rFont val="Arial"/>
        <family val="2"/>
      </rPr>
      <t>procédures</t>
    </r>
    <r>
      <rPr>
        <sz val="7"/>
        <color theme="1"/>
        <rFont val="Arial"/>
        <family val="2"/>
      </rPr>
      <t xml:space="preserve"> concernant leur surveillance et leur maîtrise sont </t>
    </r>
    <r>
      <rPr>
        <sz val="7"/>
        <color rgb="FFFF0000"/>
        <rFont val="Arial"/>
        <family val="2"/>
      </rPr>
      <t>documentées</t>
    </r>
    <r>
      <rPr>
        <sz val="7"/>
        <color indexed="8"/>
        <rFont val="Arial"/>
        <family val="2"/>
      </rPr>
      <t>.</t>
    </r>
  </si>
  <si>
    <r>
      <t xml:space="preserve"> Les personnes travaillant dans un environnement particulier </t>
    </r>
    <r>
      <rPr>
        <sz val="7"/>
        <color indexed="8"/>
        <rFont val="Arial"/>
        <family val="2"/>
      </rPr>
      <t>possèdent les compétences requises ou dans le cas contraire sont surveillées par des personnes compétentes.</t>
    </r>
  </si>
  <si>
    <r>
      <t xml:space="preserve">Des dispositions concernant la maîtrise du produit contaminé sont </t>
    </r>
    <r>
      <rPr>
        <sz val="7"/>
        <color indexed="8"/>
        <rFont val="Arial"/>
        <family val="2"/>
      </rPr>
      <t xml:space="preserve">planifiées et </t>
    </r>
    <r>
      <rPr>
        <sz val="7"/>
        <color rgb="FFFF0000"/>
        <rFont val="Arial"/>
        <family val="2"/>
      </rPr>
      <t>documentées</t>
    </r>
    <r>
      <rPr>
        <sz val="7"/>
        <color indexed="8"/>
        <rFont val="Arial"/>
        <family val="2"/>
      </rPr>
      <t xml:space="preserve"> pour éviter la contamination de l’environnement de travail, du personnel ou du produit.</t>
    </r>
  </si>
  <si>
    <r>
      <t xml:space="preserve">Pour les DM stériles, les exigences de la maîtrise de la contamination sont </t>
    </r>
    <r>
      <rPr>
        <sz val="7"/>
        <color rgb="FFFF0000"/>
        <rFont val="Arial"/>
        <family val="2"/>
      </rPr>
      <t>documentées</t>
    </r>
    <r>
      <rPr>
        <sz val="7"/>
        <color indexed="8"/>
        <rFont val="Arial"/>
        <family val="2"/>
      </rPr>
      <t xml:space="preserve"> et le maintient de leur propreté est requise au cours de tous les processus.</t>
    </r>
  </si>
  <si>
    <r>
      <t xml:space="preserve">Le SMQ, les </t>
    </r>
    <r>
      <rPr>
        <sz val="7"/>
        <color rgb="FFFF0000"/>
        <rFont val="Arial"/>
        <family val="2"/>
      </rPr>
      <t>procédures</t>
    </r>
    <r>
      <rPr>
        <sz val="7"/>
        <color theme="1"/>
        <rFont val="Arial"/>
        <family val="2"/>
      </rPr>
      <t xml:space="preserve"> ainsi que les</t>
    </r>
    <r>
      <rPr>
        <sz val="7"/>
        <rFont val="Arial"/>
        <family val="2"/>
      </rPr>
      <t xml:space="preserve"> rôles exercés</t>
    </r>
    <r>
      <rPr>
        <sz val="7"/>
        <color theme="1"/>
        <rFont val="Arial"/>
        <family val="2"/>
      </rPr>
      <t xml:space="preserve"> sont</t>
    </r>
    <r>
      <rPr>
        <sz val="7"/>
        <color indexed="8"/>
        <rFont val="Arial"/>
        <family val="2"/>
      </rPr>
      <t xml:space="preserve"> suffisamment </t>
    </r>
    <r>
      <rPr>
        <sz val="7"/>
        <color rgb="FFFF0000"/>
        <rFont val="Arial"/>
        <family val="2"/>
      </rPr>
      <t>documentés</t>
    </r>
    <r>
      <rPr>
        <sz val="7"/>
        <color indexed="8"/>
        <rFont val="Arial"/>
        <family val="2"/>
      </rPr>
      <t xml:space="preserve"> et efficaces conformément aux exigences réglementaires.</t>
    </r>
  </si>
  <si>
    <r>
      <t>Les</t>
    </r>
    <r>
      <rPr>
        <sz val="7"/>
        <rFont val="Arial"/>
        <family val="2"/>
      </rPr>
      <t xml:space="preserve"> processus du SMQ, l'</t>
    </r>
    <r>
      <rPr>
        <sz val="7"/>
        <color theme="1"/>
        <rFont val="Arial"/>
        <family val="2"/>
      </rPr>
      <t xml:space="preserve">approche </t>
    </r>
    <r>
      <rPr>
        <sz val="7"/>
        <rFont val="Arial"/>
        <family val="2"/>
      </rPr>
      <t>des risques liés au SMQ et les interactions entre ces derniers sont déterminés et appliqués.</t>
    </r>
  </si>
  <si>
    <r>
      <t>Le</t>
    </r>
    <r>
      <rPr>
        <sz val="7"/>
        <rFont val="Arial"/>
        <family val="2"/>
      </rPr>
      <t>s processus du SMQ sont d</t>
    </r>
    <r>
      <rPr>
        <sz val="7"/>
        <color indexed="8"/>
        <rFont val="Arial"/>
        <family val="2"/>
      </rPr>
      <t xml:space="preserve">éterminés, ont les ressources nécessaires, sont mit en œuvre, surveillés, mesurés, </t>
    </r>
    <r>
      <rPr>
        <sz val="7"/>
        <color rgb="FFFF0000"/>
        <rFont val="Arial"/>
        <family val="2"/>
      </rPr>
      <t>documentés et conservés</t>
    </r>
    <r>
      <rPr>
        <sz val="7"/>
        <color indexed="8"/>
        <rFont val="Arial"/>
        <family val="2"/>
      </rPr>
      <t>.</t>
    </r>
  </si>
  <si>
    <r>
      <t xml:space="preserve">L'organisme </t>
    </r>
    <r>
      <rPr>
        <sz val="7"/>
        <color theme="1"/>
        <rFont val="Arial"/>
        <family val="2"/>
      </rPr>
      <t>développe et planifie, de façon cohérente avec les exigences relatives au SMQ, les processus nécessaires à la réalisation du produit.</t>
    </r>
  </si>
  <si>
    <r>
      <t xml:space="preserve">Les éléments de sortie sont </t>
    </r>
    <r>
      <rPr>
        <sz val="7"/>
        <color rgb="FFFF0000"/>
        <rFont val="Arial"/>
        <family val="2"/>
      </rPr>
      <t>documentés</t>
    </r>
    <r>
      <rPr>
        <sz val="7"/>
        <color theme="1"/>
        <rFont val="Arial"/>
        <family val="2"/>
      </rPr>
      <t xml:space="preserve"> de façon adaptés au mode de fonctionnement de l'organisme.</t>
    </r>
  </si>
  <si>
    <t>Les exigences réglementaires ainsi que toutes exigences complémentaires déterminées par l'organisme relatives aux produits sont déterminées.</t>
  </si>
  <si>
    <r>
      <t xml:space="preserve">La </t>
    </r>
    <r>
      <rPr>
        <sz val="7"/>
        <color rgb="FFFF0000"/>
        <rFont val="Arial"/>
        <family val="2"/>
      </rPr>
      <t>revue</t>
    </r>
    <r>
      <rPr>
        <sz val="7"/>
        <color theme="1"/>
        <rFont val="Arial"/>
        <family val="2"/>
      </rPr>
      <t xml:space="preserve"> des exigences relatives au produit est </t>
    </r>
    <r>
      <rPr>
        <sz val="7"/>
        <color rgb="FFFF0000"/>
        <rFont val="Arial"/>
        <family val="2"/>
      </rPr>
      <t>élaborée</t>
    </r>
    <r>
      <rPr>
        <sz val="7"/>
        <color theme="1"/>
        <rFont val="Arial"/>
        <family val="2"/>
      </rPr>
      <t xml:space="preserve"> avant la livraison de ce produit au client et </t>
    </r>
    <r>
      <rPr>
        <sz val="7"/>
        <color rgb="FFFF0000"/>
        <rFont val="Arial"/>
        <family val="2"/>
      </rPr>
      <t>conservée</t>
    </r>
    <r>
      <rPr>
        <sz val="7"/>
        <color theme="1"/>
        <rFont val="Arial"/>
        <family val="2"/>
      </rPr>
      <t>.</t>
    </r>
  </si>
  <si>
    <t>Les exigences du client sont confirmées si elles ne sont pas documentées.</t>
  </si>
  <si>
    <t>La communication avec les autorités réglementaires se fait selon les exigences réglementaires applicables.</t>
  </si>
  <si>
    <r>
      <t xml:space="preserve">Les procédures de conception et de développement sont </t>
    </r>
    <r>
      <rPr>
        <sz val="7"/>
        <color rgb="FFFF0000"/>
        <rFont val="Arial"/>
        <family val="2"/>
      </rPr>
      <t>documentées</t>
    </r>
    <r>
      <rPr>
        <sz val="7"/>
        <color theme="1"/>
        <rFont val="Arial"/>
        <family val="2"/>
      </rPr>
      <t>.</t>
    </r>
  </si>
  <si>
    <t>Les documents comportent les étapes de la conception et du développement, leur revue, les processus de validation, vérification et transfert.</t>
  </si>
  <si>
    <t>Les éléments d'entrée comprennent : les exigences fonctionnelles et réglementaires, de performance, d'aptitude à l'utilisation et de sécurité.</t>
  </si>
  <si>
    <t>Les documents comportent les méthodes permettant d'assurer la traçabilité des éléments de sortie par rapport à ceux d'entrée.</t>
  </si>
  <si>
    <t>Les éléments d'entrée comprennent, lorsque qu'approprié, les informations issues de conception similaire.</t>
  </si>
  <si>
    <t>Les éléments d'entrée comprennent les éléments concernant les autres exigences essentielles de la conception et du développement du produit et des processus.</t>
  </si>
  <si>
    <t>Les exigences sont complètes, non ambiguës, vérifiables ou validables et non contradictoires.</t>
  </si>
  <si>
    <t>Les éléments de sortie de la conception et du développement satisfont aux exigences d'entrée, contiennent les informations pour les achats, la production et les prestations de service.</t>
  </si>
  <si>
    <t>Les éléments de sortie sont sous forme adéquate pour permettre leur vérification et approbation par rapport aux éléments d'entrée avant leur mise à disposition.</t>
  </si>
  <si>
    <r>
      <t xml:space="preserve">Ces éléments sont </t>
    </r>
    <r>
      <rPr>
        <sz val="7"/>
        <color rgb="FFFF0000"/>
        <rFont val="Arial"/>
        <family val="2"/>
      </rPr>
      <t>conservés</t>
    </r>
    <r>
      <rPr>
        <sz val="7"/>
        <color theme="1"/>
        <rFont val="Arial"/>
        <family val="2"/>
      </rPr>
      <t>.</t>
    </r>
  </si>
  <si>
    <r>
      <t xml:space="preserve">Ces revues </t>
    </r>
    <r>
      <rPr>
        <sz val="7"/>
        <color indexed="8"/>
        <rFont val="Arial"/>
        <family val="2"/>
      </rPr>
      <t>comprennent des représentants de la conception et du développement.</t>
    </r>
  </si>
  <si>
    <r>
      <t xml:space="preserve">Les </t>
    </r>
    <r>
      <rPr>
        <sz val="7"/>
        <color rgb="FFFF0000"/>
        <rFont val="Arial"/>
        <family val="2"/>
      </rPr>
      <t>enregistrements</t>
    </r>
    <r>
      <rPr>
        <sz val="7"/>
        <color rgb="FF000000"/>
        <rFont val="Arial"/>
        <family val="2"/>
      </rPr>
      <t xml:space="preserve"> des résultats</t>
    </r>
    <r>
      <rPr>
        <sz val="7"/>
        <color indexed="8"/>
        <rFont val="Arial"/>
        <family val="2"/>
      </rPr>
      <t xml:space="preserve"> comprennent les métadonnées de la revue et sont </t>
    </r>
    <r>
      <rPr>
        <sz val="7"/>
        <color rgb="FFFF0000"/>
        <rFont val="Arial"/>
        <family val="2"/>
      </rPr>
      <t>conservés</t>
    </r>
    <r>
      <rPr>
        <sz val="7"/>
        <color indexed="8"/>
        <rFont val="Arial"/>
        <family val="2"/>
      </rPr>
      <t>.</t>
    </r>
  </si>
  <si>
    <r>
      <t xml:space="preserve">Si le DM est accordé à un ou plusieurs autres DM ou interfaces, la vérification et la validation </t>
    </r>
    <r>
      <rPr>
        <sz val="7"/>
        <color indexed="8"/>
        <rFont val="Arial"/>
        <family val="2"/>
      </rPr>
      <t>comprennent : la confirmation que les éléments de sortie de la conception satisfont aux éléments d'entrée.</t>
    </r>
  </si>
  <si>
    <r>
      <t xml:space="preserve">La validation de la conception et du développement est réalisée conformément aux dispositions planifiées et </t>
    </r>
    <r>
      <rPr>
        <sz val="7"/>
        <color rgb="FFFF0000"/>
        <rFont val="Arial"/>
        <family val="2"/>
      </rPr>
      <t>documentées</t>
    </r>
    <r>
      <rPr>
        <sz val="7"/>
        <color theme="1"/>
        <rFont val="Arial"/>
        <family val="2"/>
      </rPr>
      <t xml:space="preserve"> pour assurer que le produit résultant est apte à satisfaire aux exigences pour l’application spécifiée ou l’usage prévu.</t>
    </r>
  </si>
  <si>
    <t>Des évaluations cliniques sont réalisées dans le cadre de la validation de la conception et du développement pour évaluer les performances du DM.</t>
  </si>
  <si>
    <t>La validation est effectuée avant l’autorisation de mise à disposition pour utilisation du produit auprès des clients.</t>
  </si>
  <si>
    <r>
      <t xml:space="preserve">Les résultats et conclusions du transfert sont </t>
    </r>
    <r>
      <rPr>
        <sz val="7"/>
        <color rgb="FFFF0000"/>
        <rFont val="Arial"/>
        <family val="2"/>
      </rPr>
      <t>enregistrés et conservés</t>
    </r>
    <r>
      <rPr>
        <sz val="7"/>
        <color theme="1"/>
        <rFont val="Arial"/>
        <family val="2"/>
      </rPr>
      <t>.</t>
    </r>
  </si>
  <si>
    <r>
      <t xml:space="preserve">Les procédures de maîtrise des modifications de la conception et du développement sont </t>
    </r>
    <r>
      <rPr>
        <sz val="7"/>
        <color rgb="FFFF0000"/>
        <rFont val="Arial"/>
        <family val="2"/>
      </rPr>
      <t>documentées</t>
    </r>
    <r>
      <rPr>
        <sz val="7"/>
        <color theme="1"/>
        <rFont val="Arial"/>
        <family val="2"/>
      </rPr>
      <t>.</t>
    </r>
  </si>
  <si>
    <t>La conséquence de la modification sur la fonction, les performances, les aptitudes à l'utilisation, la sécurité et les exigences réglementaire applicable au DM, sont déterminés.</t>
  </si>
  <si>
    <t>Les modifications de la conception et du développement sont identifiées, revues, vérifiées, validées et approuvées.</t>
  </si>
  <si>
    <t>L'évaluation de l'incidence des modifications sur les composants du produit, les éléments d'entrée ou de sortie de la gestion des risques et les processus de réalisation du produit sont inclus dans la revue des modifications de la conception et du développement.</t>
  </si>
  <si>
    <r>
      <t xml:space="preserve">Ces modifications apportées sont </t>
    </r>
    <r>
      <rPr>
        <sz val="7"/>
        <color rgb="FFFF0000"/>
        <rFont val="Arial"/>
        <family val="2"/>
      </rPr>
      <t>conservées</t>
    </r>
    <r>
      <rPr>
        <sz val="7"/>
        <color theme="1"/>
        <rFont val="Arial"/>
        <family val="2"/>
      </rPr>
      <t>.</t>
    </r>
  </si>
  <si>
    <r>
      <t xml:space="preserve">Les </t>
    </r>
    <r>
      <rPr>
        <sz val="7"/>
        <color rgb="FFFF0000"/>
        <rFont val="Arial"/>
        <family val="2"/>
      </rPr>
      <t>procédures</t>
    </r>
    <r>
      <rPr>
        <sz val="7"/>
        <color theme="1"/>
        <rFont val="Arial"/>
        <family val="2"/>
      </rPr>
      <t xml:space="preserve"> permettant d'assurer que le produit acheté est conforme à la demande sont </t>
    </r>
    <r>
      <rPr>
        <sz val="7"/>
        <color rgb="FFFF0000"/>
        <rFont val="Arial"/>
        <family val="2"/>
      </rPr>
      <t>documentées</t>
    </r>
    <r>
      <rPr>
        <sz val="7"/>
        <color theme="1"/>
        <rFont val="Arial"/>
        <family val="2"/>
      </rPr>
      <t>.</t>
    </r>
  </si>
  <si>
    <r>
      <t xml:space="preserve">Le respect des exigences du fournisseur est surveillé et le résultat </t>
    </r>
    <r>
      <rPr>
        <sz val="7"/>
        <color theme="1"/>
        <rFont val="Arial"/>
        <family val="2"/>
      </rPr>
      <t>constitue un élément d'entrée du processus de réévaluation.</t>
    </r>
  </si>
  <si>
    <t>Le non respect des spécifications d'achat est traité avec le fournisseur proportionnellement aux risques associés et dans le respect des exigences réglementaires.</t>
  </si>
  <si>
    <r>
      <t xml:space="preserve">Les résultats de l'évaluation, de la sélection, de la surveillance et de la réévaluation des fournisseurs sont </t>
    </r>
    <r>
      <rPr>
        <sz val="7"/>
        <color rgb="FFFF0000"/>
        <rFont val="Arial"/>
        <family val="2"/>
      </rPr>
      <t>enregistrés et conservés</t>
    </r>
    <r>
      <rPr>
        <sz val="7"/>
        <color theme="1"/>
        <rFont val="Arial"/>
        <family val="2"/>
      </rPr>
      <t>.</t>
    </r>
  </si>
  <si>
    <t>Les informations relatives aux achats décrivent le produit à acheter, incluant, lorsque approprié : ses spécifications, les exigences sur son acceptation, ainsi que les exigences relatives à la qualification du fournisseur et au SMQ.</t>
  </si>
  <si>
    <r>
      <t xml:space="preserve">Le contrôle ou toutes activités nécessaires permettant d'assurer que le produit acheté satisfait aux exigences d'achat spécifiées sont établis, mis en œuvre, </t>
    </r>
    <r>
      <rPr>
        <sz val="7"/>
        <color rgb="FFFF0000"/>
        <rFont val="Arial"/>
        <family val="2"/>
      </rPr>
      <t>enregistrés et conservés</t>
    </r>
    <r>
      <rPr>
        <sz val="7"/>
        <color theme="1"/>
        <rFont val="Arial"/>
        <family val="2"/>
      </rPr>
      <t>.</t>
    </r>
  </si>
  <si>
    <t>L’étendue des activités de vérification est fondée sur les résultats de l’évaluation du fournisseur et proportionnée aux risques associés au produit acheté.</t>
  </si>
  <si>
    <t>Lors d'une vérification chez le fournisseur, l'organisme fait état des activités liées à la vérification et des modalités de libération du produit prévues dans les informations relatives aux achats.</t>
  </si>
  <si>
    <t xml:space="preserve">La production et la prestation de service sont planifiées, réalisées, surveillées et maîtrisées pour s’assurer que le produit est conforme aux spécifications. </t>
  </si>
  <si>
    <t>Lorsque approprié, les activités de maîtrise de la production comprennent la disponibilité et l'utilisation des équipements de surveillance et de mesure.</t>
  </si>
  <si>
    <t>Lorsque approprié, les activités de maîtrise de la production comprennent : la mise en œuvre des opérations d'étiquetage et de conditionnement, de libération du produit, de livraison et de prestation de service après livraison.</t>
  </si>
  <si>
    <t>L’enregistrement est vérifié et approuvé.</t>
  </si>
  <si>
    <r>
      <t xml:space="preserve">Si le produit ne peut pas être nettoyé avant stérilisation ou utilisation et si l'on considère que sa propreté a une importance sur son utilisation, alors la maîtrise de la contamination </t>
    </r>
    <r>
      <rPr>
        <sz val="7"/>
        <color indexed="8"/>
        <rFont val="Arial"/>
        <family val="2"/>
      </rPr>
      <t>est</t>
    </r>
    <r>
      <rPr>
        <b/>
        <sz val="7"/>
        <color indexed="8"/>
        <rFont val="Arial"/>
        <family val="2"/>
      </rPr>
      <t xml:space="preserve"> </t>
    </r>
    <r>
      <rPr>
        <sz val="7"/>
        <color rgb="FFFF0000"/>
        <rFont val="Arial"/>
        <family val="2"/>
      </rPr>
      <t>documentée.</t>
    </r>
  </si>
  <si>
    <r>
      <t xml:space="preserve">Si le produit est fourni pour être utilisé à l'état non stérile et si l'on considère que sa propreté a une importance sur son utilisation, alors la maîtrise de la contamination </t>
    </r>
    <r>
      <rPr>
        <sz val="7"/>
        <color indexed="8"/>
        <rFont val="Arial"/>
        <family val="2"/>
      </rPr>
      <t>est</t>
    </r>
    <r>
      <rPr>
        <b/>
        <sz val="7"/>
        <color indexed="8"/>
        <rFont val="Arial"/>
        <family val="2"/>
      </rPr>
      <t xml:space="preserve"> </t>
    </r>
    <r>
      <rPr>
        <sz val="7"/>
        <color rgb="FFFF0000"/>
        <rFont val="Arial"/>
        <family val="2"/>
      </rPr>
      <t>documentée.</t>
    </r>
  </si>
  <si>
    <r>
      <t xml:space="preserve">Si les agents de traitement sont éliminés du produit pendant son processus de fabrication, alors la maîtrise de la contamination doit être </t>
    </r>
    <r>
      <rPr>
        <sz val="7"/>
        <color rgb="FFFF0000"/>
        <rFont val="Arial"/>
        <family val="2"/>
      </rPr>
      <t>documentée.</t>
    </r>
  </si>
  <si>
    <r>
      <t xml:space="preserve">La validation </t>
    </r>
    <r>
      <rPr>
        <sz val="7"/>
        <color theme="1"/>
        <rFont val="Arial"/>
        <family val="2"/>
      </rPr>
      <t>démontre l’aptitude de ces processus à atteindre de manière reproductible les résultats attendus.</t>
    </r>
  </si>
  <si>
    <t>Les activités associées à la validation et la revalidation du logiciel sont proportionnées aux risques associés à son utilisation et à l'incidence sur l'aptitude du produit à respecter les spécifications.</t>
  </si>
  <si>
    <r>
      <t xml:space="preserve">Lorsqu’une propriété du client est perdue, endommagée ou encore jugée impropre à l’utilisation, l’organisme le notifie au client et conserve des </t>
    </r>
    <r>
      <rPr>
        <sz val="7"/>
        <color rgb="FFFF0000"/>
        <rFont val="Arial"/>
        <family val="2"/>
      </rPr>
      <t>enregistrements.</t>
    </r>
  </si>
  <si>
    <r>
      <t xml:space="preserve">Les </t>
    </r>
    <r>
      <rPr>
        <sz val="7"/>
        <color rgb="FFFF0000"/>
        <rFont val="Arial"/>
        <family val="2"/>
      </rPr>
      <t>procédures</t>
    </r>
    <r>
      <rPr>
        <sz val="7"/>
        <color theme="1"/>
        <rFont val="Arial"/>
        <family val="2"/>
      </rPr>
      <t xml:space="preserve"> pour préserver la conformité du produit au court des opération de traitement, de stockage, de manutention, de distribution sont documentées.</t>
    </r>
  </si>
  <si>
    <t>La préservation s'applique aux composants d'un DM.</t>
  </si>
  <si>
    <t>En cas de dommage, altération ou contamination, lorsque le produit est exposé aux conditions prévues et aux dangers pendant le traitement, le stockage, la manutention et la distribution, il est protégé.</t>
  </si>
  <si>
    <t>Les activités et les équipements de surveillance et de mesures nécessaire pour apporter la preuve de conformité du produit aux exigences sont déterminées.</t>
  </si>
  <si>
    <t>Si il y a nécessité, les équipements de mesures sont identifiés  pour déterminer leur validité de leur étalonnage.</t>
  </si>
  <si>
    <t>Des actions appropriées sont entreprises concernant tous les produits défectueux ou affectés.</t>
  </si>
  <si>
    <t>Le produit est identifié et maitrisé de manière à empêcher son utilisation s'il n'est pas conforme aux exigences.</t>
  </si>
  <si>
    <t>Lors de l'évaluation de non-conformité, il est nécessaire d'entreprendre une expertise et de notifier toute partie externe responsable de la non-conformité.</t>
  </si>
  <si>
    <r>
      <t xml:space="preserve">L'évaluation de non-conformité est </t>
    </r>
    <r>
      <rPr>
        <sz val="7"/>
        <color rgb="FFFF0000"/>
        <rFont val="Arial"/>
        <family val="2"/>
      </rPr>
      <t>enregistrée et conservée</t>
    </r>
    <r>
      <rPr>
        <sz val="7"/>
        <color theme="1"/>
        <rFont val="Arial"/>
        <family val="2"/>
      </rPr>
      <t>.</t>
    </r>
  </si>
  <si>
    <t>Le produit non conforme est traité de manière suivante : en menant les actions permettant d'éliminer la non-conformité détectée, en menant les actions permettant d'empêcher son utilisation ou son application prévue à l'origine, en autorisant son utilisation, sa libération ou son acceptation par dérogation.</t>
  </si>
  <si>
    <r>
      <t xml:space="preserve">Les enregistrements de ces actions sont </t>
    </r>
    <r>
      <rPr>
        <sz val="7"/>
        <color rgb="FFFF0000"/>
        <rFont val="Arial"/>
        <family val="2"/>
      </rPr>
      <t>conservés</t>
    </r>
    <r>
      <rPr>
        <sz val="7"/>
        <color theme="1"/>
        <rFont val="Arial"/>
        <family val="2"/>
      </rPr>
      <t>.</t>
    </r>
  </si>
  <si>
    <t>En pointillés verts : seuil minimal paramétré pour être "Conforme" : voir onglet Mode d'Emploi</t>
  </si>
  <si>
    <t xml:space="preserve">  Résultats détaillés par ARTICLE de l'autodiagnostic selon la norme ISO 13485 : 2016</t>
  </si>
  <si>
    <r>
      <t xml:space="preserve">Ces </t>
    </r>
    <r>
      <rPr>
        <sz val="7"/>
        <color rgb="FFFF0000"/>
        <rFont val="Arial"/>
        <family val="2"/>
      </rPr>
      <t>procédures</t>
    </r>
    <r>
      <rPr>
        <sz val="7"/>
        <color theme="1"/>
        <rFont val="Arial"/>
        <family val="2"/>
      </rPr>
      <t xml:space="preserve"> sont soumises à la même revue et approbation que les procédures initiales.</t>
    </r>
  </si>
  <si>
    <t>Le produit est vérifié après la réalisation de la retouche, pour s’assurer qu’il satisfait aux critères d’acceptation et aux exigences réglementaires.</t>
  </si>
  <si>
    <t>Les actions pour éliminer les causes des non-conformités afin d’éviter qu’elles se reproduisent sont menées.</t>
  </si>
  <si>
    <r>
      <t xml:space="preserve">Les </t>
    </r>
    <r>
      <rPr>
        <sz val="7"/>
        <color rgb="FFFF0000"/>
        <rFont val="Arial"/>
        <family val="2"/>
      </rPr>
      <t>procédures</t>
    </r>
    <r>
      <rPr>
        <sz val="7"/>
        <color theme="1"/>
        <rFont val="Arial"/>
        <family val="2"/>
      </rPr>
      <t xml:space="preserve"> pour définir les exigences pour procéder à la revue de non-conformités, réclamations et pour déterminer les causes des non-conformités sont </t>
    </r>
    <r>
      <rPr>
        <sz val="7"/>
        <color rgb="FFFF0000"/>
        <rFont val="Arial"/>
        <family val="2"/>
      </rPr>
      <t>documentées</t>
    </r>
    <r>
      <rPr>
        <sz val="7"/>
        <color theme="1"/>
        <rFont val="Arial"/>
        <family val="2"/>
      </rPr>
      <t>.</t>
    </r>
  </si>
  <si>
    <r>
      <t xml:space="preserve">Les </t>
    </r>
    <r>
      <rPr>
        <sz val="7"/>
        <color rgb="FFFF0000"/>
        <rFont val="Arial"/>
        <family val="2"/>
      </rPr>
      <t>procédures</t>
    </r>
    <r>
      <rPr>
        <sz val="7"/>
        <color theme="1"/>
        <rFont val="Arial"/>
        <family val="2"/>
      </rPr>
      <t xml:space="preserve"> pour définir les exigences pour évaluer le besoin d’entreprendre des actions pour que les non-conformités ne se reproduisent pas sont </t>
    </r>
    <r>
      <rPr>
        <sz val="7"/>
        <color rgb="FFFF0000"/>
        <rFont val="Arial"/>
        <family val="2"/>
      </rPr>
      <t>documentées</t>
    </r>
    <r>
      <rPr>
        <sz val="7"/>
        <color theme="1"/>
        <rFont val="Arial"/>
        <family val="2"/>
      </rPr>
      <t>.</t>
    </r>
  </si>
  <si>
    <t>Les processus de surveillance, de mesure, d'analyse et d'amélioration nécessaires sont planifiés et mis en œuvre pour permettre de démontrer et assurer la conformité du produit, de maintenir l'efficacité du SMQ tout en incluant la détermination des méthodes appropriées, y compris les techniques statistiques ainsi que l'étendu de leur utilisation.</t>
  </si>
  <si>
    <r>
      <rPr>
        <sz val="7"/>
        <color theme="1"/>
        <rFont val="Arial"/>
        <family val="2"/>
      </rPr>
      <t xml:space="preserve">Les méthodes permettant d'obtenir et d'utiliser ces informations sont </t>
    </r>
    <r>
      <rPr>
        <sz val="7"/>
        <color rgb="FFFF0000"/>
        <rFont val="Arial"/>
        <family val="2"/>
      </rPr>
      <t>documentées.</t>
    </r>
  </si>
  <si>
    <r>
      <t xml:space="preserve">Les procédures concernant le processus de retour d'information qui comprend des disposition pour recueillir des données provenant de la production, des activités post production, sont </t>
    </r>
    <r>
      <rPr>
        <sz val="7"/>
        <color rgb="FFFF0000"/>
        <rFont val="Arial"/>
        <family val="2"/>
      </rPr>
      <t>documentés.</t>
    </r>
  </si>
  <si>
    <t>Les éléments d'entrée dans la gestion des risques pour la surveillance, la tenu à jour des exigences relatives au produit, des processus de réalisation du produit ou d'amélioration, sont alimentés par les informations recueillies dans le cadre du processus de retour d'information.</t>
  </si>
  <si>
    <t>La revue d'expérience spécifique fait partie du processus de retour d'information si les exigences réglementaires exigent que l'organisme acquière cette expérience à partir des activités post production.</t>
  </si>
  <si>
    <r>
      <t xml:space="preserve">Les procédures pour le traitement des réclamations, dans des délais appropriés conformément aux exigences, sont </t>
    </r>
    <r>
      <rPr>
        <sz val="7"/>
        <color rgb="FFFF0000"/>
        <rFont val="Arial"/>
        <family val="2"/>
      </rPr>
      <t>documentées.</t>
    </r>
  </si>
  <si>
    <t>Les procédures comprennent les exigences et responsabilités pour : la réception, l'enregistrement et l'évaluation des informations pour déterminer si le retour d'information constitue une réclamation.</t>
  </si>
  <si>
    <t>Les procédures comprennent les exigences et responsabilités pour l'analyse des réclamations.</t>
  </si>
  <si>
    <t>Les procédures comprennent les exigences et responsabilités pour la détermination de la nécessité de signaler les informations aux autorités réglementaires.</t>
  </si>
  <si>
    <t>Les procédures comprennent les exigences et responsabilités pour : le traitement du produit en rapport avec les réclamations, la détermination de la nécessité de mettre en œuvre les corrections, actions correctives.</t>
  </si>
  <si>
    <r>
      <t xml:space="preserve">Si une réclamation ne fait pas l'objet d'une expertise, la justification est </t>
    </r>
    <r>
      <rPr>
        <sz val="7"/>
        <color rgb="FFFF0000"/>
        <rFont val="Arial"/>
        <family val="2"/>
      </rPr>
      <t>documentée.</t>
    </r>
  </si>
  <si>
    <r>
      <t xml:space="preserve">Toute correction ou action corrective résultant de processus de gestion des réclamations est </t>
    </r>
    <r>
      <rPr>
        <sz val="7"/>
        <color rgb="FFFF0000"/>
        <rFont val="Arial"/>
        <family val="2"/>
      </rPr>
      <t>documentée.</t>
    </r>
  </si>
  <si>
    <t>Les informations pertinentes sont échangées entre l'organisme et la partie externe impliquée si les activités menées en dehors de l'organisme jouent un rôle dans la réclamation.</t>
  </si>
  <si>
    <r>
      <t xml:space="preserve">Les enregistrements de gestion des réclamations sont </t>
    </r>
    <r>
      <rPr>
        <sz val="7"/>
        <color rgb="FFFF0000"/>
        <rFont val="Arial"/>
        <family val="2"/>
      </rPr>
      <t>documentés</t>
    </r>
  </si>
  <si>
    <r>
      <t xml:space="preserve">Les </t>
    </r>
    <r>
      <rPr>
        <sz val="7"/>
        <color rgb="FFFF0000"/>
        <rFont val="Arial"/>
        <family val="2"/>
      </rPr>
      <t>enregistrements</t>
    </r>
    <r>
      <rPr>
        <sz val="7"/>
        <color theme="1"/>
        <rFont val="Arial"/>
        <family val="2"/>
      </rPr>
      <t xml:space="preserve"> des signalements aux autorités réglementaires sont conservés.</t>
    </r>
  </si>
  <si>
    <t>Un programme d'audit contenant les critères, le périmètre, l'intervalle et les méthode d'audit, est planifié et enregistré en tenant compte de l'état et de l'importance des processus, des domaines à auditer, ainsi que des résultats des audits précédents.</t>
  </si>
  <si>
    <r>
      <t xml:space="preserve">Les résultats des audits, l'identification des processus, les domaines audités, les conclusions, sont </t>
    </r>
    <r>
      <rPr>
        <sz val="7"/>
        <color rgb="FFFF0000"/>
        <rFont val="Arial"/>
        <family val="2"/>
      </rPr>
      <t>enregistrés</t>
    </r>
    <r>
      <rPr>
        <sz val="7"/>
        <color theme="1"/>
        <rFont val="Arial"/>
        <family val="2"/>
      </rPr>
      <t xml:space="preserve"> et </t>
    </r>
    <r>
      <rPr>
        <sz val="7"/>
        <color rgb="FFFF0000"/>
        <rFont val="Arial"/>
        <family val="2"/>
      </rPr>
      <t>conservés.</t>
    </r>
  </si>
  <si>
    <t>Le choix des auditeurs et la réalisation des audits assurent l'objectivité et l'impartialité du processus.</t>
  </si>
  <si>
    <r>
      <t xml:space="preserve">La direction responsable du domaine audité </t>
    </r>
    <r>
      <rPr>
        <sz val="7"/>
        <color theme="1"/>
        <rFont val="Arial"/>
        <family val="2"/>
      </rPr>
      <t>assure que toutes les corrections et actions correctives nécessaires sont entreprises sans délai pour éliminer les non conformités détectés et leurs causes.</t>
    </r>
  </si>
  <si>
    <t xml:space="preserve">Le SMQ est planifié, et éventuellement modifié, en cohérence avec les objectifs qualité. </t>
  </si>
  <si>
    <t>Maîtrise du produit non conforme</t>
  </si>
  <si>
    <t>Amélioration</t>
  </si>
  <si>
    <r>
      <t>La traçabilité des DM respecte des</t>
    </r>
    <r>
      <rPr>
        <sz val="7"/>
        <color rgb="FFFF0000"/>
        <rFont val="Arial"/>
        <family val="2"/>
      </rPr>
      <t xml:space="preserve"> procédures documentées</t>
    </r>
    <r>
      <rPr>
        <sz val="7"/>
        <color theme="1"/>
        <rFont val="Arial"/>
        <family val="2"/>
      </rPr>
      <t xml:space="preserve"> et les DM Implantables ont des </t>
    </r>
    <r>
      <rPr>
        <sz val="7"/>
        <color rgb="FFFF0000"/>
        <rFont val="Arial"/>
        <family val="2"/>
      </rPr>
      <t>enregistrements</t>
    </r>
    <r>
      <rPr>
        <sz val="7"/>
        <color theme="1"/>
        <rFont val="Arial"/>
        <family val="2"/>
      </rPr>
      <t xml:space="preserve"> complets accessibles pour tout contrôle et </t>
    </r>
    <r>
      <rPr>
        <sz val="7"/>
        <color rgb="FFFF0000"/>
        <rFont val="Arial"/>
        <family val="2"/>
      </rPr>
      <t>conservés</t>
    </r>
    <r>
      <rPr>
        <sz val="7"/>
        <color theme="1"/>
        <rFont val="Arial"/>
        <family val="2"/>
      </rPr>
      <t>.</t>
    </r>
  </si>
  <si>
    <r>
      <t xml:space="preserve">Toute propriété d’un client est prise en charge de manière maîtrisée et des </t>
    </r>
    <r>
      <rPr>
        <sz val="7"/>
        <color rgb="FFFF0000"/>
        <rFont val="Arial"/>
        <family val="2"/>
      </rPr>
      <t>enregistrements</t>
    </r>
    <r>
      <rPr>
        <sz val="7"/>
        <color theme="1"/>
        <rFont val="Arial"/>
        <family val="2"/>
      </rPr>
      <t xml:space="preserve"> tracent son cheminement ou son évaluation.</t>
    </r>
  </si>
  <si>
    <r>
      <t>Les activités et équipements de surveillance et de mesure suivent des</t>
    </r>
    <r>
      <rPr>
        <sz val="7"/>
        <color rgb="FFFF0000"/>
        <rFont val="Arial"/>
        <family val="2"/>
      </rPr>
      <t xml:space="preserve"> procédures documentées</t>
    </r>
    <r>
      <rPr>
        <sz val="7"/>
        <color theme="1"/>
        <rFont val="Arial"/>
        <family val="2"/>
      </rPr>
      <t xml:space="preserve"> pour garantir la conformité du produit. </t>
    </r>
  </si>
  <si>
    <r>
      <t xml:space="preserve">La validité des résultats des équipements de surveillance et de mesure, des applications logicielles associées est maîtrisée selon des </t>
    </r>
    <r>
      <rPr>
        <sz val="7"/>
        <color rgb="FFFF0000"/>
        <rFont val="Arial"/>
        <family val="2"/>
      </rPr>
      <t>procédures documentées</t>
    </r>
    <r>
      <rPr>
        <sz val="7"/>
        <color theme="1"/>
        <rFont val="Arial"/>
        <family val="2"/>
      </rPr>
      <t xml:space="preserve"> et donne lieu à des </t>
    </r>
    <r>
      <rPr>
        <sz val="7"/>
        <color rgb="FFFF0000"/>
        <rFont val="Arial"/>
        <family val="2"/>
      </rPr>
      <t>enregistrements qui sont conservés</t>
    </r>
    <r>
      <rPr>
        <sz val="7"/>
        <rFont val="Arial"/>
        <family val="2"/>
      </rPr>
      <t>.</t>
    </r>
  </si>
  <si>
    <r>
      <t xml:space="preserve">La détermination des méthodes appropriées, y compris les techniques statistiques, ainsi que l’étendue de leur utilisation sont inclues dans les </t>
    </r>
    <r>
      <rPr>
        <sz val="7"/>
        <color rgb="FFFF0000"/>
        <rFont val="Arial"/>
        <family val="2"/>
      </rPr>
      <t>procédures</t>
    </r>
    <r>
      <rPr>
        <sz val="7"/>
        <color theme="1"/>
        <rFont val="Arial"/>
        <family val="2"/>
      </rPr>
      <t>.</t>
    </r>
  </si>
  <si>
    <r>
      <t xml:space="preserve">Les retouches sont conforment aux </t>
    </r>
    <r>
      <rPr>
        <sz val="7"/>
        <color rgb="FFFF0000"/>
        <rFont val="Arial"/>
        <family val="2"/>
      </rPr>
      <t xml:space="preserve">procédures documentées </t>
    </r>
    <r>
      <rPr>
        <sz val="7"/>
        <color theme="1"/>
        <rFont val="Arial"/>
        <family val="2"/>
      </rPr>
      <t>qui tiennent compte de tout effet négatif potentiel de la retouche sur le produit.</t>
    </r>
  </si>
  <si>
    <r>
      <t xml:space="preserve">Les </t>
    </r>
    <r>
      <rPr>
        <sz val="7"/>
        <color rgb="FFFF0000"/>
        <rFont val="Arial"/>
        <family val="2"/>
      </rPr>
      <t>procédures</t>
    </r>
    <r>
      <rPr>
        <sz val="7"/>
        <color theme="1"/>
        <rFont val="Arial"/>
        <family val="2"/>
      </rPr>
      <t xml:space="preserve"> pour définir les exigences pour planifier et documenter les actions nécessaires et mettre en œuvre ces actions y compris, lorsque approprié, la mise à jour de la documentation sont </t>
    </r>
    <r>
      <rPr>
        <sz val="7"/>
        <color rgb="FFFF0000"/>
        <rFont val="Arial"/>
        <family val="2"/>
      </rPr>
      <t>documentées</t>
    </r>
    <r>
      <rPr>
        <sz val="7"/>
        <color theme="1"/>
        <rFont val="Arial"/>
        <family val="2"/>
      </rPr>
      <t>.</t>
    </r>
  </si>
  <si>
    <r>
      <t xml:space="preserve">Les </t>
    </r>
    <r>
      <rPr>
        <sz val="7"/>
        <color rgb="FFFF0000"/>
        <rFont val="Arial"/>
        <family val="2"/>
      </rPr>
      <t>procédures</t>
    </r>
    <r>
      <rPr>
        <sz val="7"/>
        <color theme="1"/>
        <rFont val="Arial"/>
        <family val="2"/>
      </rPr>
      <t xml:space="preserve"> pour définir les exigences pour revoir l'efficacité des actions correctives mises en œuvre sont </t>
    </r>
    <r>
      <rPr>
        <sz val="7"/>
        <color rgb="FFFF0000"/>
        <rFont val="Arial"/>
        <family val="2"/>
      </rPr>
      <t>documentées</t>
    </r>
    <r>
      <rPr>
        <sz val="7"/>
        <color theme="1"/>
        <rFont val="Arial"/>
        <family val="2"/>
      </rPr>
      <t>.</t>
    </r>
  </si>
  <si>
    <r>
      <t xml:space="preserve">Les </t>
    </r>
    <r>
      <rPr>
        <sz val="7"/>
        <color rgb="FFFF0000"/>
        <rFont val="ArialMT"/>
      </rPr>
      <t>procédures</t>
    </r>
    <r>
      <rPr>
        <sz val="7"/>
        <color theme="1"/>
        <rFont val="ArialMT"/>
      </rPr>
      <t xml:space="preserve"> pour décrire les exigences pour déterminer les non-conformités potentielles et leurs causes sont </t>
    </r>
    <r>
      <rPr>
        <sz val="7"/>
        <color rgb="FFFF0000"/>
        <rFont val="ArialMT"/>
      </rPr>
      <t>documentées</t>
    </r>
    <r>
      <rPr>
        <sz val="7"/>
        <color theme="1"/>
        <rFont val="ArialMT"/>
      </rPr>
      <t>.</t>
    </r>
  </si>
  <si>
    <r>
      <t xml:space="preserve">Les </t>
    </r>
    <r>
      <rPr>
        <sz val="7"/>
        <color rgb="FFFF0000"/>
        <rFont val="ArialMT"/>
      </rPr>
      <t>procédures</t>
    </r>
    <r>
      <rPr>
        <sz val="7"/>
        <color theme="1"/>
        <rFont val="ArialMT"/>
      </rPr>
      <t xml:space="preserve"> pour décrire les exigences pour revoir l'efficacité des actions préventives mises en œuvre, lorsque appropriées, sont </t>
    </r>
    <r>
      <rPr>
        <sz val="7"/>
        <color rgb="FFFF0000"/>
        <rFont val="ArialMT"/>
      </rPr>
      <t>documentées</t>
    </r>
    <r>
      <rPr>
        <sz val="7"/>
        <color theme="1"/>
        <rFont val="ArialMT"/>
      </rPr>
      <t>.</t>
    </r>
  </si>
  <si>
    <r>
      <t xml:space="preserve">Les </t>
    </r>
    <r>
      <rPr>
        <sz val="7"/>
        <color rgb="FFFF0000"/>
        <rFont val="ArialMT"/>
      </rPr>
      <t>enregistrements</t>
    </r>
    <r>
      <rPr>
        <sz val="7"/>
        <color theme="1"/>
        <rFont val="ArialMT"/>
      </rPr>
      <t xml:space="preserve"> des résultats de toutes les évaluations et actions mises en œuvre, sont </t>
    </r>
    <r>
      <rPr>
        <sz val="7"/>
        <color rgb="FFFF0000"/>
        <rFont val="ArialMT"/>
      </rPr>
      <t>conservés</t>
    </r>
    <r>
      <rPr>
        <sz val="7"/>
        <color theme="1"/>
        <rFont val="ArialMT"/>
      </rPr>
      <t>.</t>
    </r>
  </si>
  <si>
    <r>
      <t xml:space="preserve">En cas d'incidence sur les DM ou sur le SMQ, les processus sont </t>
    </r>
    <r>
      <rPr>
        <sz val="7"/>
        <color indexed="8"/>
        <rFont val="Arial"/>
        <family val="2"/>
      </rPr>
      <t>évalués et maitrisés.</t>
    </r>
  </si>
  <si>
    <r>
      <t xml:space="preserve">La surveillance et la maîtrise de l'externalisation d'un processus ayant un risque établi et une incidence sur la conformité </t>
    </r>
    <r>
      <rPr>
        <sz val="7"/>
        <color indexed="8"/>
        <rFont val="Arial"/>
        <family val="2"/>
      </rPr>
      <t>engagent la responsabilité de votre entreprise.</t>
    </r>
  </si>
  <si>
    <r>
      <t>Le</t>
    </r>
    <r>
      <rPr>
        <sz val="7"/>
        <rFont val="Arial"/>
        <family val="2"/>
      </rPr>
      <t>s éléments de maîtrise s</t>
    </r>
    <r>
      <rPr>
        <sz val="7"/>
        <color theme="1"/>
        <rFont val="Arial"/>
        <family val="2"/>
      </rPr>
      <t xml:space="preserve">ont </t>
    </r>
    <r>
      <rPr>
        <sz val="7"/>
        <color indexed="8"/>
        <rFont val="Arial"/>
        <family val="2"/>
      </rPr>
      <t xml:space="preserve">contrôlés et </t>
    </r>
    <r>
      <rPr>
        <sz val="7"/>
        <color rgb="FFFF0000"/>
        <rFont val="Arial"/>
        <family val="2"/>
      </rPr>
      <t>écrits</t>
    </r>
    <r>
      <rPr>
        <sz val="7"/>
        <color indexed="8"/>
        <rFont val="Arial"/>
        <family val="2"/>
      </rPr>
      <t>.</t>
    </r>
  </si>
  <si>
    <r>
      <t xml:space="preserve">Les </t>
    </r>
    <r>
      <rPr>
        <sz val="7"/>
        <color rgb="FFFF0000"/>
        <rFont val="Arial"/>
        <family val="2"/>
      </rPr>
      <t>procédures</t>
    </r>
    <r>
      <rPr>
        <sz val="7"/>
        <color theme="1"/>
        <rFont val="Arial"/>
        <family val="2"/>
      </rPr>
      <t xml:space="preserve"> de validation des applications logicielles utilisées dans le SMQ sont </t>
    </r>
    <r>
      <rPr>
        <sz val="7"/>
        <color rgb="FFFF0000"/>
        <rFont val="Arial"/>
        <family val="2"/>
      </rPr>
      <t>documentées, conservées</t>
    </r>
    <r>
      <rPr>
        <sz val="7"/>
        <color indexed="8"/>
        <rFont val="Arial"/>
        <family val="2"/>
      </rPr>
      <t xml:space="preserve">, validées avant leur première utilisation, et lors de toutes modifications. </t>
    </r>
  </si>
  <si>
    <r>
      <t>La</t>
    </r>
    <r>
      <rPr>
        <sz val="7"/>
        <color rgb="FFFF0000"/>
        <rFont val="Arial"/>
        <family val="2"/>
      </rPr>
      <t xml:space="preserve"> documentation</t>
    </r>
    <r>
      <rPr>
        <sz val="7"/>
        <rFont val="Arial"/>
        <family val="2"/>
      </rPr>
      <t xml:space="preserve"> du SMQ co</t>
    </r>
    <r>
      <rPr>
        <sz val="7"/>
        <color indexed="8"/>
        <rFont val="Arial"/>
        <family val="2"/>
      </rPr>
      <t xml:space="preserve">mprend la politique, les objectifs, le </t>
    </r>
    <r>
      <rPr>
        <sz val="7"/>
        <color rgb="FFFF0000"/>
        <rFont val="Arial"/>
        <family val="2"/>
      </rPr>
      <t>manuel de qualité</t>
    </r>
    <r>
      <rPr>
        <sz val="7"/>
        <color indexed="8"/>
        <rFont val="Arial"/>
        <family val="2"/>
      </rPr>
      <t xml:space="preserve">, ainsi que </t>
    </r>
    <r>
      <rPr>
        <sz val="7"/>
        <color rgb="FFFF0000"/>
        <rFont val="Arial"/>
        <family val="2"/>
      </rPr>
      <t>les procédures et les documents</t>
    </r>
    <r>
      <rPr>
        <sz val="7"/>
        <color indexed="8"/>
        <rFont val="Arial"/>
        <family val="2"/>
      </rPr>
      <t xml:space="preserve"> nécessaires à leur fonctionnement.</t>
    </r>
  </si>
  <si>
    <r>
      <t>Le</t>
    </r>
    <r>
      <rPr>
        <sz val="7"/>
        <color rgb="FFFF0000"/>
        <rFont val="Arial"/>
        <family val="2"/>
      </rPr>
      <t xml:space="preserve"> manuel qualité</t>
    </r>
    <r>
      <rPr>
        <sz val="7"/>
        <color theme="1"/>
        <rFont val="Arial"/>
        <family val="2"/>
      </rPr>
      <t xml:space="preserve"> est </t>
    </r>
    <r>
      <rPr>
        <sz val="7"/>
        <color rgb="FFFF0000"/>
        <rFont val="Arial"/>
        <family val="2"/>
      </rPr>
      <t>documenté</t>
    </r>
    <r>
      <rPr>
        <sz val="7"/>
        <color indexed="8"/>
        <rFont val="Arial"/>
        <family val="2"/>
      </rPr>
      <t xml:space="preserve"> et comprend</t>
    </r>
    <r>
      <rPr>
        <sz val="7"/>
        <color rgb="FFFF0000"/>
        <rFont val="Arial"/>
        <family val="2"/>
      </rPr>
      <t xml:space="preserve"> les procédures</t>
    </r>
    <r>
      <rPr>
        <sz val="7"/>
        <color indexed="8"/>
        <rFont val="Arial"/>
        <family val="2"/>
      </rPr>
      <t xml:space="preserve"> et le domaine d'application du SMQ ainsi que la justification des non applications, les interactions entre les processus du SMQ.</t>
    </r>
  </si>
  <si>
    <r>
      <t xml:space="preserve"> Ce </t>
    </r>
    <r>
      <rPr>
        <sz val="7"/>
        <color rgb="FFFF0000"/>
        <rFont val="Arial"/>
        <family val="2"/>
      </rPr>
      <t>dossier</t>
    </r>
    <r>
      <rPr>
        <sz val="7"/>
        <color theme="1"/>
        <rFont val="Arial"/>
        <family val="2"/>
      </rPr>
      <t xml:space="preserve"> </t>
    </r>
    <r>
      <rPr>
        <sz val="7"/>
        <color indexed="8"/>
        <rFont val="Arial"/>
        <family val="2"/>
      </rPr>
      <t xml:space="preserve">contient : une description et usage du DM, les spécifications du produit et de son cycle de vie, les </t>
    </r>
    <r>
      <rPr>
        <sz val="7"/>
        <color rgb="FFFF0000"/>
        <rFont val="Arial"/>
        <family val="2"/>
      </rPr>
      <t>procédures</t>
    </r>
    <r>
      <rPr>
        <sz val="7"/>
        <color indexed="8"/>
        <rFont val="Arial"/>
        <family val="2"/>
      </rPr>
      <t xml:space="preserve"> de surveillance et si réalisées d'installation et/ou prestations associées.</t>
    </r>
  </si>
  <si>
    <r>
      <t xml:space="preserve">Une </t>
    </r>
    <r>
      <rPr>
        <sz val="7"/>
        <color rgb="FFFF0000"/>
        <rFont val="Arial"/>
        <family val="2"/>
      </rPr>
      <t>procédure</t>
    </r>
    <r>
      <rPr>
        <sz val="7"/>
        <color theme="1"/>
        <rFont val="Arial"/>
        <family val="2"/>
      </rPr>
      <t xml:space="preserve"> de maîtrise des documents est </t>
    </r>
    <r>
      <rPr>
        <sz val="7"/>
        <color rgb="FFFF0000"/>
        <rFont val="Arial"/>
        <family val="2"/>
      </rPr>
      <t>documentée</t>
    </r>
    <r>
      <rPr>
        <sz val="7"/>
        <color theme="1"/>
        <rFont val="Arial"/>
        <family val="2"/>
      </rPr>
      <t xml:space="preserve"> et définie les contrôles pour s'assurer de : la validation de tous les documents (internes et externes) avant leur diffusion, la présence des métadonnées actualisées, leur accessibilité, leur éventuelle détérioration.</t>
    </r>
  </si>
  <si>
    <r>
      <t xml:space="preserve"> La direction de l'établissement </t>
    </r>
    <r>
      <rPr>
        <sz val="7"/>
        <color indexed="8"/>
        <rFont val="Arial"/>
        <family val="2"/>
      </rPr>
      <t>communique et explicite sa politique de qualité en précisant les motivations, les objectifs, les ressources mises à disposition ainsi que planifie des revues de direction.</t>
    </r>
  </si>
  <si>
    <r>
      <t xml:space="preserve">La direction </t>
    </r>
    <r>
      <rPr>
        <sz val="7"/>
        <color indexed="8"/>
        <rFont val="Arial"/>
        <family val="2"/>
      </rPr>
      <t>veille au respect des exigences de ses clients ainsi que des exigences réglementaires.</t>
    </r>
  </si>
  <si>
    <r>
      <t xml:space="preserve">La direction </t>
    </r>
    <r>
      <rPr>
        <sz val="7"/>
        <color indexed="8"/>
        <rFont val="Arial"/>
        <family val="2"/>
      </rPr>
      <t>veille à ce que l'élaboration d'objectifs relatifs à la qualité comprenant les exigences soient mesurables et soient en adéquation avec la politique qualité concernant les fonctions et les niveaux au sein de l'établissement.</t>
    </r>
  </si>
  <si>
    <r>
      <t xml:space="preserve">Les modifications du SMQ </t>
    </r>
    <r>
      <rPr>
        <sz val="7"/>
        <color indexed="8"/>
        <rFont val="Arial"/>
        <family val="2"/>
      </rPr>
      <t>restent cohérentes avec la planification mise en œuvre.</t>
    </r>
  </si>
  <si>
    <r>
      <t xml:space="preserve"> La direction </t>
    </r>
    <r>
      <rPr>
        <sz val="7"/>
        <color indexed="8"/>
        <rFont val="Arial"/>
        <family val="2"/>
      </rPr>
      <t>nomme une personne ayant pour autorité de veiller à la</t>
    </r>
    <r>
      <rPr>
        <sz val="7"/>
        <color rgb="FFFF0000"/>
        <rFont val="Arial"/>
        <family val="2"/>
      </rPr>
      <t xml:space="preserve"> documentation</t>
    </r>
    <r>
      <rPr>
        <sz val="7"/>
        <color indexed="8"/>
        <rFont val="Arial"/>
        <family val="2"/>
      </rPr>
      <t xml:space="preserve"> du management de la qualité, de sensibiliser aux respects des exigences et de rendre compte du SMQ à la direction.</t>
    </r>
  </si>
  <si>
    <r>
      <t xml:space="preserve"> La direction </t>
    </r>
    <r>
      <rPr>
        <sz val="7"/>
        <color indexed="8"/>
        <rFont val="Arial"/>
        <family val="2"/>
      </rPr>
      <t>veille à la communication interne, notamment en ce qui concerne l'efficacité du SMQ.</t>
    </r>
  </si>
  <si>
    <r>
      <t xml:space="preserve">L'établissement </t>
    </r>
    <r>
      <rPr>
        <sz val="7"/>
        <color rgb="FFFF0000"/>
        <rFont val="Arial"/>
        <family val="2"/>
      </rPr>
      <t>documente et conserve</t>
    </r>
    <r>
      <rPr>
        <sz val="7"/>
        <color indexed="8"/>
        <rFont val="Arial"/>
        <family val="2"/>
      </rPr>
      <t xml:space="preserve"> les </t>
    </r>
    <r>
      <rPr>
        <sz val="7"/>
        <color rgb="FFFF0000"/>
        <rFont val="Arial"/>
        <family val="2"/>
      </rPr>
      <t>procédures</t>
    </r>
    <r>
      <rPr>
        <sz val="7"/>
        <color indexed="8"/>
        <rFont val="Arial"/>
        <family val="2"/>
      </rPr>
      <t xml:space="preserve"> de revue de direction, concernant le SMQ, effectuées à intervalles réguliers.</t>
    </r>
  </si>
  <si>
    <r>
      <t xml:space="preserve">Les axes d'amélioration de la revue de direction sont </t>
    </r>
    <r>
      <rPr>
        <sz val="7"/>
        <color rgb="FFFF0000"/>
        <rFont val="Arial"/>
        <family val="2"/>
      </rPr>
      <t>définis et conservés</t>
    </r>
    <r>
      <rPr>
        <sz val="7"/>
        <color indexed="8"/>
        <rFont val="Arial"/>
        <family val="2"/>
      </rPr>
      <t>.</t>
    </r>
  </si>
  <si>
    <t>Les éléments d'entrée de la revue de direction comprennent au minimum des informations provenant : des retours d'information, du traitement des réclamations et du signalement aux autorités, des audits, du retour des processus et du produit, des actions mises en places, des modifications touchant le SMQ, des recommandations ainsi que des nouvelles réglementations.</t>
  </si>
  <si>
    <r>
      <t xml:space="preserve">L'organisme </t>
    </r>
    <r>
      <rPr>
        <sz val="7"/>
        <color indexed="8"/>
        <rFont val="Arial"/>
        <family val="2"/>
      </rPr>
      <t>détermine et fournit les ressources pour permettre la mise en œuvre et le maintient de l'efficacité du SMQ, ainsi que celles permettant de satisfaire les exigences réglementaires et celles applicables aux clients.</t>
    </r>
  </si>
  <si>
    <r>
      <t xml:space="preserve">Pour permettre de garantir la conformité du produit et empêcher une mauvaise manutention ou mélange, l'organisme </t>
    </r>
    <r>
      <rPr>
        <sz val="7"/>
        <color rgb="FFFF0000"/>
        <rFont val="Arial"/>
        <family val="2"/>
      </rPr>
      <t>documente</t>
    </r>
    <r>
      <rPr>
        <sz val="7"/>
        <color indexed="8"/>
        <rFont val="Arial"/>
        <family val="2"/>
      </rPr>
      <t xml:space="preserve"> les exigences relatives aux infrastructures (bâtiment, espace de travail, équipements associés aux processus ou service support).</t>
    </r>
  </si>
  <si>
    <r>
      <t xml:space="preserve"> Si l'hygiène du personnel a une influence sur la qualité et/ou les performances du DM, des exigences sont </t>
    </r>
    <r>
      <rPr>
        <sz val="7"/>
        <color rgb="FFFF0000"/>
        <rFont val="Arial"/>
        <family val="2"/>
      </rPr>
      <t>documentées</t>
    </r>
    <r>
      <rPr>
        <sz val="7"/>
        <color indexed="8"/>
        <rFont val="Arial"/>
        <family val="2"/>
      </rPr>
      <t>.</t>
    </r>
  </si>
  <si>
    <r>
      <t>La planification de la réalisation du produit comprend : les objectifs qualités et les exigences relatives au produit, la nécessité de produire des processus de la réalisation du produit, les activités nécessaires aux critères d'acceptation du produit, les</t>
    </r>
    <r>
      <rPr>
        <sz val="7"/>
        <color rgb="FFFF0000"/>
        <rFont val="Arial"/>
        <family val="2"/>
      </rPr>
      <t xml:space="preserve"> enregistrements</t>
    </r>
    <r>
      <rPr>
        <sz val="7"/>
        <color theme="1"/>
        <rFont val="Arial"/>
        <family val="2"/>
      </rPr>
      <t xml:space="preserve"> de preuves sur la réalisation des processus.</t>
    </r>
  </si>
  <si>
    <r>
      <t xml:space="preserve">Les exigences spécifiées et non formulées du client nécessaires à l'usage du produit y compris les exigences à la livraison et aux activités après livraison sont </t>
    </r>
    <r>
      <rPr>
        <sz val="7"/>
        <rFont val="Arial"/>
        <family val="2"/>
      </rPr>
      <t>déterminées.</t>
    </r>
  </si>
  <si>
    <t>Les formations de l'utilisateur sont déterminées.</t>
  </si>
  <si>
    <r>
      <t xml:space="preserve">Les dispositions concernant la communication sont </t>
    </r>
    <r>
      <rPr>
        <sz val="7"/>
        <color rgb="FFFF0000"/>
        <rFont val="Arial"/>
        <family val="2"/>
      </rPr>
      <t>documentées</t>
    </r>
    <r>
      <rPr>
        <sz val="7"/>
        <color theme="1"/>
        <rFont val="Arial"/>
        <family val="2"/>
      </rPr>
      <t xml:space="preserve"> et planifiées.</t>
    </r>
  </si>
  <si>
    <r>
      <t xml:space="preserve">Les exigences relatives au produit sont </t>
    </r>
    <r>
      <rPr>
        <sz val="7"/>
        <color rgb="FFFF0000"/>
        <rFont val="Arial"/>
        <family val="2"/>
      </rPr>
      <t>documentées,</t>
    </r>
    <r>
      <rPr>
        <sz val="7"/>
        <color theme="1"/>
        <rFont val="Arial"/>
        <family val="2"/>
      </rPr>
      <t xml:space="preserve"> amendées si modifiées. Le personnel est informé de toute modification.</t>
    </r>
  </si>
  <si>
    <t>Les éventuels écarts entre le contrat et la demande sont résolus.</t>
  </si>
  <si>
    <r>
      <t>Les formations de l'utilisateur sont planifiées,</t>
    </r>
    <r>
      <rPr>
        <sz val="7"/>
        <color rgb="FFFF0000"/>
        <rFont val="Arial"/>
        <family val="2"/>
      </rPr>
      <t xml:space="preserve"> documentées</t>
    </r>
    <r>
      <rPr>
        <sz val="7"/>
        <color theme="1"/>
        <rFont val="Arial"/>
        <family val="2"/>
      </rPr>
      <t>, disponibles et</t>
    </r>
    <r>
      <rPr>
        <sz val="7"/>
        <color rgb="FFFF0000"/>
        <rFont val="Arial"/>
        <family val="2"/>
      </rPr>
      <t xml:space="preserve"> conservées</t>
    </r>
    <r>
      <rPr>
        <sz val="7"/>
        <color theme="1"/>
        <rFont val="Arial"/>
        <family val="2"/>
      </rPr>
      <t>.</t>
    </r>
  </si>
  <si>
    <r>
      <t xml:space="preserve">La conception et le développement du produit sont maîtrisés, </t>
    </r>
    <r>
      <rPr>
        <sz val="7"/>
        <color rgb="FFFF0000"/>
        <rFont val="Arial"/>
        <family val="2"/>
      </rPr>
      <t>conservés</t>
    </r>
    <r>
      <rPr>
        <sz val="7"/>
        <color theme="1"/>
        <rFont val="Arial"/>
        <family val="2"/>
      </rPr>
      <t xml:space="preserve"> et actualisés.</t>
    </r>
  </si>
  <si>
    <t>Les documents comportent les responsabilités et autorités de chacun, leur compétence et les ressources nécessaires.</t>
  </si>
  <si>
    <t>Les éléments d'entrée comprennent les éléments de sortie applicables à la gestion des risques.</t>
  </si>
  <si>
    <t>Les éléments de sortie contiennent les critères d'acceptation du produit et spécifie les caractéristiques du produit pour son utilisation correcte et en toute sécurité.</t>
  </si>
  <si>
    <r>
      <t xml:space="preserve">Des revues concernant la conception et le développement sont réalisées conformément aux dispositions planifiées et </t>
    </r>
    <r>
      <rPr>
        <sz val="7"/>
        <color rgb="FFFF0000"/>
        <rFont val="Arial"/>
        <family val="2"/>
      </rPr>
      <t>documentées.</t>
    </r>
  </si>
  <si>
    <t>Ces revues ont pour buts de permettre l'évaluation de la conformité des résultats aux exigences, d'identifier les problèmes et de proposer des actions.</t>
  </si>
  <si>
    <r>
      <t xml:space="preserve">La vérification de la conception et du développement est réalisée conformément aux dispositions planifiées et </t>
    </r>
    <r>
      <rPr>
        <sz val="7"/>
        <color rgb="FFFF0000"/>
        <rFont val="Arial"/>
        <family val="2"/>
      </rPr>
      <t>documentées</t>
    </r>
    <r>
      <rPr>
        <sz val="7"/>
        <color theme="1"/>
        <rFont val="Arial"/>
        <family val="2"/>
      </rPr>
      <t xml:space="preserve"> afin d'assurer que les éléments de sortie satisfont aux exigences des éléments d’entrée.</t>
    </r>
  </si>
  <si>
    <t xml:space="preserve">Les plans de vérification et de validation comprennent, lorsqu'il y a une justification de la taille d'échantillonnage, les techniques statistiques utilisées. </t>
  </si>
  <si>
    <r>
      <t xml:space="preserve">Les plans de vérification et de validation comprennent les méthodes et critères d'acceptations sont </t>
    </r>
    <r>
      <rPr>
        <sz val="7"/>
        <color rgb="FFFF0000"/>
        <rFont val="Arial"/>
        <family val="2"/>
      </rPr>
      <t>documentés</t>
    </r>
    <r>
      <rPr>
        <sz val="7"/>
        <color rgb="FF000000"/>
        <rFont val="Arial"/>
        <family val="2"/>
      </rPr>
      <t>.</t>
    </r>
  </si>
  <si>
    <r>
      <t xml:space="preserve">Les </t>
    </r>
    <r>
      <rPr>
        <sz val="7"/>
        <color rgb="FFFF0000"/>
        <rFont val="Arial"/>
        <family val="2"/>
      </rPr>
      <t>enregistrements</t>
    </r>
    <r>
      <rPr>
        <sz val="7"/>
        <color rgb="FF000000"/>
        <rFont val="Arial"/>
        <family val="2"/>
      </rPr>
      <t xml:space="preserve"> des résultats concernant la vérification et la validation sont </t>
    </r>
    <r>
      <rPr>
        <sz val="7"/>
        <color rgb="FFFF0000"/>
        <rFont val="Arial"/>
        <family val="2"/>
      </rPr>
      <t>conservés</t>
    </r>
    <r>
      <rPr>
        <sz val="7"/>
        <color indexed="8"/>
        <rFont val="Arial"/>
        <family val="2"/>
      </rPr>
      <t>.</t>
    </r>
  </si>
  <si>
    <r>
      <t xml:space="preserve">Les procédures du transfert des éléments de sortie de la conception et du développement à la fabrication sont </t>
    </r>
    <r>
      <rPr>
        <sz val="7"/>
        <color rgb="FFFF0000"/>
        <rFont val="Arial"/>
        <family val="2"/>
      </rPr>
      <t>documentées</t>
    </r>
    <r>
      <rPr>
        <sz val="7"/>
        <color theme="1"/>
        <rFont val="Arial"/>
        <family val="2"/>
      </rPr>
      <t>.</t>
    </r>
  </si>
  <si>
    <r>
      <t xml:space="preserve">Ces </t>
    </r>
    <r>
      <rPr>
        <sz val="7"/>
        <color rgb="FFFF0000"/>
        <rFont val="Arial"/>
        <family val="2"/>
      </rPr>
      <t>procédures</t>
    </r>
    <r>
      <rPr>
        <sz val="7"/>
        <color theme="1"/>
        <rFont val="Arial"/>
        <family val="2"/>
      </rPr>
      <t xml:space="preserve"> permettent d'assurer que les éléments de sortie sont vérifiés et adaptés à la fabrication et que les moyens de production satisfont les exigences relatives au produit.</t>
    </r>
  </si>
  <si>
    <r>
      <t xml:space="preserve">Un </t>
    </r>
    <r>
      <rPr>
        <sz val="7"/>
        <color rgb="FFFF0000"/>
        <rFont val="Arial"/>
        <family val="2"/>
      </rPr>
      <t>dossier</t>
    </r>
    <r>
      <rPr>
        <sz val="7"/>
        <color theme="1"/>
        <rFont val="Arial"/>
        <family val="2"/>
      </rPr>
      <t xml:space="preserve"> de conception et de développement est tenu à jour pour chaque type de DM, incluant les </t>
    </r>
    <r>
      <rPr>
        <sz val="7"/>
        <color rgb="FFFF0000"/>
        <rFont val="Arial"/>
        <family val="2"/>
      </rPr>
      <t>enregistrements</t>
    </r>
    <r>
      <rPr>
        <sz val="7"/>
        <color theme="1"/>
        <rFont val="Arial"/>
        <family val="2"/>
      </rPr>
      <t xml:space="preserve"> démontrant la conformité relative aux exigences de conception et de développement ainsi que leur modification.</t>
    </r>
  </si>
  <si>
    <t>La surveillance et la réévaluation des fournisseurs est planifiée.</t>
  </si>
  <si>
    <t>Lors d'une modification sur le produit acheté l'organisme détermine si ces modifications ont une incidence sur le processus de réalisation du produit.</t>
  </si>
  <si>
    <r>
      <t xml:space="preserve">Lorsque approprié, les activités de maîtrise de la production  comprennent : la </t>
    </r>
    <r>
      <rPr>
        <sz val="7"/>
        <color rgb="FFFF0000"/>
        <rFont val="Arial"/>
        <family val="2"/>
      </rPr>
      <t>documentation</t>
    </r>
    <r>
      <rPr>
        <sz val="7"/>
        <color theme="1"/>
        <rFont val="Arial"/>
        <family val="2"/>
      </rPr>
      <t xml:space="preserve"> des procédures, la méthodes, la </t>
    </r>
    <r>
      <rPr>
        <sz val="7"/>
        <color rgb="FFFF0000"/>
        <rFont val="Arial"/>
        <family val="2"/>
      </rPr>
      <t>qualification</t>
    </r>
    <r>
      <rPr>
        <sz val="7"/>
        <color theme="1"/>
        <rFont val="Arial"/>
        <family val="2"/>
      </rPr>
      <t xml:space="preserve"> des infrastructures, la surveillance et la mesure des paramètres des processus et des caractéristiques des produits.</t>
    </r>
  </si>
  <si>
    <r>
      <t xml:space="preserve">Pour chaque DM ou lot de DM, l'organisme établit un </t>
    </r>
    <r>
      <rPr>
        <sz val="7"/>
        <color rgb="FFFF0000"/>
        <rFont val="Arial"/>
        <family val="2"/>
      </rPr>
      <t>enregistrement</t>
    </r>
    <r>
      <rPr>
        <sz val="7"/>
        <color theme="1"/>
        <rFont val="Arial"/>
        <family val="2"/>
      </rPr>
      <t xml:space="preserve"> concernant la traçabilité qui identifie la quantité fabriquée, approuvée pour la distribution.</t>
    </r>
  </si>
  <si>
    <r>
      <t xml:space="preserve">La propreté du produit, la maîtrise de la contamination sont </t>
    </r>
    <r>
      <rPr>
        <sz val="7"/>
        <color rgb="FFFF0000"/>
        <rFont val="Arial"/>
        <family val="2"/>
      </rPr>
      <t>documentées</t>
    </r>
    <r>
      <rPr>
        <sz val="7"/>
        <color theme="1"/>
        <rFont val="Arial"/>
        <family val="2"/>
      </rPr>
      <t xml:space="preserve"> si : le produit nécessite un nettoyage avant sa stérilisation ou utilisation, le produit est dans un état non stérile soumis à une procédure de nettoyage avant stérilisation ou utilisation.</t>
    </r>
  </si>
  <si>
    <r>
      <t xml:space="preserve">L’organisme </t>
    </r>
    <r>
      <rPr>
        <sz val="7"/>
        <color rgb="FFFF0000"/>
        <rFont val="Arial"/>
        <family val="2"/>
      </rPr>
      <t>documente</t>
    </r>
    <r>
      <rPr>
        <sz val="7"/>
        <color theme="1"/>
        <rFont val="Arial"/>
        <family val="2"/>
      </rPr>
      <t xml:space="preserve"> les exigences relatives à l’installation du DM et les critères d’acceptation pour la vérification de l’installation, lorsque approprié.</t>
    </r>
  </si>
  <si>
    <r>
      <t xml:space="preserve">Les </t>
    </r>
    <r>
      <rPr>
        <sz val="7"/>
        <color rgb="FFFF0000"/>
        <rFont val="Arial"/>
        <family val="2"/>
      </rPr>
      <t>documents</t>
    </r>
    <r>
      <rPr>
        <sz val="7"/>
        <color theme="1"/>
        <rFont val="Arial"/>
        <family val="2"/>
      </rPr>
      <t xml:space="preserve"> relatifs au DM concernant l'installation, la vérification de cette installation, sont fournis au fournisseur, aux clients et conservés afin de permettre une installation du DM par une partie externe.</t>
    </r>
  </si>
  <si>
    <r>
      <t xml:space="preserve">Les procédures des prestations associées au DM, les matériaux de référence et les mesures de référence qui constituent une exigence spécifiée pour la réalisation des prestations associées et la vérification de leur conformité aux exigences du produit </t>
    </r>
    <r>
      <rPr>
        <sz val="7"/>
        <color indexed="8"/>
        <rFont val="Arial"/>
        <family val="2"/>
      </rPr>
      <t>sont</t>
    </r>
    <r>
      <rPr>
        <sz val="7"/>
        <color theme="1"/>
        <rFont val="Arial"/>
        <family val="2"/>
      </rPr>
      <t xml:space="preserve"> </t>
    </r>
    <r>
      <rPr>
        <sz val="7"/>
        <color rgb="FFFF0000"/>
        <rFont val="Arial"/>
        <family val="2"/>
      </rPr>
      <t>documentées.</t>
    </r>
  </si>
  <si>
    <r>
      <t xml:space="preserve">Les </t>
    </r>
    <r>
      <rPr>
        <sz val="7"/>
        <color rgb="FFFF0000"/>
        <rFont val="Arial"/>
        <family val="2"/>
      </rPr>
      <t>processus</t>
    </r>
    <r>
      <rPr>
        <sz val="7"/>
        <color theme="1"/>
        <rFont val="Arial"/>
        <family val="2"/>
      </rPr>
      <t xml:space="preserve"> de production et de prestation de service dont les éléments de sortie ne peuvent pas être vérifiés ou surveillés ou mesurés a posteriori sont validés, </t>
    </r>
    <r>
      <rPr>
        <sz val="7"/>
        <color rgb="FFFF0000"/>
        <rFont val="Arial"/>
        <family val="2"/>
      </rPr>
      <t>enregistrés</t>
    </r>
    <r>
      <rPr>
        <sz val="7"/>
        <color theme="1"/>
        <rFont val="Arial"/>
        <family val="2"/>
      </rPr>
      <t xml:space="preserve"> et </t>
    </r>
    <r>
      <rPr>
        <sz val="7"/>
        <color rgb="FFFF0000"/>
        <rFont val="Arial"/>
        <family val="2"/>
      </rPr>
      <t>conservés.</t>
    </r>
  </si>
  <si>
    <r>
      <t xml:space="preserve">Les </t>
    </r>
    <r>
      <rPr>
        <sz val="7"/>
        <color rgb="FFFF0000"/>
        <rFont val="Arial"/>
        <family val="2"/>
      </rPr>
      <t>procédures</t>
    </r>
    <r>
      <rPr>
        <sz val="7"/>
        <color theme="1"/>
        <rFont val="Arial"/>
        <family val="2"/>
      </rPr>
      <t xml:space="preserve"> pour la validation des processus </t>
    </r>
    <r>
      <rPr>
        <sz val="7"/>
        <color rgb="FFFF0000"/>
        <rFont val="Arial"/>
        <family val="2"/>
      </rPr>
      <t>documentent</t>
    </r>
    <r>
      <rPr>
        <sz val="7"/>
        <color theme="1"/>
        <rFont val="Arial"/>
        <family val="2"/>
      </rPr>
      <t xml:space="preserve"> : les critères de la revue et de l'approbation des processus, la qualification des équipements et du personnel, l'utilisation de méthodes des procédures et des critères d'acceptations spécifiques, des exigences relatives aux enregistrements, la revalidation de ces critères et l'approbation des modifications apportées aux processus.</t>
    </r>
  </si>
  <si>
    <r>
      <t xml:space="preserve">Les </t>
    </r>
    <r>
      <rPr>
        <sz val="7"/>
        <color rgb="FFFF0000"/>
        <rFont val="Arial"/>
        <family val="2"/>
      </rPr>
      <t>procédures</t>
    </r>
    <r>
      <rPr>
        <sz val="7"/>
        <color theme="1"/>
        <rFont val="Arial"/>
        <family val="2"/>
      </rPr>
      <t xml:space="preserve"> pour la validation des processus </t>
    </r>
    <r>
      <rPr>
        <sz val="7"/>
        <color rgb="FFFF0000"/>
        <rFont val="Arial"/>
        <family val="2"/>
      </rPr>
      <t>documentent,</t>
    </r>
    <r>
      <rPr>
        <sz val="7"/>
        <color theme="1"/>
        <rFont val="Arial"/>
        <family val="2"/>
      </rPr>
      <t xml:space="preserve"> lorsque approprié les techniques statistiques accompagnées et leurs justifications de leur taille d'échantillonnage.</t>
    </r>
  </si>
  <si>
    <r>
      <t xml:space="preserve">Concernant les DM implantables : les </t>
    </r>
    <r>
      <rPr>
        <sz val="7"/>
        <color rgb="FFFF0000"/>
        <rFont val="Arial"/>
        <family val="2"/>
      </rPr>
      <t>enregistrements</t>
    </r>
    <r>
      <rPr>
        <sz val="7"/>
        <color theme="1"/>
        <rFont val="Arial"/>
        <family val="2"/>
      </rPr>
      <t xml:space="preserve"> de la traçabilités incluent : les enregistrements des composants, des matériaux, des conditions de travail utilisées dans le cas où ces paramètres entrainent une non-conformité du DM.</t>
    </r>
  </si>
  <si>
    <r>
      <t xml:space="preserve">Concernant les DM implantables : les </t>
    </r>
    <r>
      <rPr>
        <sz val="7"/>
        <color rgb="FFFF0000"/>
        <rFont val="Arial"/>
        <family val="2"/>
      </rPr>
      <t>enregistrements</t>
    </r>
    <r>
      <rPr>
        <sz val="7"/>
        <color theme="1"/>
        <rFont val="Arial"/>
        <family val="2"/>
      </rPr>
      <t xml:space="preserve"> de la distribution des DM par les fournisseurs ou les distributeurs sont exigés et accessibles.</t>
    </r>
  </si>
  <si>
    <r>
      <t xml:space="preserve">Concernant les DM implantables : </t>
    </r>
    <r>
      <rPr>
        <sz val="7"/>
        <color rgb="FFFF0000"/>
        <rFont val="Arial"/>
        <family val="2"/>
      </rPr>
      <t>l'enregistrement</t>
    </r>
    <r>
      <rPr>
        <sz val="7"/>
        <color theme="1"/>
        <rFont val="Arial"/>
        <family val="2"/>
      </rPr>
      <t xml:space="preserve"> du nom et de l'adresse du destinataire du colis sont </t>
    </r>
    <r>
      <rPr>
        <sz val="7"/>
        <color rgb="FFFF0000"/>
        <rFont val="Arial"/>
        <family val="2"/>
      </rPr>
      <t>conservés.</t>
    </r>
  </si>
  <si>
    <r>
      <t xml:space="preserve">S’il est nécessaire de respecter des </t>
    </r>
    <r>
      <rPr>
        <sz val="7"/>
        <rFont val="Arial"/>
        <family val="2"/>
      </rPr>
      <t>conditions particulières</t>
    </r>
    <r>
      <rPr>
        <sz val="7"/>
        <color theme="1"/>
        <rFont val="Arial"/>
        <family val="2"/>
      </rPr>
      <t xml:space="preserve">, celles-ci sont maîtrisées et </t>
    </r>
    <r>
      <rPr>
        <sz val="7"/>
        <color rgb="FFFF0000"/>
        <rFont val="Arial"/>
        <family val="2"/>
      </rPr>
      <t>enregistrées.</t>
    </r>
  </si>
  <si>
    <r>
      <t xml:space="preserve">Les </t>
    </r>
    <r>
      <rPr>
        <sz val="7"/>
        <color rgb="FFFF0000"/>
        <rFont val="Arial"/>
        <family val="2"/>
      </rPr>
      <t>procédures</t>
    </r>
    <r>
      <rPr>
        <sz val="7"/>
        <color theme="1"/>
        <rFont val="Arial"/>
        <family val="2"/>
      </rPr>
      <t xml:space="preserve"> pour assurer les activités de surveillance et de mesure qui peuvent être et sont effectuées de manière cohérente par rapport aux exigences sont </t>
    </r>
    <r>
      <rPr>
        <sz val="7"/>
        <color rgb="FFFF0000"/>
        <rFont val="Arial"/>
        <family val="2"/>
      </rPr>
      <t>documentés.</t>
    </r>
  </si>
  <si>
    <r>
      <t xml:space="preserve">Si il y a nécessité, les équipements de mesures sont réglés et les réglages sont </t>
    </r>
    <r>
      <rPr>
        <sz val="7"/>
        <color rgb="FFFF0000"/>
        <rFont val="Arial"/>
        <family val="2"/>
      </rPr>
      <t>enregistrés.</t>
    </r>
  </si>
  <si>
    <t>L’organisme procède à l’étalonnage ou à la vérification conformément aux procédures documentées.</t>
  </si>
  <si>
    <r>
      <t xml:space="preserve">La validité des résultats de mesures antérieures est évaluée et </t>
    </r>
    <r>
      <rPr>
        <sz val="7"/>
        <color rgb="FFFF0000"/>
        <rFont val="Arial"/>
        <family val="2"/>
      </rPr>
      <t>enregistrée</t>
    </r>
    <r>
      <rPr>
        <sz val="7"/>
        <color theme="1"/>
        <rFont val="Arial"/>
        <family val="2"/>
      </rPr>
      <t xml:space="preserve"> lorsqu'un équipement se révèle non conforme.</t>
    </r>
  </si>
  <si>
    <r>
      <t>Les</t>
    </r>
    <r>
      <rPr>
        <sz val="7"/>
        <rFont val="Arial"/>
        <family val="2"/>
      </rPr>
      <t xml:space="preserve"> résultats d'étalonnage </t>
    </r>
    <r>
      <rPr>
        <sz val="7"/>
        <color theme="1"/>
        <rFont val="Arial"/>
        <family val="2"/>
      </rPr>
      <t xml:space="preserve">et de vérification est </t>
    </r>
    <r>
      <rPr>
        <sz val="7"/>
        <color rgb="FFFF0000"/>
        <rFont val="Arial"/>
        <family val="2"/>
      </rPr>
      <t>conservés</t>
    </r>
    <r>
      <rPr>
        <sz val="7"/>
        <color theme="1"/>
        <rFont val="Arial"/>
        <family val="2"/>
      </rPr>
      <t xml:space="preserve"> et </t>
    </r>
    <r>
      <rPr>
        <sz val="7"/>
        <color rgb="FFFF0000"/>
        <rFont val="Arial"/>
        <family val="2"/>
      </rPr>
      <t>enregistrés.</t>
    </r>
  </si>
  <si>
    <r>
      <t xml:space="preserve">Les </t>
    </r>
    <r>
      <rPr>
        <sz val="7"/>
        <color rgb="FFFF0000"/>
        <rFont val="Arial"/>
        <family val="2"/>
      </rPr>
      <t>enregistrements</t>
    </r>
    <r>
      <rPr>
        <sz val="7"/>
        <color theme="1"/>
        <rFont val="Arial"/>
        <family val="2"/>
      </rPr>
      <t xml:space="preserve"> des résultats et des conclusions de la validation ainsi que les actions nécessaires résultant de la validation sont </t>
    </r>
    <r>
      <rPr>
        <sz val="7"/>
        <color rgb="FFFF0000"/>
        <rFont val="Arial"/>
        <family val="2"/>
      </rPr>
      <t>conservés.</t>
    </r>
  </si>
  <si>
    <r>
      <t xml:space="preserve">Une procédure décrivant les responsabilités et exigences pour planifier et mener les audits est </t>
    </r>
    <r>
      <rPr>
        <sz val="7"/>
        <color rgb="FFFF0000"/>
        <rFont val="Arial"/>
        <family val="2"/>
      </rPr>
      <t>documentée,</t>
    </r>
    <r>
      <rPr>
        <sz val="7"/>
        <color theme="1"/>
        <rFont val="Arial"/>
        <family val="2"/>
      </rPr>
      <t xml:space="preserve"> </t>
    </r>
    <r>
      <rPr>
        <sz val="7"/>
        <color rgb="FFFF0000"/>
        <rFont val="Arial"/>
        <family val="2"/>
      </rPr>
      <t>enregistrée</t>
    </r>
    <r>
      <rPr>
        <sz val="7"/>
        <color theme="1"/>
        <rFont val="Arial"/>
        <family val="2"/>
      </rPr>
      <t xml:space="preserve"> et rend compte des résultats d'audit.</t>
    </r>
  </si>
  <si>
    <r>
      <t xml:space="preserve"> Lorsque approprié les </t>
    </r>
    <r>
      <rPr>
        <sz val="7"/>
        <color rgb="FFFF0000"/>
        <rFont val="Arial"/>
        <family val="2"/>
      </rPr>
      <t>enregistrements</t>
    </r>
    <r>
      <rPr>
        <sz val="7"/>
        <color theme="1"/>
        <rFont val="Arial"/>
        <family val="2"/>
      </rPr>
      <t xml:space="preserve"> identifient les équipements d'essai utilisés pour effectuer les unités de mesure.</t>
    </r>
  </si>
  <si>
    <r>
      <t xml:space="preserve">Pour les DM implantables, l'identité des personnes chargées d'effectuer un contrôle ou un essai est </t>
    </r>
    <r>
      <rPr>
        <sz val="7"/>
        <color rgb="FFFF0000"/>
        <rFont val="Arial"/>
        <family val="2"/>
      </rPr>
      <t>enregistrée.</t>
    </r>
  </si>
  <si>
    <r>
      <t xml:space="preserve">Une </t>
    </r>
    <r>
      <rPr>
        <sz val="7"/>
        <color rgb="FFFF0000"/>
        <rFont val="Arial"/>
        <family val="2"/>
      </rPr>
      <t>procédure</t>
    </r>
    <r>
      <rPr>
        <sz val="7"/>
        <color theme="1"/>
        <rFont val="Arial"/>
        <family val="2"/>
      </rPr>
      <t xml:space="preserve"> pour définir les mesures de contrôle ainsi que les responsabilités, autorités associées pour l'identification, la documentation, l'isolement, l'évaluation et le traitement du conforme est </t>
    </r>
    <r>
      <rPr>
        <sz val="7"/>
        <color rgb="FFFF0000"/>
        <rFont val="Arial"/>
        <family val="2"/>
      </rPr>
      <t>documentée, enregistrée et conservée</t>
    </r>
    <r>
      <rPr>
        <sz val="7"/>
        <rFont val="Arial"/>
        <family val="2"/>
      </rPr>
      <t>.</t>
    </r>
  </si>
  <si>
    <r>
      <t xml:space="preserve">Les </t>
    </r>
    <r>
      <rPr>
        <sz val="7"/>
        <color rgb="FFFF0000"/>
        <rFont val="Arial"/>
        <family val="2"/>
      </rPr>
      <t>procédures</t>
    </r>
    <r>
      <rPr>
        <sz val="7"/>
        <color theme="1"/>
        <rFont val="Arial"/>
        <family val="2"/>
      </rPr>
      <t xml:space="preserve"> concernant la diffusion de fiches d'avertissement conformément aux exigences sont </t>
    </r>
    <r>
      <rPr>
        <sz val="7"/>
        <color rgb="FFFF0000"/>
        <rFont val="Arial"/>
        <family val="2"/>
      </rPr>
      <t>documentées, enregistrées et conservées</t>
    </r>
    <r>
      <rPr>
        <sz val="7"/>
        <rFont val="Arial"/>
        <family val="2"/>
      </rPr>
      <t>.</t>
    </r>
  </si>
  <si>
    <t>Les modifications nécessaires pour assurer et maintenir la pertinence, l’adéquation et l’efficacité permanentes du SMQ ainsi que la sécurité et les performances du DM en utilisant la politique qualité, les objectifs qualité, les résultats d’audits, la surveillance après mise sur le marché, l’analyse des données, les actions correctives et préventives ainsi que la revue de direction sont mises en œuvre et identifiées.</t>
  </si>
  <si>
    <r>
      <t xml:space="preserve">Les </t>
    </r>
    <r>
      <rPr>
        <sz val="7"/>
        <color rgb="FFFF0000"/>
        <rFont val="Arial"/>
        <family val="2"/>
      </rPr>
      <t>enregistrements</t>
    </r>
    <r>
      <rPr>
        <sz val="7"/>
        <color theme="1"/>
        <rFont val="Arial"/>
        <family val="2"/>
      </rPr>
      <t xml:space="preserve"> des résultats de toutes les évaluations et actions mises en œuvre sont </t>
    </r>
    <r>
      <rPr>
        <sz val="7"/>
        <color rgb="FFFF0000"/>
        <rFont val="Arial"/>
        <family val="2"/>
      </rPr>
      <t>conservées</t>
    </r>
    <r>
      <rPr>
        <sz val="7"/>
        <color theme="1"/>
        <rFont val="Arial"/>
        <family val="2"/>
      </rPr>
      <t>.</t>
    </r>
  </si>
  <si>
    <t>Les actions permettant d'éliminer les cause de non-conformités potentielles afin d'éviter qu'elles ne surviennent, sont déterminées et proportionnées aux effets des problèmes potentiels.</t>
  </si>
  <si>
    <r>
      <t xml:space="preserve">Les </t>
    </r>
    <r>
      <rPr>
        <sz val="7"/>
        <color rgb="FFFF0000"/>
        <rFont val="ArialMT"/>
      </rPr>
      <t>procédures</t>
    </r>
    <r>
      <rPr>
        <sz val="7"/>
        <color theme="1"/>
        <rFont val="ArialMT"/>
      </rPr>
      <t xml:space="preserve"> pour décrire les exigences pour planifier et documenter les actions nécessaires et les mettre y compris, lorsque approprié, la mise à jour de la documentation sont </t>
    </r>
    <r>
      <rPr>
        <sz val="7"/>
        <color rgb="FFFF0000"/>
        <rFont val="ArialMT"/>
      </rPr>
      <t>documentées</t>
    </r>
    <r>
      <rPr>
        <sz val="7"/>
        <color theme="1"/>
        <rFont val="ArialMT"/>
      </rPr>
      <t>.</t>
    </r>
  </si>
  <si>
    <r>
      <t xml:space="preserve">Les </t>
    </r>
    <r>
      <rPr>
        <sz val="7"/>
        <color rgb="FFFF0000"/>
        <rFont val="ArialMT"/>
      </rPr>
      <t>procédures</t>
    </r>
    <r>
      <rPr>
        <sz val="7"/>
        <color theme="1"/>
        <rFont val="ArialMT"/>
      </rPr>
      <t xml:space="preserve"> pour décrire les exigences pour vérifier que l'action n'a pas d'action négative sur la capacité à satisfaire aux exigences ou sur la sécurité et les performances du DM sont </t>
    </r>
    <r>
      <rPr>
        <sz val="7"/>
        <color rgb="FFFF0000"/>
        <rFont val="ArialMT"/>
      </rPr>
      <t>documentées</t>
    </r>
    <r>
      <rPr>
        <sz val="7"/>
        <color theme="1"/>
        <rFont val="ArialMT"/>
      </rPr>
      <t>.</t>
    </r>
  </si>
  <si>
    <r>
      <t xml:space="preserve">L’organisme </t>
    </r>
    <r>
      <rPr>
        <sz val="7"/>
        <color rgb="FFFF0000"/>
        <rFont val="Arial"/>
        <family val="2"/>
      </rPr>
      <t>documente</t>
    </r>
    <r>
      <rPr>
        <sz val="7"/>
        <color theme="1"/>
        <rFont val="Arial"/>
        <family val="2"/>
      </rPr>
      <t xml:space="preserve"> un ou plusieurs processus relatifs à la gestion des risques lors de la réalisation du produit.</t>
    </r>
  </si>
  <si>
    <r>
      <t>Les éléments d'entrée relatifs aux exigences du produit sont déterminés,</t>
    </r>
    <r>
      <rPr>
        <sz val="7"/>
        <color rgb="FFFF0000"/>
        <rFont val="Arial"/>
        <family val="2"/>
      </rPr>
      <t xml:space="preserve"> enregistrés, conservés</t>
    </r>
    <r>
      <rPr>
        <sz val="7"/>
        <color theme="1"/>
        <rFont val="Arial"/>
        <family val="2"/>
      </rPr>
      <t>, revus quant à leur adéquation et approuvés.</t>
    </r>
  </si>
  <si>
    <t>Les critères d'évaluation et de sélection des fournisseurs sont établis, fondés sur la capacité du fournisseur à fournir un produit conforme, ses performances, l'incidence du produit acheté sur la qualité du DM et proportionnés au risque associé au DM.</t>
  </si>
  <si>
    <t>Les exigences d'achat sont en adéquation avant d'être communiquées au fournisseur et comprennent, si applicable, un accord écrit pour en notifier les modifications ayant une incidence sur le produit à satisfaire les exigences d'achat.</t>
  </si>
  <si>
    <r>
      <t xml:space="preserve">Les </t>
    </r>
    <r>
      <rPr>
        <sz val="7"/>
        <color rgb="FFFF0000"/>
        <rFont val="Arial"/>
        <family val="2"/>
      </rPr>
      <t>enregistrements</t>
    </r>
    <r>
      <rPr>
        <sz val="7"/>
        <color theme="1"/>
        <rFont val="Arial"/>
        <family val="2"/>
      </rPr>
      <t xml:space="preserve"> sur les prestations associées de l'organisme ou du fournisseur sont analysés, </t>
    </r>
    <r>
      <rPr>
        <sz val="7"/>
        <color rgb="FFFF0000"/>
        <rFont val="Arial"/>
        <family val="2"/>
      </rPr>
      <t>enregistrés</t>
    </r>
    <r>
      <rPr>
        <sz val="7"/>
        <color theme="1"/>
        <rFont val="Arial"/>
        <family val="2"/>
      </rPr>
      <t xml:space="preserve"> et </t>
    </r>
    <r>
      <rPr>
        <sz val="7"/>
        <color rgb="FFFF0000"/>
        <rFont val="Arial"/>
        <family val="2"/>
      </rPr>
      <t>conservés</t>
    </r>
    <r>
      <rPr>
        <sz val="7"/>
        <color theme="1"/>
        <rFont val="Arial"/>
        <family val="2"/>
      </rPr>
      <t xml:space="preserve"> par l'organisme pour déterminer les informations considérées comme une réclamation.</t>
    </r>
  </si>
  <si>
    <r>
      <t xml:space="preserve">Les </t>
    </r>
    <r>
      <rPr>
        <sz val="7"/>
        <color rgb="FFFF0000"/>
        <rFont val="Arial"/>
        <family val="2"/>
      </rPr>
      <t>enregistrements</t>
    </r>
    <r>
      <rPr>
        <sz val="7"/>
        <color theme="1"/>
        <rFont val="Arial"/>
        <family val="2"/>
      </rPr>
      <t xml:space="preserve"> sur les prestations associées de l'organisme ou du fournisseur sont analysés, </t>
    </r>
    <r>
      <rPr>
        <sz val="7"/>
        <color rgb="FFFF0000"/>
        <rFont val="Arial"/>
        <family val="2"/>
      </rPr>
      <t>enregistrés</t>
    </r>
    <r>
      <rPr>
        <sz val="7"/>
        <color theme="1"/>
        <rFont val="Arial"/>
        <family val="2"/>
      </rPr>
      <t xml:space="preserve"> et </t>
    </r>
    <r>
      <rPr>
        <sz val="7"/>
        <color rgb="FFFF0000"/>
        <rFont val="Arial"/>
        <family val="2"/>
      </rPr>
      <t>conservés</t>
    </r>
    <r>
      <rPr>
        <sz val="7"/>
        <color theme="1"/>
        <rFont val="Arial"/>
        <family val="2"/>
      </rPr>
      <t xml:space="preserve"> par l'organisme pour être définis comme donnée d'entrée au processus d'amélioration, lorsque approprié.</t>
    </r>
  </si>
  <si>
    <r>
      <t xml:space="preserve">Les </t>
    </r>
    <r>
      <rPr>
        <sz val="7"/>
        <color rgb="FFFF0000"/>
        <rFont val="Arial"/>
        <family val="2"/>
      </rPr>
      <t>enregistrements</t>
    </r>
    <r>
      <rPr>
        <sz val="7"/>
        <color theme="1"/>
        <rFont val="Arial"/>
        <family val="2"/>
      </rPr>
      <t xml:space="preserve"> concernant les paramètres du processus de stérilisation pour chaque lot de stérilisation sont conservés pour permettre de garantir la traçabilité de chaque lot de production de DM.</t>
    </r>
  </si>
  <si>
    <r>
      <t xml:space="preserve">Les procédures pour la validation des logiciels utilisés en production et en prestation de service sont </t>
    </r>
    <r>
      <rPr>
        <sz val="7"/>
        <color rgb="FFFF0000"/>
        <rFont val="Arial"/>
        <family val="2"/>
      </rPr>
      <t>documentés,</t>
    </r>
    <r>
      <rPr>
        <sz val="7"/>
        <color theme="1"/>
        <rFont val="Arial"/>
        <family val="2"/>
      </rPr>
      <t xml:space="preserve"> validés avant leur première utilisation ; lorsque approprié après la modification de ce logiciel.</t>
    </r>
  </si>
  <si>
    <r>
      <t xml:space="preserve">Les enregistrements des résultats et les conclusions de la validation, ainsi que les actions nécessaires résultants de la validation sont </t>
    </r>
    <r>
      <rPr>
        <sz val="7"/>
        <color rgb="FFFF0000"/>
        <rFont val="Arial"/>
        <family val="2"/>
      </rPr>
      <t>conservées.</t>
    </r>
    <r>
      <rPr>
        <sz val="7"/>
        <color theme="1"/>
        <rFont val="Arial"/>
        <family val="2"/>
      </rPr>
      <t xml:space="preserve">
</t>
    </r>
  </si>
  <si>
    <r>
      <t>Les procédures de validation des procédés de stérilisation et de système de barrière stérile sont</t>
    </r>
    <r>
      <rPr>
        <b/>
        <sz val="7"/>
        <color theme="1"/>
        <rFont val="Arial"/>
        <family val="2"/>
      </rPr>
      <t xml:space="preserve"> </t>
    </r>
    <r>
      <rPr>
        <sz val="7"/>
        <color rgb="FFFF0000"/>
        <rFont val="Arial"/>
        <family val="2"/>
      </rPr>
      <t>documentées,</t>
    </r>
    <r>
      <rPr>
        <sz val="7"/>
        <color theme="1"/>
        <rFont val="Arial"/>
        <family val="2"/>
      </rPr>
      <t xml:space="preserve"> enregistrées, conservées, lorsque approprié, validées avant leur mise en œuvre et avant toutes modifications du produit ou du procédé.</t>
    </r>
  </si>
  <si>
    <r>
      <t xml:space="preserve">Tout au long de sa réalisation, le produit et son état par rapport aux exigences de surveillance et de mesures sont identifiés à l'aide de moyens adaptés, les </t>
    </r>
    <r>
      <rPr>
        <sz val="7"/>
        <color rgb="FFFF0000"/>
        <rFont val="Arial"/>
        <family val="2"/>
      </rPr>
      <t>procédures</t>
    </r>
    <r>
      <rPr>
        <sz val="7"/>
        <color theme="1"/>
        <rFont val="Arial"/>
        <family val="2"/>
      </rPr>
      <t xml:space="preserve"> d'identification sont documentées.</t>
    </r>
  </si>
  <si>
    <r>
      <t>Cette identification est</t>
    </r>
    <r>
      <rPr>
        <b/>
        <sz val="7"/>
        <color theme="1"/>
        <rFont val="Arial"/>
        <family val="2"/>
      </rPr>
      <t xml:space="preserve"> </t>
    </r>
    <r>
      <rPr>
        <sz val="7"/>
        <color theme="1"/>
        <rFont val="Arial"/>
        <family val="2"/>
      </rPr>
      <t>maintenue à chaque étape de la production, stockage, installation et des prestations associées.</t>
    </r>
  </si>
  <si>
    <r>
      <t xml:space="preserve">Un système d'identifiant unique au DM est </t>
    </r>
    <r>
      <rPr>
        <sz val="7"/>
        <color rgb="FFFF0000"/>
        <rFont val="Arial"/>
        <family val="2"/>
      </rPr>
      <t>documenté</t>
    </r>
    <r>
      <rPr>
        <sz val="7"/>
        <color theme="1"/>
        <rFont val="Arial"/>
        <family val="2"/>
      </rPr>
      <t xml:space="preserve"> si les exigences réglementaires l'exige.</t>
    </r>
  </si>
  <si>
    <r>
      <t xml:space="preserve">En cas de retour de produit non conforme, ceci sont différenciés des produits conformes via une </t>
    </r>
    <r>
      <rPr>
        <sz val="7"/>
        <color rgb="FFFF0000"/>
        <rFont val="Arial"/>
        <family val="2"/>
      </rPr>
      <t>procédures</t>
    </r>
    <r>
      <rPr>
        <sz val="7"/>
        <color theme="1"/>
        <rFont val="Arial"/>
        <family val="2"/>
      </rPr>
      <t xml:space="preserve"> qui est documentées.</t>
    </r>
  </si>
  <si>
    <r>
      <t xml:space="preserve">Les </t>
    </r>
    <r>
      <rPr>
        <sz val="7"/>
        <color rgb="FFFF0000"/>
        <rFont val="Arial"/>
        <family val="2"/>
      </rPr>
      <t>procédures</t>
    </r>
    <r>
      <rPr>
        <sz val="7"/>
        <color theme="1"/>
        <rFont val="Arial"/>
        <family val="2"/>
      </rPr>
      <t xml:space="preserve"> sur la traçabilité sont documentées et définissent l'étendue de la traçabilité, des enregistrement requis conformément aux exigences réglementaires.</t>
    </r>
  </si>
  <si>
    <t xml:space="preserve">L’organisme identifie, vérifie, protège et sauvegarde la propriété que le client a fournie pour être utilisée ou intégrée dans le produit lorsqu’il est maîtrisé ou utilisé par l’organisme. </t>
  </si>
  <si>
    <r>
      <t>La protection se fait à l'aide d'emballage et de conteneurs de taille adaptés et en documentant les</t>
    </r>
    <r>
      <rPr>
        <sz val="7"/>
        <color rgb="FFFF0000"/>
        <rFont val="Arial"/>
        <family val="2"/>
      </rPr>
      <t xml:space="preserve"> exigences relatives aux conditions</t>
    </r>
    <r>
      <rPr>
        <sz val="7"/>
        <color theme="1"/>
        <rFont val="Arial"/>
        <family val="2"/>
      </rPr>
      <t xml:space="preserve"> nécessaires si l'emballages ne peut pas assurer à lui seul la préservation.</t>
    </r>
  </si>
  <si>
    <r>
      <t xml:space="preserve">Si il y a nécessité, les équipements de mesures sont étalonné à intervalle donnés, si aucun étalon n'existe, la référence de l'étalonnage est </t>
    </r>
    <r>
      <rPr>
        <sz val="7"/>
        <color rgb="FFFF0000"/>
        <rFont val="Arial"/>
        <family val="2"/>
      </rPr>
      <t>enregistrée.</t>
    </r>
  </si>
  <si>
    <t>Si il y a nécessité, les équipements de mesures sont protégés contre les réglages susceptibles de modifier le résultat de la mesure et les dommages et détériorations au cours de leur manutention, maintenance et stockage.</t>
  </si>
  <si>
    <t>Les informations relatives au niveau de satisfaction des exigences du client par l'organisme sont recueillies et surveillées comme des mesures de l'efficacité du SMQ.</t>
  </si>
  <si>
    <r>
      <t xml:space="preserve">Si une notification des réclamations répondant à des critères de signalement spécifiés, d'évènement indésirable, ou une diffusion d'une fiche d'avertissement sont exigées par les exigences réglementaire, les procédures pour fournir cette notification sont </t>
    </r>
    <r>
      <rPr>
        <sz val="7"/>
        <color rgb="FFFF0000"/>
        <rFont val="Arial"/>
        <family val="2"/>
      </rPr>
      <t>documentées.</t>
    </r>
  </si>
  <si>
    <t>Des audits interne à intervalle planifié sont réalisés pour déterminer si le SMQ est : conforme aux dispositions planifiées ou documentées, conforme aux exigences, mis en œuvre et tenu à jour.</t>
  </si>
  <si>
    <r>
      <t xml:space="preserve">Les caractéristiques du produit permettant de vérifier que les exigences relatives au produit sont satisfaites, mesurées et surveillées à des étapes applicables du processus de réalisation du produit, conformément aux dispositions et procédures planifiées et </t>
    </r>
    <r>
      <rPr>
        <sz val="7"/>
        <color rgb="FFFF0000"/>
        <rFont val="Arial"/>
        <family val="2"/>
      </rPr>
      <t>documentées.</t>
    </r>
  </si>
  <si>
    <t>Un produit non conforme est accepté par dérogation uniquement la justification est fournie, l'approbation est obtenue, les exigences, satisfaites.</t>
  </si>
  <si>
    <r>
      <t xml:space="preserve">Les </t>
    </r>
    <r>
      <rPr>
        <sz val="7"/>
        <color rgb="FFFF0000"/>
        <rFont val="Arial"/>
        <family val="2"/>
      </rPr>
      <t>enregistrements</t>
    </r>
    <r>
      <rPr>
        <sz val="7"/>
        <color theme="1"/>
        <rFont val="Arial"/>
        <family val="2"/>
      </rPr>
      <t xml:space="preserve"> de l'acceptation par dérogation et l'identité de la personne ayant autorisé la dérogation sont </t>
    </r>
    <r>
      <rPr>
        <sz val="7"/>
        <color rgb="FFFF0000"/>
        <rFont val="Arial"/>
        <family val="2"/>
      </rPr>
      <t>conservés</t>
    </r>
    <r>
      <rPr>
        <sz val="7"/>
        <color theme="1"/>
        <rFont val="Arial"/>
        <family val="2"/>
      </rPr>
      <t>.</t>
    </r>
  </si>
  <si>
    <t>Des actions adaptées aux effets réels ou potentiels sont mises en œuvre pour permettre de détecter après livraison ou après son utilisation tout produit non conforme.</t>
  </si>
  <si>
    <r>
      <t xml:space="preserve">Les </t>
    </r>
    <r>
      <rPr>
        <sz val="7"/>
        <color rgb="FFFF0000"/>
        <rFont val="Arial"/>
        <family val="2"/>
      </rPr>
      <t>procédures</t>
    </r>
    <r>
      <rPr>
        <sz val="7"/>
        <color theme="1"/>
        <rFont val="Arial"/>
        <family val="2"/>
      </rPr>
      <t xml:space="preserve"> pour déterminer, recueillir et analyser les données appropriées pour démontrer la pertinence, l’adéquation et l’efficacité du SMQ sont</t>
    </r>
    <r>
      <rPr>
        <sz val="7"/>
        <color rgb="FFFF0000"/>
        <rFont val="Arial"/>
        <family val="2"/>
      </rPr>
      <t xml:space="preserve"> documentées</t>
    </r>
    <r>
      <rPr>
        <sz val="7"/>
        <color theme="1"/>
        <rFont val="Arial"/>
        <family val="2"/>
      </rPr>
      <t>.</t>
    </r>
  </si>
  <si>
    <t>Les données résultant des activités de surveillance et de mesure ainsi que d’autres sources pertinentes sont comprises dans l’analyse des données.</t>
  </si>
  <si>
    <t>L’analyse des données contient le retour d’information, la conformité aux exigences relatives au produit, des caractéristiques et des évolutions des processus et des produits, les opportunités d’amélioration, les fournisseurs, les audits, les comptes rendus de prestations de services.</t>
  </si>
  <si>
    <t>Si l’analyse des données montre que le SMQ n’est pas approprié, adéquat ou efficace, l’organisme utilise cette analyse comme élément d’entrée d’amélioration.</t>
  </si>
  <si>
    <r>
      <t xml:space="preserve">Les </t>
    </r>
    <r>
      <rPr>
        <sz val="7"/>
        <color rgb="FFFF0000"/>
        <rFont val="Arial"/>
        <family val="2"/>
      </rPr>
      <t>procédures</t>
    </r>
    <r>
      <rPr>
        <sz val="7"/>
        <color theme="1"/>
        <rFont val="Arial"/>
        <family val="2"/>
      </rPr>
      <t xml:space="preserve"> pour définir les exigences pour vérifier qu'il n'y a pas d'effet négatif de l'action corrective sur la capacité de satisfaire aux exigences, à la sécurité ou à la performance du DM sont </t>
    </r>
    <r>
      <rPr>
        <sz val="7"/>
        <color rgb="FFFF0000"/>
        <rFont val="Arial"/>
        <family val="2"/>
      </rPr>
      <t>documentées</t>
    </r>
    <r>
      <rPr>
        <sz val="7"/>
        <color theme="1"/>
        <rFont val="Arial"/>
        <family val="2"/>
      </rPr>
      <t>.</t>
    </r>
  </si>
  <si>
    <r>
      <t xml:space="preserve">Les </t>
    </r>
    <r>
      <rPr>
        <sz val="7"/>
        <color rgb="FFFF0000"/>
        <rFont val="ArialMT"/>
      </rPr>
      <t>procédures</t>
    </r>
    <r>
      <rPr>
        <sz val="7"/>
        <color theme="1"/>
        <rFont val="ArialMT"/>
      </rPr>
      <t xml:space="preserve"> pour décrire les exigences pour évaluer le besoin d'entreprendre des actions afin d'éviter l'apparition de non-conformité sont </t>
    </r>
    <r>
      <rPr>
        <sz val="7"/>
        <color rgb="FFFF0000"/>
        <rFont val="ArialMT"/>
      </rPr>
      <t>documentées</t>
    </r>
    <r>
      <rPr>
        <sz val="7"/>
        <color theme="1"/>
        <rFont val="ArialMT"/>
      </rPr>
      <t>.</t>
    </r>
  </si>
  <si>
    <t>Références des documents</t>
  </si>
  <si>
    <t>Niveau moyen sur les articles de la norme ISO 13485 : 2016</t>
  </si>
  <si>
    <r>
      <t xml:space="preserve">Norme NF EN ISO 13485 : 2016 </t>
    </r>
    <r>
      <rPr>
        <sz val="7.5"/>
        <rFont val="Arial"/>
        <family val="2"/>
      </rPr>
      <t>"Dispositifs médicaux - Systèmes de management de la qualité - Exigences à des fins réglementaire", édition  Afnor, www.afnor.org, avril 2016</t>
    </r>
  </si>
  <si>
    <t>Ne présente pas de non conformité</t>
  </si>
  <si>
    <r>
      <t>LIBELLÉS</t>
    </r>
    <r>
      <rPr>
        <sz val="8"/>
        <color rgb="FF900000"/>
        <rFont val="Arial"/>
        <family val="2"/>
      </rPr>
      <t xml:space="preserve"> des niveaux de </t>
    </r>
    <r>
      <rPr>
        <b/>
        <sz val="8"/>
        <color rgb="FF900000"/>
        <rFont val="Arial"/>
        <family val="2"/>
      </rPr>
      <t>CONFORMITÉ</t>
    </r>
    <r>
      <rPr>
        <sz val="8"/>
        <color rgb="FF900000"/>
        <rFont val="Arial"/>
        <family val="2"/>
      </rPr>
      <t xml:space="preserve"> 
des </t>
    </r>
    <r>
      <rPr>
        <b/>
        <sz val="8"/>
        <color rgb="FF900000"/>
        <rFont val="Arial"/>
        <family val="2"/>
      </rPr>
      <t>ARTICLES</t>
    </r>
    <r>
      <rPr>
        <sz val="8"/>
        <color rgb="FF900000"/>
        <rFont val="Arial"/>
        <family val="2"/>
      </rPr>
      <t xml:space="preserve"> de la norme </t>
    </r>
  </si>
  <si>
    <r>
      <t xml:space="preserve">Niveaux de </t>
    </r>
    <r>
      <rPr>
        <b/>
        <sz val="6"/>
        <color rgb="FF900000"/>
        <rFont val="Arial"/>
        <family val="2"/>
      </rPr>
      <t>CONFORMITÉ</t>
    </r>
  </si>
  <si>
    <r>
      <t xml:space="preserve">Libellés explicites 
</t>
    </r>
    <r>
      <rPr>
        <b/>
        <sz val="6"/>
        <color rgb="FF900000"/>
        <rFont val="Arial"/>
        <family val="2"/>
      </rPr>
      <t>des niveaux de CONFORMITÉ</t>
    </r>
  </si>
  <si>
    <r>
      <rPr>
        <b/>
        <sz val="7"/>
        <color rgb="FF900000"/>
        <rFont val="Arial"/>
        <family val="2"/>
      </rPr>
      <t>Conformité de niveau 1</t>
    </r>
    <r>
      <rPr>
        <sz val="7"/>
        <color rgb="FF900000"/>
        <rFont val="Arial"/>
        <family val="2"/>
      </rPr>
      <t xml:space="preserve"> :  Revoyez le fonctionnement de vos activités.</t>
    </r>
  </si>
  <si>
    <r>
      <rPr>
        <b/>
        <sz val="7"/>
        <color rgb="FF900000"/>
        <rFont val="Arial"/>
        <family val="2"/>
      </rPr>
      <t>Conformité de niveau 3</t>
    </r>
    <r>
      <rPr>
        <sz val="7"/>
        <color rgb="FF900000"/>
        <rFont val="Arial"/>
        <family val="2"/>
      </rPr>
      <t xml:space="preserve"> : Des améliorations peuvent encore être apportées.</t>
    </r>
  </si>
  <si>
    <r>
      <rPr>
        <b/>
        <sz val="7"/>
        <color rgb="FF900000"/>
        <rFont val="Arial"/>
        <family val="2"/>
      </rPr>
      <t>Conformité de niveau 4</t>
    </r>
    <r>
      <rPr>
        <sz val="7"/>
        <color rgb="FF900000"/>
        <rFont val="Arial"/>
        <family val="2"/>
      </rPr>
      <t xml:space="preserve"> : Félicitations, communiquez vos résultats.</t>
    </r>
  </si>
  <si>
    <r>
      <rPr>
        <b/>
        <sz val="7"/>
        <color rgb="FF900000"/>
        <rFont val="Arial"/>
        <family val="2"/>
      </rPr>
      <t xml:space="preserve">Non applicable </t>
    </r>
    <r>
      <rPr>
        <sz val="7"/>
        <color rgb="FF900000"/>
        <rFont val="Arial"/>
        <family val="2"/>
      </rPr>
      <t>: Ce critère ne peut pas être appliqué, d'une manière justifiée.</t>
    </r>
  </si>
  <si>
    <r>
      <rPr>
        <sz val="6"/>
        <color theme="1"/>
        <rFont val="Arial"/>
        <family val="2"/>
      </rPr>
      <t xml:space="preserve">Libellés explicites </t>
    </r>
    <r>
      <rPr>
        <b/>
        <sz val="6"/>
        <color theme="1"/>
        <rFont val="Arial"/>
        <family val="2"/>
      </rPr>
      <t xml:space="preserve">
des niveaux de VÉRACITÉ</t>
    </r>
  </si>
  <si>
    <r>
      <rPr>
        <b/>
        <sz val="7"/>
        <color theme="1"/>
        <rFont val="Arial"/>
        <family val="2"/>
      </rPr>
      <t xml:space="preserve">Niveau 1 </t>
    </r>
    <r>
      <rPr>
        <sz val="7"/>
        <color theme="1"/>
        <rFont val="Arial"/>
        <family val="2"/>
      </rPr>
      <t>: Le critère n'est pas respecté.</t>
    </r>
  </si>
  <si>
    <r>
      <rPr>
        <b/>
        <sz val="7"/>
        <color theme="1"/>
        <rFont val="Arial"/>
        <family val="2"/>
      </rPr>
      <t xml:space="preserve">Niveau 2 </t>
    </r>
    <r>
      <rPr>
        <sz val="7"/>
        <color theme="1"/>
        <rFont val="Arial"/>
        <family val="2"/>
      </rPr>
      <t>: Le critère est aléatoirement appliqué</t>
    </r>
    <r>
      <rPr>
        <b/>
        <sz val="7"/>
        <color theme="1"/>
        <rFont val="Arial"/>
        <family val="2"/>
      </rPr>
      <t>.</t>
    </r>
  </si>
  <si>
    <t>Commentaires</t>
  </si>
  <si>
    <t>Critères et plans d'action sur les articles de la norme</t>
  </si>
  <si>
    <r>
      <rPr>
        <sz val="8"/>
        <color theme="1"/>
        <rFont val="Arial"/>
        <family val="2"/>
      </rPr>
      <t xml:space="preserve">Niveaux de </t>
    </r>
    <r>
      <rPr>
        <b/>
        <sz val="8"/>
        <color theme="1"/>
        <rFont val="Arial"/>
        <family val="2"/>
      </rPr>
      <t>VÉRACITÉ</t>
    </r>
    <r>
      <rPr>
        <sz val="8"/>
        <color theme="1"/>
        <rFont val="Arial"/>
        <family val="2"/>
      </rPr>
      <t xml:space="preserve"> quant à la </t>
    </r>
    <r>
      <rPr>
        <b/>
        <sz val="8"/>
        <color theme="1"/>
        <rFont val="Arial"/>
        <family val="2"/>
      </rPr>
      <t>RÉALISATION</t>
    </r>
    <r>
      <rPr>
        <sz val="8"/>
        <color theme="1"/>
        <rFont val="Arial"/>
        <family val="2"/>
      </rPr>
      <t xml:space="preserve"> 
des </t>
    </r>
    <r>
      <rPr>
        <b/>
        <sz val="8"/>
        <color theme="1"/>
        <rFont val="Arial"/>
        <family val="2"/>
      </rPr>
      <t>CRITÈRES</t>
    </r>
    <r>
      <rPr>
        <sz val="8"/>
        <color theme="1"/>
        <rFont val="Arial"/>
        <family val="2"/>
      </rPr>
      <t xml:space="preserve"> et plans d'action</t>
    </r>
  </si>
  <si>
    <t xml:space="preserve"> Responsable du SMQ : </t>
  </si>
  <si>
    <t xml:space="preserve"> Coordonnées :</t>
  </si>
  <si>
    <t>Coordonnées :</t>
  </si>
  <si>
    <t>Commentaires (collectifs si possible)  :</t>
  </si>
  <si>
    <r>
      <rPr>
        <b/>
        <sz val="7"/>
        <color theme="1"/>
        <rFont val="Arial"/>
        <family val="2"/>
      </rPr>
      <t>Niveau 4</t>
    </r>
    <r>
      <rPr>
        <sz val="7"/>
        <color theme="1"/>
        <rFont val="Arial"/>
        <family val="2"/>
      </rPr>
      <t xml:space="preserve"> : Le critère est respecté, appliqué et prouvé par un document.</t>
    </r>
  </si>
  <si>
    <r>
      <t>Code couleur des critères associés 
à un mode de</t>
    </r>
    <r>
      <rPr>
        <b/>
        <sz val="8"/>
        <color rgb="FFFF0000"/>
        <rFont val="Arial"/>
        <family val="2"/>
      </rPr>
      <t xml:space="preserve"> preuve documentaire</t>
    </r>
  </si>
  <si>
    <r>
      <t xml:space="preserve">Nous soussignés,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mesurées d'après les exigences de la norme NF EN ISO 13485 : 2016.</t>
    </r>
  </si>
  <si>
    <t>Présente une non conformité mineure</t>
  </si>
  <si>
    <t>Présente une non conformité majeure</t>
  </si>
  <si>
    <r>
      <rPr>
        <b/>
        <sz val="7"/>
        <color theme="1"/>
        <rFont val="Arial"/>
        <family val="2"/>
      </rPr>
      <t>Niveau 3</t>
    </r>
    <r>
      <rPr>
        <sz val="7"/>
        <color theme="1"/>
        <rFont val="Arial"/>
        <family val="2"/>
      </rPr>
      <t xml:space="preserve"> : Le critère est respecté et éventuellement formalisé.</t>
    </r>
  </si>
  <si>
    <r>
      <rPr>
        <b/>
        <sz val="7"/>
        <color rgb="FF900000"/>
        <rFont val="Arial"/>
        <family val="2"/>
      </rPr>
      <t>Conformité de niveau 2</t>
    </r>
    <r>
      <rPr>
        <sz val="7"/>
        <color rgb="FF900000"/>
        <rFont val="Arial"/>
        <family val="2"/>
      </rPr>
      <t xml:space="preserve"> : Pérenisez et améliorez vos activités.</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</si>
  <si>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</si>
  <si>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</si>
  <si>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rPr>
        <sz val="6"/>
        <color rgb="FF900000"/>
        <rFont val="Arial"/>
        <family val="2"/>
      </rPr>
      <t xml:space="preserve">Taux moyen </t>
    </r>
    <r>
      <rPr>
        <b/>
        <sz val="6"/>
        <color rgb="FF900000"/>
        <rFont val="Arial"/>
        <family val="2"/>
      </rPr>
      <t>Minimal</t>
    </r>
  </si>
  <si>
    <r>
      <t xml:space="preserve">Taux moyen </t>
    </r>
    <r>
      <rPr>
        <b/>
        <sz val="6"/>
        <color rgb="FF900000"/>
        <rFont val="Arial"/>
        <family val="2"/>
      </rPr>
      <t>Maximal</t>
    </r>
  </si>
  <si>
    <t>&lt; = Sous-Articles Non évalués</t>
  </si>
  <si>
    <t>&lt; = Critères Non applicables</t>
  </si>
  <si>
    <t>Choix de VÉRACITÉ</t>
  </si>
  <si>
    <t>tel :</t>
  </si>
  <si>
    <t>email</t>
  </si>
  <si>
    <t>Nom de l'établissement</t>
  </si>
  <si>
    <t>Toute modification documentaire est approuvée par la personne compétente.</t>
  </si>
  <si>
    <t xml:space="preserve">Non Applicable </t>
  </si>
  <si>
    <r>
      <t xml:space="preserve"> Le système documentaire respecte toutes les exigences et comprend un </t>
    </r>
    <r>
      <rPr>
        <sz val="7"/>
        <color rgb="FFFF0000"/>
        <rFont val="Arial"/>
        <family val="2"/>
      </rPr>
      <t>manuel,</t>
    </r>
    <r>
      <rPr>
        <sz val="7"/>
        <color theme="1"/>
        <rFont val="Arial"/>
        <family val="2"/>
      </rPr>
      <t xml:space="preserve"> la politique, les objectifs qualités permettant la maîtrise efficace des processus.</t>
    </r>
  </si>
  <si>
    <r>
      <t>Pour en savoir plus, voir l'étude sur internet : www.utc.fr/master-qualite, puis "Travaux" "Qualité-Management" -</t>
    </r>
    <r>
      <rPr>
        <b/>
        <i/>
        <sz val="6"/>
        <color indexed="8"/>
        <rFont val="Arial"/>
        <family val="2"/>
      </rPr>
      <t xml:space="preserve"> contact UTC : gilbert.farges@utc.fr</t>
    </r>
    <r>
      <rPr>
        <i/>
        <sz val="6"/>
        <color indexed="8"/>
        <rFont val="Arial"/>
        <family val="2"/>
      </rPr>
      <t xml:space="preserve">
</t>
    </r>
    <r>
      <rPr>
        <b/>
        <i/>
        <sz val="6"/>
        <color indexed="8"/>
        <rFont val="Arial"/>
        <family val="2"/>
      </rPr>
      <t>Equipe d'étudiant</t>
    </r>
    <r>
      <rPr>
        <i/>
        <sz val="6"/>
        <color indexed="8"/>
        <rFont val="Arial"/>
        <family val="2"/>
      </rPr>
      <t xml:space="preserve"> : BEUZELIN Laurine : laurinebeuzelin@gmail.com ; DESGRANGES Amaury : amaury.d18@hotmail.fr ; EMILE Quentin : quentin-86@orange.fr</t>
    </r>
  </si>
  <si>
    <t>Réf.</t>
  </si>
  <si>
    <t xml:space="preserve">Déclaration de conformité selon la norme NF EN ISO 17050 Partie 1 : Exigences générales </t>
  </si>
  <si>
    <t>Déclaration de conformité selon la norme NF EN ISO 17050 Partie 1 : Exigences générales</t>
  </si>
  <si>
    <r>
      <t xml:space="preserve">Niveaux de </t>
    </r>
    <r>
      <rPr>
        <b/>
        <sz val="8"/>
        <color rgb="FF7030A0"/>
        <rFont val="Arial"/>
        <family val="2"/>
      </rPr>
      <t>CONFORMITÉ</t>
    </r>
    <r>
      <rPr>
        <b/>
        <sz val="8"/>
        <rFont val="Arial"/>
        <family val="2"/>
      </rPr>
      <t xml:space="preserve"> des 5 </t>
    </r>
    <r>
      <rPr>
        <b/>
        <sz val="8"/>
        <color rgb="FF7030A0"/>
        <rFont val="Arial"/>
        <family val="2"/>
      </rPr>
      <t>ARTICLES</t>
    </r>
    <r>
      <rPr>
        <b/>
        <sz val="8"/>
        <rFont val="Arial"/>
        <family val="2"/>
      </rPr>
      <t xml:space="preserve"> d'exigences de la norme</t>
    </r>
  </si>
  <si>
    <t>Plan n°1</t>
  </si>
  <si>
    <t>Plan n°2</t>
  </si>
  <si>
    <t>Plan n°3</t>
  </si>
  <si>
    <r>
      <rPr>
        <b/>
        <sz val="7.5"/>
        <rFont val="Arial"/>
        <family val="2"/>
      </rPr>
      <t xml:space="preserve">OBJECTIFS :   </t>
    </r>
    <r>
      <rPr>
        <sz val="7.5"/>
        <rFont val="Arial"/>
        <family val="2"/>
      </rPr>
      <t xml:space="preserve">
Cet outil permet aux différents utilisateurs, et en particulier aux responsables qualité d'un organisme, </t>
    </r>
    <r>
      <rPr>
        <b/>
        <sz val="7.5"/>
        <rFont val="Arial"/>
        <family val="2"/>
      </rPr>
      <t>d'évaluer la conformité</t>
    </r>
    <r>
      <rPr>
        <sz val="7.5"/>
        <rFont val="Arial"/>
        <family val="2"/>
      </rPr>
      <t xml:space="preserve"> du système de management qualité selon les exigences de la </t>
    </r>
    <r>
      <rPr>
        <b/>
        <sz val="7.5"/>
        <rFont val="Arial"/>
        <family val="2"/>
      </rPr>
      <t>norme ISO 13485:2016</t>
    </r>
    <r>
      <rPr>
        <sz val="7.5"/>
        <rFont val="Arial"/>
        <family val="2"/>
      </rPr>
      <t>.  
Il sert aussi de</t>
    </r>
    <r>
      <rPr>
        <b/>
        <sz val="7.5"/>
        <rFont val="Arial"/>
        <family val="2"/>
      </rPr>
      <t xml:space="preserve"> tableau de bord </t>
    </r>
    <r>
      <rPr>
        <sz val="7.5"/>
        <rFont val="Arial"/>
        <family val="2"/>
      </rPr>
      <t>pour votre système de management qualité avec lequel vous pouvez commenter et évaluer la progression de votre système de management qualité (SMQ). Ainsi, il vous donnera plus de visibilité afin d'élaborer des actions d'amélioration continue.</t>
    </r>
    <r>
      <rPr>
        <sz val="7.5"/>
        <rFont val="Arial"/>
        <family val="2"/>
      </rPr>
      <t/>
    </r>
  </si>
  <si>
    <r>
      <rPr>
        <b/>
        <sz val="7.5"/>
        <rFont val="Arial"/>
        <family val="2"/>
      </rPr>
      <t>REMARQUES :</t>
    </r>
    <r>
      <rPr>
        <sz val="7.5"/>
        <rFont val="Arial"/>
        <family val="2"/>
      </rPr>
      <t xml:space="preserve">
Certains critères comprennent des conditions d'application particulières, de ce fait vous avez la possibilité d'attribuer une notation "Non applicable" qui ne sera pas tenu rigueure dans la notation finale.</t>
    </r>
  </si>
  <si>
    <r>
      <rPr>
        <b/>
        <sz val="7.5"/>
        <rFont val="Arial"/>
        <family val="2"/>
      </rPr>
      <t>ATTENTION :</t>
    </r>
    <r>
      <rPr>
        <sz val="7.5"/>
        <rFont val="Arial"/>
        <family val="2"/>
      </rPr>
      <t xml:space="preserve"> 
Cette norme étant harmonisée, certains critères exigent la présence de documentation sans laquelle la certification à la présente norme pourrait être réfusée. De ce fait, cette documentation est réprésentée par une écriture rouge dans la description des critères. Pour une réponse "Plutôt faux" le numéro du critère devient orange et représente une </t>
    </r>
    <r>
      <rPr>
        <b/>
        <sz val="7.5"/>
        <rFont val="Arial"/>
        <family val="2"/>
      </rPr>
      <t>non conformité mineure</t>
    </r>
    <r>
      <rPr>
        <sz val="7.5"/>
        <rFont val="Arial"/>
        <family val="2"/>
      </rPr>
      <t xml:space="preserve">, pour une réponse "Faux" le numéro du critère devient rouge et représente une </t>
    </r>
    <r>
      <rPr>
        <b/>
        <sz val="7.5"/>
        <rFont val="Arial"/>
        <family val="2"/>
      </rPr>
      <t>non conformité majeure</t>
    </r>
    <r>
      <rPr>
        <sz val="7.5"/>
        <rFont val="Arial"/>
        <family val="2"/>
      </rPr>
      <t>.</t>
    </r>
    <r>
      <rPr>
        <sz val="7.5"/>
        <rFont val="Arial"/>
        <family val="2"/>
      </rPr>
      <t/>
    </r>
  </si>
  <si>
    <t>NB : Cet outil se veut être une aide et ne garantit pas une certification</t>
  </si>
  <si>
    <r>
      <t xml:space="preserve">Tableau des résultats de CONFORMITÉ de nos activités 
selon les critères et plans d'action de </t>
    </r>
    <r>
      <rPr>
        <b/>
        <i/>
        <sz val="8"/>
        <rFont val="Arial"/>
        <family val="2"/>
      </rPr>
      <t>l'évaluation rapide</t>
    </r>
    <r>
      <rPr>
        <i/>
        <sz val="8"/>
        <rFont val="Arial"/>
        <family val="2"/>
      </rPr>
      <t xml:space="preserve"> tirés 
de la norme NF EN ISO 13485 : 2016</t>
    </r>
  </si>
  <si>
    <r>
      <t>Tableau des résultats de CONFORMITÉ de nos activités 
selon les critères d'exigence de</t>
    </r>
    <r>
      <rPr>
        <b/>
        <i/>
        <sz val="8"/>
        <rFont val="Arial"/>
        <family val="2"/>
      </rPr>
      <t xml:space="preserve"> l'évaluation détaillée</t>
    </r>
    <r>
      <rPr>
        <i/>
        <sz val="8"/>
        <rFont val="Arial"/>
        <family val="2"/>
      </rPr>
      <t xml:space="preserve"> tirés 
de la norme NF EN ISO 13485 : 2016</t>
    </r>
  </si>
  <si>
    <r>
      <t>Objet de la déclaration :</t>
    </r>
    <r>
      <rPr>
        <b/>
        <sz val="11"/>
        <color indexed="9"/>
        <rFont val="Arial"/>
        <family val="2"/>
      </rPr>
      <t xml:space="preserve">  ÉVALUATION DÉTAILLÉE du niveau de CONFORMITÉ 
aux EXIGENCES de la norme NF EN ISO 13485 : 2016</t>
    </r>
  </si>
  <si>
    <r>
      <t>Objet de la déclaration :</t>
    </r>
    <r>
      <rPr>
        <b/>
        <sz val="11"/>
        <color indexed="9"/>
        <rFont val="Arial"/>
        <family val="2"/>
      </rPr>
      <t xml:space="preserve">  ÉVALUATION RAPIDE du niveau de CONFORMITÉ 
aux EXIGENCES de la norme NF EN ISO 13485 : 2016</t>
    </r>
  </si>
  <si>
    <t>Mettre la date de signature par la personne indépendante</t>
  </si>
  <si>
    <r>
      <t xml:space="preserve">         * Tableau de synthèse et zones d'élaboration des plans d'amélioration
      </t>
    </r>
    <r>
      <rPr>
        <b/>
        <sz val="7.5"/>
        <color theme="5"/>
        <rFont val="Arial"/>
        <family val="2"/>
      </rPr>
      <t>Résultats ED par Article :</t>
    </r>
    <r>
      <rPr>
        <sz val="7.5"/>
        <rFont val="Arial"/>
        <family val="2"/>
      </rPr>
      <t xml:space="preserve">
         * Graphiques des évaluations sur les articles associés à la norme
  </t>
    </r>
    <r>
      <rPr>
        <b/>
        <sz val="7.5"/>
        <color rgb="FF0432FF"/>
        <rFont val="Arial"/>
        <family val="2"/>
      </rPr>
      <t xml:space="preserve">   Déclarations ISO 17050 ER &amp; ED :</t>
    </r>
    <r>
      <rPr>
        <sz val="7.5"/>
        <rFont val="Arial"/>
        <family val="2"/>
      </rPr>
      <t xml:space="preserve">
         * Pour communiquer librement ses résultats s'ils sont considérés comme probants
         * Cette déclaration se fait via l'évaluation rapide ou  via l'évaluation détaillée
         * Le niveau minimal déclarable est à partir de "Convaincant"</t>
    </r>
  </si>
  <si>
    <r>
      <rPr>
        <b/>
        <sz val="7.5"/>
        <rFont val="Arial"/>
        <family val="2"/>
      </rPr>
      <t xml:space="preserve">     PRÉSENTATION DES ÉLÉMENTS :</t>
    </r>
    <r>
      <rPr>
        <b/>
        <u/>
        <sz val="7.5"/>
        <rFont val="Arial"/>
        <family val="2"/>
      </rPr>
      <t xml:space="preserve">
</t>
    </r>
    <r>
      <rPr>
        <b/>
        <sz val="7.5"/>
        <rFont val="Arial"/>
        <family val="2"/>
      </rPr>
      <t xml:space="preserve">  </t>
    </r>
    <r>
      <rPr>
        <sz val="7.5"/>
        <rFont val="Arial"/>
        <family val="2"/>
      </rPr>
      <t xml:space="preserve">La grille se présente sous format Excel constituée de sept onglets </t>
    </r>
    <r>
      <rPr>
        <b/>
        <sz val="7.5"/>
        <rFont val="Arial"/>
        <family val="2"/>
      </rPr>
      <t>à utiliser l'un après l'autre</t>
    </r>
    <r>
      <rPr>
        <sz val="7.5"/>
        <rFont val="Arial"/>
        <family val="2"/>
      </rPr>
      <t xml:space="preserve">:
  </t>
    </r>
    <r>
      <rPr>
        <b/>
        <sz val="7.5"/>
        <rFont val="Arial"/>
        <family val="2"/>
      </rPr>
      <t xml:space="preserve">  </t>
    </r>
    <r>
      <rPr>
        <b/>
        <sz val="7.5"/>
        <color theme="7" tint="-0.499984740745262"/>
        <rFont val="Arial"/>
        <family val="2"/>
      </rPr>
      <t xml:space="preserve"> Mode d'emploi :</t>
    </r>
    <r>
      <rPr>
        <b/>
        <sz val="7.5"/>
        <rFont val="Arial"/>
        <family val="2"/>
      </rPr>
      <t xml:space="preserve">
         </t>
    </r>
    <r>
      <rPr>
        <sz val="7.5"/>
        <rFont val="Arial"/>
        <family val="2"/>
      </rPr>
      <t xml:space="preserve">* Fonctionnement de l'outil et les échelles d'évaluation utilisées avec leurs seuils paramétrables
</t>
    </r>
    <r>
      <rPr>
        <b/>
        <sz val="7.5"/>
        <rFont val="Arial"/>
        <family val="2"/>
      </rPr>
      <t xml:space="preserve">   </t>
    </r>
    <r>
      <rPr>
        <b/>
        <sz val="7.5"/>
        <color theme="1"/>
        <rFont val="Arial"/>
        <family val="2"/>
      </rPr>
      <t xml:space="preserve">  </t>
    </r>
    <r>
      <rPr>
        <b/>
        <sz val="7.5"/>
        <color rgb="FF7030A0"/>
        <rFont val="Arial"/>
        <family val="2"/>
      </rPr>
      <t>Evaluation rapide ER :</t>
    </r>
    <r>
      <rPr>
        <sz val="7.5"/>
        <rFont val="Arial"/>
        <family val="2"/>
      </rPr>
      <t xml:space="preserve">
         * Des critères généraux par article et sous article</t>
    </r>
    <r>
      <rPr>
        <b/>
        <sz val="7.5"/>
        <rFont val="Arial"/>
        <family val="2"/>
      </rPr>
      <t xml:space="preserve">
  </t>
    </r>
    <r>
      <rPr>
        <b/>
        <sz val="7.5"/>
        <color rgb="FF7030A0"/>
        <rFont val="Arial"/>
        <family val="2"/>
      </rPr>
      <t xml:space="preserve">   Résultats ER  :</t>
    </r>
    <r>
      <rPr>
        <sz val="7.5"/>
        <rFont val="Arial"/>
        <family val="2"/>
      </rPr>
      <t xml:space="preserve">
         * Graphiques des évaluations sur les critères et sous-articles de la norme
         * Tableau de synthèse et zones d'élaboration des plans d'amélioration 
 </t>
    </r>
    <r>
      <rPr>
        <b/>
        <sz val="7.5"/>
        <color rgb="FF0432FF"/>
        <rFont val="Arial"/>
        <family val="2"/>
      </rPr>
      <t xml:space="preserve">   </t>
    </r>
    <r>
      <rPr>
        <b/>
        <sz val="7.5"/>
        <color theme="7"/>
        <rFont val="Arial"/>
        <family val="2"/>
      </rPr>
      <t xml:space="preserve"> </t>
    </r>
    <r>
      <rPr>
        <b/>
        <sz val="7.5"/>
        <color theme="5"/>
        <rFont val="Arial"/>
        <family val="2"/>
      </rPr>
      <t>Evaluation détaillée ED :</t>
    </r>
    <r>
      <rPr>
        <sz val="7.5"/>
        <color theme="5"/>
        <rFont val="Arial"/>
        <family val="2"/>
      </rPr>
      <t xml:space="preserve"> </t>
    </r>
    <r>
      <rPr>
        <sz val="7.5"/>
        <rFont val="Arial"/>
        <family val="2"/>
      </rPr>
      <t xml:space="preserve">
         * Des critères d'évaluation par article et sous article sont définis
         * Des modes de preuve et des commentaires explicitent les évaluations faites
     </t>
    </r>
    <r>
      <rPr>
        <b/>
        <sz val="7.5"/>
        <color theme="5"/>
        <rFont val="Arial"/>
        <family val="2"/>
      </rPr>
      <t xml:space="preserve"> Résultats ED :</t>
    </r>
    <r>
      <rPr>
        <sz val="7.5"/>
        <rFont val="Arial"/>
        <family val="2"/>
      </rPr>
      <t xml:space="preserve">
        * Graphiques des évaluations sur les critères et sous-articles de la norme
   </t>
    </r>
  </si>
  <si>
    <r>
      <t xml:space="preserve">Les </t>
    </r>
    <r>
      <rPr>
        <sz val="7"/>
        <color rgb="FFFF0000"/>
        <rFont val="Arial"/>
        <family val="2"/>
      </rPr>
      <t>documents</t>
    </r>
    <r>
      <rPr>
        <sz val="7"/>
        <color theme="1"/>
        <rFont val="Arial"/>
        <family val="2"/>
      </rPr>
      <t xml:space="preserve"> relatifs au DM sont </t>
    </r>
    <r>
      <rPr>
        <sz val="7"/>
        <color rgb="FFFF0000"/>
        <rFont val="Arial"/>
        <family val="2"/>
      </rPr>
      <t>gardés</t>
    </r>
    <r>
      <rPr>
        <sz val="7"/>
        <color theme="1"/>
        <rFont val="Arial"/>
        <family val="2"/>
      </rPr>
      <t xml:space="preserve"> durant une période définie, supérieure ou égale à la durée de vie du DM.</t>
    </r>
  </si>
  <si>
    <r>
      <rPr>
        <b/>
        <sz val="7"/>
        <color theme="1"/>
        <rFont val="Arial"/>
        <family val="2"/>
      </rPr>
      <t xml:space="preserve">Niveau 5 </t>
    </r>
    <r>
      <rPr>
        <sz val="7"/>
        <color theme="1"/>
        <rFont val="Arial"/>
        <family val="2"/>
      </rPr>
      <t>: Le critère ne peut pas être appliqué.</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</si>
</sst>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d\ mmmm\ yyyy;@"/>
    <numFmt numFmtId="165" formatCode="[$-F800]dddd\,\ mmmm\ dd\,\ yyyy"/>
    <numFmt numFmtId="166" formatCode="d\ mmmm\ yyyy"/>
    <numFmt numFmtId="167" formatCode="d/m/yy;@"/>
  </numFmts>
  <fonts count="134" x14ac:knownFonts="1">
    <font>
      <sz val="12"/>
      <color theme="1"/>
      <name val="ArialMT"/>
      <family val="2"/>
    </font>
    <font>
      <i/>
      <sz val="8"/>
      <color indexed="8"/>
      <name val="Arial"/>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2"/>
      <name val="Arial"/>
      <family val="2"/>
    </font>
    <font>
      <sz val="10"/>
      <color indexed="19"/>
      <name val="Arial"/>
      <family val="2"/>
    </font>
    <font>
      <b/>
      <sz val="10"/>
      <color indexed="19"/>
      <name val="Arial"/>
      <family val="2"/>
    </font>
    <font>
      <b/>
      <sz val="12"/>
      <color indexed="19"/>
      <name val="Arial"/>
      <family val="2"/>
    </font>
    <font>
      <b/>
      <sz val="10"/>
      <color indexed="16"/>
      <name val="Arial"/>
      <family val="2"/>
    </font>
    <font>
      <b/>
      <sz val="12"/>
      <color indexed="60"/>
      <name val="Arial"/>
      <family val="2"/>
    </font>
    <font>
      <sz val="11"/>
      <color indexed="19"/>
      <name val="Arial"/>
      <family val="2"/>
    </font>
    <font>
      <b/>
      <sz val="10"/>
      <name val="Arial"/>
      <family val="2"/>
    </font>
    <font>
      <sz val="7.5"/>
      <name val="Arial"/>
      <family val="2"/>
    </font>
    <font>
      <sz val="7.5"/>
      <color indexed="8"/>
      <name val="Arial"/>
      <family val="2"/>
    </font>
    <font>
      <i/>
      <sz val="8"/>
      <color indexed="12"/>
      <name val="Arial"/>
      <family val="2"/>
    </font>
    <font>
      <b/>
      <sz val="10"/>
      <color indexed="9"/>
      <name val="Arial"/>
      <family val="2"/>
    </font>
    <font>
      <b/>
      <sz val="8"/>
      <color indexed="12"/>
      <name val="Arial"/>
      <family val="2"/>
    </font>
    <font>
      <b/>
      <sz val="8"/>
      <color indexed="60"/>
      <name val="Arial"/>
      <family val="2"/>
    </font>
    <font>
      <sz val="8"/>
      <color rgb="FFFF0000"/>
      <name val="Arial"/>
      <family val="2"/>
    </font>
    <font>
      <b/>
      <sz val="8"/>
      <color theme="9" tint="-0.499984740745262"/>
      <name val="Arial"/>
      <family val="2"/>
    </font>
    <font>
      <sz val="8"/>
      <color indexed="17"/>
      <name val="Arial"/>
      <family val="2"/>
    </font>
    <font>
      <b/>
      <sz val="8"/>
      <color indexed="16"/>
      <name val="Arial"/>
      <family val="2"/>
    </font>
    <font>
      <sz val="8"/>
      <color indexed="16"/>
      <name val="Arial"/>
      <family val="2"/>
    </font>
    <font>
      <sz val="8"/>
      <color indexed="10"/>
      <name val="Arial"/>
      <family val="2"/>
    </font>
    <font>
      <b/>
      <sz val="8"/>
      <color indexed="10"/>
      <name val="Arial"/>
      <family val="2"/>
    </font>
    <font>
      <u/>
      <sz val="11"/>
      <color theme="10"/>
      <name val="Calibri"/>
      <family val="2"/>
      <scheme val="minor"/>
    </font>
    <font>
      <b/>
      <sz val="9"/>
      <color indexed="9"/>
      <name val="Arial"/>
      <family val="2"/>
    </font>
    <font>
      <sz val="6"/>
      <name val="Arial"/>
      <family val="2"/>
    </font>
    <font>
      <i/>
      <sz val="7"/>
      <name val="Arial"/>
      <family val="2"/>
    </font>
    <font>
      <b/>
      <sz val="7"/>
      <name val="Arial"/>
      <family val="2"/>
    </font>
    <font>
      <sz val="7"/>
      <name val="Arial"/>
      <family val="2"/>
    </font>
    <font>
      <b/>
      <sz val="7"/>
      <color indexed="12"/>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b/>
      <sz val="8"/>
      <color indexed="9"/>
      <name val="Arial"/>
      <family val="2"/>
    </font>
    <font>
      <sz val="6"/>
      <color indexed="9"/>
      <name val="Arial"/>
      <family val="2"/>
    </font>
    <font>
      <sz val="7"/>
      <color theme="1"/>
      <name val="Arial"/>
      <family val="2"/>
    </font>
    <font>
      <b/>
      <sz val="7.5"/>
      <name val="Arial"/>
      <family val="2"/>
    </font>
    <font>
      <i/>
      <sz val="6"/>
      <color indexed="8"/>
      <name val="Arial"/>
      <family val="2"/>
    </font>
    <font>
      <i/>
      <sz val="8"/>
      <name val="Arial Narrow"/>
      <family val="2"/>
    </font>
    <font>
      <i/>
      <sz val="6"/>
      <name val="Arial Narrow"/>
      <family val="2"/>
    </font>
    <font>
      <i/>
      <sz val="9"/>
      <name val="Arial"/>
      <family val="2"/>
    </font>
    <font>
      <sz val="9"/>
      <name val="Arial"/>
      <family val="2"/>
    </font>
    <font>
      <b/>
      <sz val="8"/>
      <name val="Arial Narrow"/>
      <family val="2"/>
    </font>
    <font>
      <sz val="8"/>
      <name val="Arial Narrow"/>
      <family val="2"/>
    </font>
    <font>
      <sz val="12"/>
      <name val="Arial"/>
      <family val="2"/>
    </font>
    <font>
      <b/>
      <sz val="11"/>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b/>
      <sz val="8"/>
      <color theme="5" tint="-0.499984740745262"/>
      <name val="Arial"/>
      <family val="2"/>
    </font>
    <font>
      <sz val="8"/>
      <color rgb="FF0432FF"/>
      <name val="Arial"/>
      <family val="2"/>
    </font>
    <font>
      <sz val="11"/>
      <color rgb="FFFF0000"/>
      <name val="Arial"/>
      <family val="2"/>
    </font>
    <font>
      <sz val="9"/>
      <color indexed="16"/>
      <name val="Arial"/>
      <family val="2"/>
    </font>
    <font>
      <b/>
      <sz val="9"/>
      <color indexed="16"/>
      <name val="Arial"/>
      <family val="2"/>
    </font>
    <font>
      <sz val="9"/>
      <color rgb="FF900000"/>
      <name val="Arial"/>
      <family val="2"/>
    </font>
    <font>
      <b/>
      <sz val="9"/>
      <color rgb="FF900000"/>
      <name val="Arial"/>
      <family val="2"/>
    </font>
    <font>
      <b/>
      <sz val="8"/>
      <color rgb="FF0000FF"/>
      <name val="Arial"/>
      <family val="2"/>
    </font>
    <font>
      <b/>
      <sz val="7"/>
      <color indexed="8"/>
      <name val="Arial"/>
      <family val="2"/>
    </font>
    <font>
      <sz val="8"/>
      <color theme="1"/>
      <name val="Arial"/>
      <family val="2"/>
    </font>
    <font>
      <sz val="7"/>
      <color rgb="FF008000"/>
      <name val="Arial"/>
      <family val="2"/>
    </font>
    <font>
      <sz val="7"/>
      <color rgb="FF000000"/>
      <name val="Arial"/>
      <family val="2"/>
    </font>
    <font>
      <b/>
      <sz val="7"/>
      <color theme="1"/>
      <name val="Arial"/>
      <family val="2"/>
    </font>
    <font>
      <sz val="7"/>
      <color rgb="FFFF0000"/>
      <name val="Arial"/>
      <family val="2"/>
    </font>
    <font>
      <u/>
      <sz val="12"/>
      <color theme="11"/>
      <name val="ArialMT"/>
      <family val="2"/>
    </font>
    <font>
      <b/>
      <sz val="9"/>
      <color theme="0"/>
      <name val="Arial"/>
      <family val="2"/>
    </font>
    <font>
      <b/>
      <sz val="8"/>
      <color theme="0"/>
      <name val="Arial"/>
      <family val="2"/>
    </font>
    <font>
      <sz val="8"/>
      <color theme="0"/>
      <name val="Arial"/>
      <family val="2"/>
    </font>
    <font>
      <sz val="9"/>
      <color theme="8"/>
      <name val="ArialMT"/>
      <family val="2"/>
    </font>
    <font>
      <sz val="9"/>
      <color theme="8"/>
      <name val="Arial"/>
      <family val="2"/>
    </font>
    <font>
      <sz val="7"/>
      <color theme="1"/>
      <name val="ArialMT"/>
    </font>
    <font>
      <sz val="7"/>
      <color rgb="FFFF0000"/>
      <name val="ArialMT"/>
    </font>
    <font>
      <sz val="6"/>
      <color theme="1"/>
      <name val="ArialMT"/>
      <family val="2"/>
    </font>
    <font>
      <sz val="9"/>
      <color indexed="8"/>
      <name val="Arial"/>
      <family val="2"/>
    </font>
    <font>
      <i/>
      <sz val="9"/>
      <color indexed="9"/>
      <name val="Arial"/>
      <family val="2"/>
    </font>
    <font>
      <i/>
      <sz val="6"/>
      <name val="Arial"/>
      <family val="2"/>
    </font>
    <font>
      <sz val="6"/>
      <color indexed="8"/>
      <name val="Arial"/>
      <family val="2"/>
    </font>
    <font>
      <i/>
      <sz val="12"/>
      <color theme="1"/>
      <name val="ArialMT"/>
      <family val="2"/>
    </font>
    <font>
      <sz val="8"/>
      <color theme="1"/>
      <name val="ArialMT"/>
      <family val="2"/>
    </font>
    <font>
      <b/>
      <sz val="8"/>
      <color rgb="FF900000"/>
      <name val="Arial"/>
      <family val="2"/>
    </font>
    <font>
      <sz val="8"/>
      <color rgb="FF900000"/>
      <name val="Arial"/>
      <family val="2"/>
    </font>
    <font>
      <b/>
      <sz val="6"/>
      <color rgb="FF900000"/>
      <name val="Arial"/>
      <family val="2"/>
    </font>
    <font>
      <sz val="6"/>
      <color rgb="FF900000"/>
      <name val="Arial"/>
      <family val="2"/>
    </font>
    <font>
      <sz val="7"/>
      <color rgb="FF900000"/>
      <name val="Arial"/>
      <family val="2"/>
    </font>
    <font>
      <b/>
      <sz val="7"/>
      <color rgb="FF900000"/>
      <name val="Arial"/>
      <family val="2"/>
    </font>
    <font>
      <b/>
      <sz val="8"/>
      <color theme="1"/>
      <name val="Arial"/>
      <family val="2"/>
    </font>
    <font>
      <b/>
      <sz val="8"/>
      <color rgb="FFFF0000"/>
      <name val="Arial"/>
      <family val="2"/>
    </font>
    <font>
      <b/>
      <sz val="6"/>
      <color theme="1"/>
      <name val="Arial"/>
      <family val="2"/>
    </font>
    <font>
      <sz val="6"/>
      <color theme="1"/>
      <name val="Arial"/>
      <family val="2"/>
    </font>
    <font>
      <sz val="6"/>
      <color rgb="FFFF0000"/>
      <name val="Arial"/>
      <family val="2"/>
    </font>
    <font>
      <sz val="10"/>
      <color theme="1"/>
      <name val="ArialMT"/>
      <family val="2"/>
    </font>
    <font>
      <u/>
      <sz val="7.5"/>
      <name val="Arial"/>
      <family val="2"/>
    </font>
    <font>
      <b/>
      <u/>
      <sz val="7.5"/>
      <name val="Arial"/>
      <family val="2"/>
    </font>
    <font>
      <b/>
      <sz val="7.5"/>
      <color theme="7" tint="-0.499984740745262"/>
      <name val="Arial"/>
      <family val="2"/>
    </font>
    <font>
      <b/>
      <sz val="7.5"/>
      <color theme="1"/>
      <name val="Arial"/>
      <family val="2"/>
    </font>
    <font>
      <b/>
      <sz val="7.5"/>
      <color rgb="FF7030A0"/>
      <name val="Arial"/>
      <family val="2"/>
    </font>
    <font>
      <b/>
      <sz val="7.5"/>
      <color theme="5"/>
      <name val="Arial"/>
      <family val="2"/>
    </font>
    <font>
      <sz val="11"/>
      <color theme="10"/>
      <name val="Calibri"/>
      <family val="2"/>
      <scheme val="minor"/>
    </font>
    <font>
      <sz val="9"/>
      <color theme="10"/>
      <name val="Calibri"/>
      <family val="2"/>
      <scheme val="minor"/>
    </font>
    <font>
      <sz val="9"/>
      <color rgb="FF0000FF"/>
      <name val="Arial"/>
      <family val="2"/>
    </font>
    <font>
      <b/>
      <sz val="10"/>
      <color rgb="FF7030A0"/>
      <name val="Arial"/>
      <family val="2"/>
    </font>
    <font>
      <b/>
      <sz val="10"/>
      <color theme="5"/>
      <name val="Arial"/>
      <family val="2"/>
    </font>
    <font>
      <b/>
      <sz val="10.5"/>
      <color rgb="FF7030A0"/>
      <name val="Arial"/>
      <family val="2"/>
    </font>
    <font>
      <b/>
      <i/>
      <sz val="6"/>
      <color indexed="8"/>
      <name val="Arial"/>
      <family val="2"/>
    </font>
    <font>
      <b/>
      <sz val="7.5"/>
      <color rgb="FF0432FF"/>
      <name val="Arial"/>
      <family val="2"/>
    </font>
    <font>
      <sz val="7.5"/>
      <color theme="5"/>
      <name val="Arial"/>
      <family val="2"/>
    </font>
    <font>
      <b/>
      <sz val="7.5"/>
      <color theme="7"/>
      <name val="Arial"/>
      <family val="2"/>
    </font>
    <font>
      <b/>
      <sz val="7"/>
      <color rgb="FFFF0000"/>
      <name val="Arial"/>
      <family val="2"/>
    </font>
    <font>
      <sz val="12"/>
      <color theme="0"/>
      <name val="ArialMT"/>
      <family val="2"/>
    </font>
    <font>
      <sz val="11"/>
      <color theme="0"/>
      <name val="Arial"/>
      <family val="2"/>
    </font>
    <font>
      <b/>
      <sz val="8"/>
      <color rgb="FF7030A0"/>
      <name val="Arial"/>
      <family val="2"/>
    </font>
    <font>
      <sz val="12"/>
      <color theme="1"/>
      <name val="Arial"/>
      <family val="2"/>
    </font>
    <font>
      <b/>
      <i/>
      <sz val="8"/>
      <name val="Arial"/>
      <family val="2"/>
    </font>
  </fonts>
  <fills count="39">
    <fill>
      <patternFill patternType="none"/>
    </fill>
    <fill>
      <patternFill patternType="gray125"/>
    </fill>
    <fill>
      <patternFill patternType="solid">
        <fgColor indexed="9"/>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rgb="FF2FBABC"/>
        <bgColor indexed="64"/>
      </patternFill>
    </fill>
    <fill>
      <patternFill patternType="solid">
        <fgColor indexed="49"/>
        <bgColor indexed="64"/>
      </patternFill>
    </fill>
    <fill>
      <patternFill patternType="solid">
        <fgColor indexed="27"/>
        <bgColor indexed="8"/>
      </patternFill>
    </fill>
    <fill>
      <patternFill patternType="solid">
        <fgColor indexed="27"/>
        <bgColor indexed="64"/>
      </patternFill>
    </fill>
    <fill>
      <patternFill patternType="solid">
        <fgColor theme="0" tint="-4.9989318521683403E-2"/>
        <bgColor indexed="8"/>
      </patternFill>
    </fill>
    <fill>
      <patternFill patternType="solid">
        <fgColor indexed="49"/>
        <bgColor indexed="8"/>
      </patternFill>
    </fill>
    <fill>
      <patternFill patternType="solid">
        <fgColor theme="0"/>
        <bgColor indexed="64"/>
      </patternFill>
    </fill>
    <fill>
      <patternFill patternType="solid">
        <fgColor rgb="FFFFFF00"/>
        <bgColor indexed="64"/>
      </patternFill>
    </fill>
    <fill>
      <patternFill patternType="solid">
        <fgColor rgb="FF33CCCC"/>
        <bgColor indexed="64"/>
      </patternFill>
    </fill>
    <fill>
      <patternFill patternType="solid">
        <fgColor theme="0"/>
        <bgColor indexed="8"/>
      </patternFill>
    </fill>
    <fill>
      <patternFill patternType="solid">
        <fgColor theme="9" tint="0.39997558519241921"/>
        <bgColor indexed="8"/>
      </patternFill>
    </fill>
    <fill>
      <patternFill patternType="solid">
        <fgColor theme="8" tint="-0.249977111117893"/>
        <bgColor indexed="8"/>
      </patternFill>
    </fill>
    <fill>
      <patternFill patternType="solid">
        <fgColor theme="8" tint="-0.249977111117893"/>
        <bgColor indexed="64"/>
      </patternFill>
    </fill>
    <fill>
      <patternFill patternType="solid">
        <fgColor theme="4" tint="0.79998168889431442"/>
        <bgColor indexed="64"/>
      </patternFill>
    </fill>
    <fill>
      <patternFill patternType="solid">
        <fgColor rgb="FF2FC3C1"/>
        <bgColor indexed="64"/>
      </patternFill>
    </fill>
    <fill>
      <patternFill patternType="solid">
        <fgColor rgb="FFFFFFCC"/>
        <bgColor indexed="8"/>
      </patternFill>
    </fill>
    <fill>
      <patternFill patternType="solid">
        <fgColor rgb="FFCCFFFF"/>
        <bgColor indexed="64"/>
      </patternFill>
    </fill>
    <fill>
      <patternFill patternType="solid">
        <fgColor rgb="FFFFFF00"/>
        <bgColor indexed="8"/>
      </patternFill>
    </fill>
    <fill>
      <patternFill patternType="solid">
        <fgColor rgb="FF33CCCC"/>
        <bgColor indexed="8"/>
      </patternFill>
    </fill>
    <fill>
      <patternFill patternType="solid">
        <fgColor rgb="FFCCFFFF"/>
        <bgColor indexed="8"/>
      </patternFill>
    </fill>
    <fill>
      <patternFill patternType="solid">
        <fgColor rgb="FFFFFFCC"/>
        <bgColor indexed="64"/>
      </patternFill>
    </fill>
    <fill>
      <patternFill patternType="solid">
        <fgColor rgb="FFFFE1B6"/>
        <bgColor indexed="64"/>
      </patternFill>
    </fill>
    <fill>
      <patternFill patternType="solid">
        <fgColor theme="4" tint="0.59999389629810485"/>
        <bgColor indexed="8"/>
      </patternFill>
    </fill>
    <fill>
      <patternFill patternType="solid">
        <fgColor rgb="FFFF0000"/>
        <bgColor indexed="8"/>
      </patternFill>
    </fill>
    <fill>
      <patternFill patternType="solid">
        <fgColor rgb="FFFDD760"/>
        <bgColor indexed="8"/>
      </patternFill>
    </fill>
    <fill>
      <patternFill patternType="solid">
        <fgColor rgb="FF7030A0"/>
        <bgColor indexed="64"/>
      </patternFill>
    </fill>
    <fill>
      <patternFill patternType="solid">
        <fgColor theme="5"/>
        <bgColor indexed="64"/>
      </patternFill>
    </fill>
    <fill>
      <patternFill patternType="solid">
        <fgColor rgb="FF7030A0"/>
        <bgColor indexed="8"/>
      </patternFill>
    </fill>
    <fill>
      <patternFill patternType="solid">
        <fgColor theme="5"/>
        <bgColor indexed="8"/>
      </patternFill>
    </fill>
    <fill>
      <patternFill patternType="solid">
        <fgColor rgb="FFCDACE6"/>
        <bgColor indexed="8"/>
      </patternFill>
    </fill>
    <fill>
      <patternFill patternType="solid">
        <fgColor rgb="FFCDACE6"/>
        <bgColor indexed="64"/>
      </patternFill>
    </fill>
    <fill>
      <patternFill patternType="solid">
        <fgColor rgb="FFF7C39F"/>
        <bgColor indexed="8"/>
      </patternFill>
    </fill>
    <fill>
      <patternFill patternType="solid">
        <fgColor rgb="FFF7C39F"/>
        <bgColor indexed="64"/>
      </patternFill>
    </fill>
  </fills>
  <borders count="113">
    <border>
      <left/>
      <right/>
      <top/>
      <bottom/>
      <diagonal/>
    </border>
    <border>
      <left/>
      <right/>
      <top style="thin">
        <color indexed="23"/>
      </top>
      <bottom/>
      <diagonal/>
    </border>
    <border>
      <left/>
      <right style="thin">
        <color indexed="55"/>
      </right>
      <top style="thin">
        <color indexed="23"/>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right style="thin">
        <color indexed="55"/>
      </right>
      <top/>
      <bottom/>
      <diagonal/>
    </border>
    <border>
      <left style="thin">
        <color indexed="55"/>
      </left>
      <right/>
      <top/>
      <bottom/>
      <diagonal/>
    </border>
    <border>
      <left/>
      <right/>
      <top/>
      <bottom style="thin">
        <color indexed="23"/>
      </bottom>
      <diagonal/>
    </border>
    <border>
      <left/>
      <right style="thin">
        <color indexed="55"/>
      </right>
      <top/>
      <bottom style="thin">
        <color indexed="23"/>
      </bottom>
      <diagonal/>
    </border>
    <border>
      <left style="thin">
        <color indexed="55"/>
      </left>
      <right/>
      <top/>
      <bottom style="thin">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55"/>
      </left>
      <right/>
      <top style="thin">
        <color indexed="55"/>
      </top>
      <bottom style="thin">
        <color indexed="55"/>
      </bottom>
      <diagonal/>
    </border>
    <border>
      <left/>
      <right style="thin">
        <color theme="0" tint="-0.499984740745262"/>
      </right>
      <top style="thin">
        <color auto="1"/>
      </top>
      <bottom/>
      <diagonal/>
    </border>
    <border>
      <left/>
      <right style="thin">
        <color indexed="55"/>
      </right>
      <top style="thin">
        <color theme="0" tint="-0.49998474074526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indexed="23"/>
      </top>
      <bottom/>
      <diagonal/>
    </border>
    <border>
      <left/>
      <right style="thin">
        <color auto="1"/>
      </right>
      <top style="thin">
        <color indexed="23"/>
      </top>
      <bottom/>
      <diagonal/>
    </border>
    <border>
      <left style="thin">
        <color auto="1"/>
      </left>
      <right/>
      <top style="thin">
        <color indexed="55"/>
      </top>
      <bottom/>
      <diagonal/>
    </border>
    <border>
      <left/>
      <right style="thin">
        <color auto="1"/>
      </right>
      <top style="thin">
        <color indexed="55"/>
      </top>
      <bottom/>
      <diagonal/>
    </border>
    <border>
      <left style="thin">
        <color auto="1"/>
      </left>
      <right/>
      <top/>
      <bottom style="thin">
        <color indexed="23"/>
      </bottom>
      <diagonal/>
    </border>
    <border>
      <left/>
      <right style="thin">
        <color auto="1"/>
      </right>
      <top/>
      <bottom style="thin">
        <color indexed="23"/>
      </bottom>
      <diagonal/>
    </border>
    <border>
      <left/>
      <right style="thin">
        <color auto="1"/>
      </right>
      <top/>
      <bottom/>
      <diagonal/>
    </border>
    <border>
      <left style="thin">
        <color auto="1"/>
      </left>
      <right/>
      <top style="thin">
        <color theme="0" tint="-0.499984740745262"/>
      </top>
      <bottom/>
      <diagonal/>
    </border>
    <border>
      <left/>
      <right style="thin">
        <color indexed="55"/>
      </right>
      <top/>
      <bottom/>
      <diagonal/>
    </border>
    <border>
      <left style="thin">
        <color indexed="55"/>
      </left>
      <right/>
      <top style="thin">
        <color theme="0" tint="-0.499984740745262"/>
      </top>
      <bottom/>
      <diagonal/>
    </border>
    <border>
      <left/>
      <right style="thin">
        <color indexed="55"/>
      </right>
      <top style="thin">
        <color theme="0" tint="-0.499984740745262"/>
      </top>
      <bottom/>
      <diagonal/>
    </border>
    <border>
      <left style="thin">
        <color auto="1"/>
      </left>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499984740745262"/>
      </left>
      <right/>
      <top/>
      <bottom/>
      <diagonal/>
    </border>
    <border>
      <left/>
      <right style="thin">
        <color theme="0" tint="-0.499984740745262"/>
      </right>
      <top/>
      <bottom style="thin">
        <color indexed="55"/>
      </bottom>
      <diagonal/>
    </border>
    <border>
      <left/>
      <right style="thin">
        <color theme="0" tint="-0.499984740745262"/>
      </right>
      <top style="thin">
        <color indexed="55"/>
      </top>
      <bottom/>
      <diagonal/>
    </border>
    <border>
      <left/>
      <right style="thin">
        <color theme="0" tint="-0.499984740745262"/>
      </right>
      <top style="thin">
        <color indexed="55"/>
      </top>
      <bottom style="thin">
        <color indexed="55"/>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indexed="55"/>
      </bottom>
      <diagonal/>
    </border>
    <border>
      <left style="thin">
        <color theme="0" tint="-0.499984740745262"/>
      </left>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499984740745262"/>
      </left>
      <right/>
      <top style="thin">
        <color theme="0" tint="-0.24994659260841701"/>
      </top>
      <bottom/>
      <diagonal/>
    </border>
    <border>
      <left/>
      <right style="thin">
        <color theme="0" tint="-0.499984740745262"/>
      </right>
      <top style="thin">
        <color theme="0" tint="-0.24994659260841701"/>
      </top>
      <bottom/>
      <diagonal/>
    </border>
    <border>
      <left style="thin">
        <color theme="0" tint="-0.499984740745262"/>
      </left>
      <right/>
      <top/>
      <bottom style="thin">
        <color theme="0" tint="-0.24994659260841701"/>
      </bottom>
      <diagonal/>
    </border>
    <border>
      <left/>
      <right style="thin">
        <color theme="0" tint="-0.499984740745262"/>
      </right>
      <top/>
      <bottom style="thin">
        <color theme="0" tint="-0.24994659260841701"/>
      </bottom>
      <diagonal/>
    </border>
    <border>
      <left style="thin">
        <color theme="0" tint="-0.499984740745262"/>
      </left>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bottom/>
      <diagonal/>
    </border>
    <border>
      <left style="thin">
        <color theme="0" tint="-0.499984740745262"/>
      </left>
      <right/>
      <top style="thin">
        <color theme="0" tint="-0.249977111117893"/>
      </top>
      <bottom/>
      <diagonal/>
    </border>
    <border>
      <left/>
      <right style="thin">
        <color theme="0" tint="-0.499984740745262"/>
      </right>
      <top style="thin">
        <color theme="0" tint="-0.249977111117893"/>
      </top>
      <bottom/>
      <diagonal/>
    </border>
    <border>
      <left style="thin">
        <color theme="0" tint="-0.499984740745262"/>
      </left>
      <right/>
      <top/>
      <bottom style="thin">
        <color theme="0" tint="-0.249977111117893"/>
      </bottom>
      <diagonal/>
    </border>
    <border>
      <left/>
      <right style="thin">
        <color theme="0" tint="-0.499984740745262"/>
      </right>
      <top/>
      <bottom style="thin">
        <color theme="0" tint="-0.249977111117893"/>
      </bottom>
      <diagonal/>
    </border>
    <border>
      <left style="thin">
        <color theme="0" tint="-0.499984740745262"/>
      </left>
      <right/>
      <top style="thin">
        <color theme="0" tint="-0.249977111117893"/>
      </top>
      <bottom style="thin">
        <color theme="0" tint="-0.249977111117893"/>
      </bottom>
      <diagonal/>
    </border>
    <border>
      <left/>
      <right style="thin">
        <color theme="0" tint="-0.499984740745262"/>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1" tint="0.499984740745262"/>
      </top>
      <bottom/>
      <diagonal/>
    </border>
    <border>
      <left/>
      <right style="thin">
        <color theme="0" tint="-0.34998626667073579"/>
      </right>
      <top style="thin">
        <color theme="0" tint="-0.249977111117893"/>
      </top>
      <bottom/>
      <diagonal/>
    </border>
    <border>
      <left style="thin">
        <color theme="0" tint="-0.34998626667073579"/>
      </left>
      <right/>
      <top/>
      <bottom style="thin">
        <color theme="0" tint="-0.249977111117893"/>
      </bottom>
      <diagonal/>
    </border>
    <border>
      <left/>
      <right style="thin">
        <color theme="0" tint="-0.249977111117893"/>
      </right>
      <top/>
      <bottom style="thin">
        <color theme="0" tint="-0.34998626667073579"/>
      </bottom>
      <diagonal/>
    </border>
    <border>
      <left style="thin">
        <color theme="0" tint="-0.249977111117893"/>
      </left>
      <right/>
      <top/>
      <bottom style="thin">
        <color theme="0" tint="-0.34998626667073579"/>
      </bottom>
      <diagonal/>
    </border>
  </borders>
  <cellStyleXfs count="82">
    <xf numFmtId="0" fontId="0" fillId="0" borderId="0"/>
    <xf numFmtId="0" fontId="3" fillId="0" borderId="0"/>
    <xf numFmtId="0" fontId="34" fillId="0" borderId="0" applyNumberFormat="0" applyFill="0" applyBorder="0" applyAlignment="0" applyProtection="0"/>
    <xf numFmtId="0" fontId="69" fillId="0" borderId="0"/>
    <xf numFmtId="0" fontId="3" fillId="0" borderId="0"/>
    <xf numFmtId="0" fontId="3" fillId="0" borderId="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cellStyleXfs>
  <cellXfs count="798">
    <xf numFmtId="0" fontId="0" fillId="0" borderId="0" xfId="0"/>
    <xf numFmtId="0" fontId="1" fillId="0" borderId="0" xfId="0" applyFont="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14" fontId="2" fillId="2" borderId="0" xfId="1" applyNumberFormat="1" applyFont="1" applyFill="1" applyBorder="1" applyAlignment="1">
      <alignment horizontal="right" vertical="center"/>
    </xf>
    <xf numFmtId="0" fontId="5" fillId="2" borderId="0" xfId="0" applyFont="1" applyFill="1" applyBorder="1" applyAlignment="1">
      <alignment horizontal="center" vertical="center"/>
    </xf>
    <xf numFmtId="0" fontId="6" fillId="4" borderId="0" xfId="0" applyFont="1" applyFill="1" applyBorder="1" applyAlignment="1">
      <alignment horizontal="left" vertical="center" indent="1"/>
    </xf>
    <xf numFmtId="0" fontId="7" fillId="4" borderId="0" xfId="0" applyFont="1" applyFill="1" applyBorder="1" applyAlignment="1">
      <alignment horizontal="right" vertical="center"/>
    </xf>
    <xf numFmtId="9" fontId="6" fillId="4" borderId="0" xfId="0" applyNumberFormat="1" applyFont="1" applyFill="1" applyBorder="1" applyAlignment="1">
      <alignment horizontal="left" vertical="center"/>
    </xf>
    <xf numFmtId="9" fontId="8" fillId="4" borderId="0" xfId="0" applyNumberFormat="1" applyFont="1" applyFill="1" applyBorder="1" applyAlignment="1" applyProtection="1">
      <alignment horizontal="center" vertical="center" wrapText="1"/>
    </xf>
    <xf numFmtId="9" fontId="9" fillId="5" borderId="1" xfId="0" applyNumberFormat="1" applyFont="1" applyFill="1" applyBorder="1" applyAlignment="1">
      <alignment horizontal="left" vertical="center"/>
    </xf>
    <xf numFmtId="0" fontId="9" fillId="5" borderId="1" xfId="0" applyFont="1" applyFill="1" applyBorder="1" applyAlignment="1">
      <alignment horizontal="right" vertical="center"/>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9" fontId="7" fillId="0" borderId="0" xfId="0" applyNumberFormat="1" applyFont="1" applyAlignment="1">
      <alignment horizontal="center" vertical="center"/>
    </xf>
    <xf numFmtId="0" fontId="23" fillId="2" borderId="0" xfId="0" applyNumberFormat="1"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vertical="center"/>
    </xf>
    <xf numFmtId="9" fontId="6" fillId="4" borderId="0" xfId="0" applyNumberFormat="1" applyFont="1" applyFill="1" applyBorder="1" applyAlignment="1">
      <alignment vertical="center"/>
    </xf>
    <xf numFmtId="49" fontId="7" fillId="2" borderId="0" xfId="0" applyNumberFormat="1" applyFont="1" applyFill="1" applyBorder="1" applyAlignment="1">
      <alignment horizontal="center" vertical="center" wrapText="1"/>
    </xf>
    <xf numFmtId="9" fontId="36" fillId="2" borderId="0" xfId="0" applyNumberFormat="1" applyFont="1" applyFill="1" applyBorder="1" applyAlignment="1">
      <alignment horizontal="center" vertical="center"/>
    </xf>
    <xf numFmtId="9" fontId="7" fillId="2" borderId="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55" fillId="2" borderId="0" xfId="0" applyFont="1" applyFill="1" applyBorder="1" applyAlignment="1" applyProtection="1">
      <alignment horizontal="left" vertical="center" wrapText="1" indent="1"/>
    </xf>
    <xf numFmtId="0" fontId="56" fillId="2" borderId="0" xfId="0" applyFont="1" applyFill="1" applyBorder="1" applyAlignment="1" applyProtection="1">
      <alignment horizontal="left" vertical="center" wrapText="1" indent="1"/>
    </xf>
    <xf numFmtId="9" fontId="3" fillId="4" borderId="0" xfId="0" applyNumberFormat="1"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9" fontId="20" fillId="4" borderId="0" xfId="0" applyNumberFormat="1" applyFont="1" applyFill="1" applyBorder="1" applyAlignment="1" applyProtection="1">
      <alignment horizontal="center" vertical="center"/>
    </xf>
    <xf numFmtId="0" fontId="53" fillId="4" borderId="7" xfId="0" applyFont="1" applyFill="1" applyBorder="1" applyAlignment="1" applyProtection="1">
      <alignment horizontal="left" vertical="center" indent="1"/>
    </xf>
    <xf numFmtId="0" fontId="54" fillId="4" borderId="0" xfId="0" applyFont="1" applyFill="1" applyBorder="1" applyAlignment="1" applyProtection="1">
      <alignment horizontal="left" vertical="center" indent="1"/>
    </xf>
    <xf numFmtId="0" fontId="54" fillId="2" borderId="0" xfId="0" applyFont="1" applyFill="1" applyBorder="1" applyAlignment="1" applyProtection="1">
      <alignment horizontal="left" indent="1"/>
    </xf>
    <xf numFmtId="9" fontId="53" fillId="4" borderId="7" xfId="0" applyNumberFormat="1" applyFont="1" applyFill="1" applyBorder="1" applyAlignment="1" applyProtection="1">
      <alignment horizontal="left" vertical="top" indent="1"/>
    </xf>
    <xf numFmtId="9" fontId="61" fillId="4" borderId="0" xfId="0" applyNumberFormat="1" applyFont="1" applyFill="1" applyBorder="1" applyAlignment="1" applyProtection="1">
      <alignment horizontal="left" vertical="top" indent="1"/>
    </xf>
    <xf numFmtId="0" fontId="54" fillId="0" borderId="0" xfId="0" applyFont="1" applyBorder="1" applyAlignment="1" applyProtection="1">
      <alignment horizontal="left" vertical="top" indent="1"/>
    </xf>
    <xf numFmtId="0" fontId="61" fillId="2" borderId="0" xfId="0" applyFont="1" applyFill="1" applyBorder="1" applyAlignment="1" applyProtection="1">
      <alignment horizontal="left" vertical="top" indent="1"/>
    </xf>
    <xf numFmtId="9" fontId="67" fillId="2" borderId="7" xfId="0" applyNumberFormat="1" applyFont="1" applyFill="1" applyBorder="1" applyAlignment="1" applyProtection="1">
      <alignment horizontal="left" vertical="top" indent="1"/>
    </xf>
    <xf numFmtId="9" fontId="59" fillId="2" borderId="0" xfId="0" applyNumberFormat="1" applyFont="1" applyFill="1" applyBorder="1" applyAlignment="1" applyProtection="1">
      <alignment horizontal="left" vertical="top" indent="1"/>
    </xf>
    <xf numFmtId="0" fontId="54" fillId="2" borderId="0" xfId="0" applyFont="1" applyFill="1" applyBorder="1" applyAlignment="1" applyProtection="1">
      <alignment horizontal="left" vertical="top" indent="1"/>
    </xf>
    <xf numFmtId="0" fontId="54" fillId="2" borderId="16" xfId="0" applyFont="1" applyFill="1" applyBorder="1" applyProtection="1">
      <protection locked="0"/>
    </xf>
    <xf numFmtId="0" fontId="54" fillId="2" borderId="13" xfId="0" applyFont="1" applyFill="1" applyBorder="1" applyProtection="1">
      <protection locked="0"/>
    </xf>
    <xf numFmtId="0" fontId="54" fillId="2" borderId="16" xfId="0" applyFont="1" applyFill="1" applyBorder="1" applyAlignment="1" applyProtection="1">
      <protection locked="0"/>
    </xf>
    <xf numFmtId="0" fontId="54" fillId="2" borderId="13" xfId="0" applyFont="1" applyFill="1" applyBorder="1" applyAlignment="1" applyProtection="1">
      <protection locked="0"/>
    </xf>
    <xf numFmtId="0" fontId="54" fillId="2" borderId="14" xfId="0" applyFont="1" applyFill="1" applyBorder="1" applyProtection="1">
      <protection locked="0"/>
    </xf>
    <xf numFmtId="0" fontId="7" fillId="13" borderId="19" xfId="0" applyFont="1" applyFill="1" applyBorder="1" applyAlignment="1">
      <alignment vertical="center"/>
    </xf>
    <xf numFmtId="0" fontId="7" fillId="13" borderId="20" xfId="0" applyFont="1" applyFill="1" applyBorder="1" applyAlignment="1">
      <alignment vertical="center"/>
    </xf>
    <xf numFmtId="0" fontId="7" fillId="0" borderId="17" xfId="0" applyFont="1" applyBorder="1" applyAlignment="1">
      <alignment vertical="center" wrapText="1"/>
    </xf>
    <xf numFmtId="9" fontId="7" fillId="0" borderId="17" xfId="0" applyNumberFormat="1" applyFont="1" applyBorder="1" applyAlignment="1">
      <alignment horizontal="center" vertical="center"/>
    </xf>
    <xf numFmtId="0" fontId="68" fillId="0" borderId="17" xfId="0" applyFont="1" applyBorder="1" applyAlignment="1">
      <alignment horizontal="center" vertical="center"/>
    </xf>
    <xf numFmtId="9" fontId="7" fillId="0" borderId="17" xfId="0" applyNumberFormat="1" applyFont="1" applyBorder="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wrapText="1"/>
    </xf>
    <xf numFmtId="0" fontId="68" fillId="0" borderId="0" xfId="0" applyFont="1" applyAlignment="1">
      <alignment vertical="center"/>
    </xf>
    <xf numFmtId="0" fontId="7" fillId="2" borderId="17" xfId="0" applyFont="1" applyFill="1" applyBorder="1" applyAlignment="1">
      <alignment horizontal="center" vertical="center"/>
    </xf>
    <xf numFmtId="9" fontId="7" fillId="0" borderId="23" xfId="0" applyNumberFormat="1" applyFont="1" applyBorder="1" applyAlignment="1">
      <alignment horizontal="center" vertical="center"/>
    </xf>
    <xf numFmtId="49" fontId="7" fillId="0" borderId="17" xfId="0" applyNumberFormat="1" applyFont="1" applyBorder="1" applyAlignment="1">
      <alignment vertical="center" wrapText="1"/>
    </xf>
    <xf numFmtId="0" fontId="6" fillId="13" borderId="0" xfId="0" applyFont="1" applyFill="1" applyBorder="1" applyAlignment="1">
      <alignment horizontal="left" vertical="center"/>
    </xf>
    <xf numFmtId="9" fontId="7" fillId="13"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9" fontId="6" fillId="0" borderId="0" xfId="0" applyNumberFormat="1" applyFont="1" applyFill="1" applyBorder="1" applyAlignment="1">
      <alignment horizontal="center" vertical="center"/>
    </xf>
    <xf numFmtId="0" fontId="2" fillId="2" borderId="0" xfId="1" applyFont="1" applyFill="1" applyBorder="1" applyAlignment="1">
      <alignment vertical="top"/>
    </xf>
    <xf numFmtId="0" fontId="2" fillId="2" borderId="0" xfId="1" applyFont="1" applyFill="1" applyBorder="1" applyAlignment="1">
      <alignment horizontal="center" vertical="top"/>
    </xf>
    <xf numFmtId="0" fontId="2" fillId="2" borderId="0" xfId="1" applyFont="1" applyFill="1" applyBorder="1" applyAlignment="1">
      <alignment horizontal="right" vertical="top"/>
    </xf>
    <xf numFmtId="0" fontId="5" fillId="2" borderId="0" xfId="3" applyFont="1" applyFill="1"/>
    <xf numFmtId="0" fontId="5" fillId="0" borderId="0" xfId="3" applyFont="1"/>
    <xf numFmtId="0" fontId="5" fillId="2" borderId="0" xfId="3" applyFont="1" applyFill="1" applyAlignment="1">
      <alignment vertical="center"/>
    </xf>
    <xf numFmtId="0" fontId="5" fillId="0" borderId="0" xfId="3" applyFont="1" applyAlignment="1">
      <alignment vertical="center"/>
    </xf>
    <xf numFmtId="9" fontId="53" fillId="2" borderId="15" xfId="0" applyNumberFormat="1" applyFont="1" applyFill="1" applyBorder="1" applyAlignment="1" applyProtection="1">
      <alignment horizontal="center" vertical="center" wrapText="1"/>
    </xf>
    <xf numFmtId="9" fontId="53" fillId="2" borderId="12" xfId="0" applyNumberFormat="1" applyFont="1" applyFill="1" applyBorder="1" applyAlignment="1" applyProtection="1">
      <alignment horizontal="center" vertical="center" wrapText="1"/>
    </xf>
    <xf numFmtId="0" fontId="0" fillId="0" borderId="0" xfId="0" applyAlignment="1"/>
    <xf numFmtId="9" fontId="9" fillId="5" borderId="20" xfId="0" applyNumberFormat="1" applyFont="1" applyFill="1" applyBorder="1" applyAlignment="1">
      <alignment horizontal="left" vertical="center"/>
    </xf>
    <xf numFmtId="0" fontId="9" fillId="5" borderId="20" xfId="0" applyFont="1" applyFill="1" applyBorder="1" applyAlignment="1">
      <alignment horizontal="right" vertical="center"/>
    </xf>
    <xf numFmtId="0" fontId="7" fillId="2"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14" fontId="2" fillId="2" borderId="0" xfId="1" applyNumberFormat="1" applyFont="1" applyFill="1" applyBorder="1" applyAlignment="1" applyProtection="1">
      <alignment horizontal="right" vertical="center"/>
    </xf>
    <xf numFmtId="9" fontId="7" fillId="0" borderId="0" xfId="0" applyNumberFormat="1" applyFont="1" applyBorder="1" applyAlignment="1">
      <alignment horizontal="center" vertical="center"/>
    </xf>
    <xf numFmtId="0" fontId="68" fillId="0" borderId="0" xfId="0" applyFont="1" applyBorder="1" applyAlignment="1">
      <alignment horizontal="center" vertical="center"/>
    </xf>
    <xf numFmtId="0" fontId="7" fillId="0" borderId="17" xfId="0" applyNumberFormat="1" applyFont="1" applyBorder="1" applyAlignment="1">
      <alignment vertical="center" wrapText="1"/>
    </xf>
    <xf numFmtId="0" fontId="68" fillId="0" borderId="0" xfId="0" applyFont="1" applyBorder="1" applyAlignment="1">
      <alignment vertical="center"/>
    </xf>
    <xf numFmtId="49" fontId="72" fillId="0" borderId="17" xfId="0" applyNumberFormat="1" applyFont="1" applyBorder="1" applyAlignment="1">
      <alignment horizontal="left" vertical="center" indent="1"/>
    </xf>
    <xf numFmtId="0" fontId="72" fillId="0" borderId="17" xfId="0" applyFont="1" applyBorder="1" applyAlignment="1">
      <alignment horizontal="left" vertical="center" indent="1"/>
    </xf>
    <xf numFmtId="49" fontId="7" fillId="0" borderId="17" xfId="0" applyNumberFormat="1" applyFont="1" applyBorder="1" applyAlignment="1">
      <alignment horizontal="left" vertical="center" indent="1"/>
    </xf>
    <xf numFmtId="0" fontId="7" fillId="0" borderId="17" xfId="0" applyFont="1" applyBorder="1" applyAlignment="1">
      <alignment horizontal="left" vertical="center" indent="1"/>
    </xf>
    <xf numFmtId="0" fontId="7" fillId="13" borderId="21"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9" fontId="7" fillId="0" borderId="0" xfId="0" applyNumberFormat="1" applyFont="1" applyFill="1" applyBorder="1" applyAlignment="1">
      <alignment vertical="center"/>
    </xf>
    <xf numFmtId="0" fontId="0" fillId="0" borderId="0" xfId="0" applyAlignment="1">
      <alignment horizontal="center" vertical="center"/>
    </xf>
    <xf numFmtId="0" fontId="7" fillId="0" borderId="17" xfId="0" applyFont="1" applyFill="1" applyBorder="1" applyAlignment="1">
      <alignment horizontal="center" vertical="center"/>
    </xf>
    <xf numFmtId="9" fontId="7" fillId="13" borderId="17" xfId="0" applyNumberFormat="1" applyFont="1" applyFill="1" applyBorder="1" applyAlignment="1">
      <alignment horizontal="center" vertical="center"/>
    </xf>
    <xf numFmtId="0" fontId="7" fillId="13" borderId="17" xfId="0" applyFont="1" applyFill="1" applyBorder="1" applyAlignment="1">
      <alignment horizontal="center" vertical="center" wrapText="1"/>
    </xf>
    <xf numFmtId="0" fontId="7" fillId="13" borderId="17" xfId="0" applyFont="1" applyFill="1" applyBorder="1" applyAlignment="1">
      <alignment horizontal="center" vertical="center"/>
    </xf>
    <xf numFmtId="0" fontId="68" fillId="13" borderId="17" xfId="0" applyFont="1" applyFill="1" applyBorder="1" applyAlignment="1">
      <alignment horizontal="center" vertical="center"/>
    </xf>
    <xf numFmtId="49" fontId="7" fillId="0" borderId="0" xfId="0" applyNumberFormat="1" applyFont="1" applyBorder="1" applyAlignment="1">
      <alignment horizontal="left" vertical="center" indent="1"/>
    </xf>
    <xf numFmtId="0" fontId="5" fillId="0" borderId="25" xfId="0" applyFont="1" applyBorder="1" applyAlignment="1">
      <alignment horizontal="left" vertical="center" wrapText="1"/>
    </xf>
    <xf numFmtId="0" fontId="80" fillId="12" borderId="26" xfId="0" applyFont="1" applyFill="1" applyBorder="1" applyAlignment="1">
      <alignment vertical="center" wrapText="1"/>
    </xf>
    <xf numFmtId="0" fontId="0" fillId="12" borderId="0" xfId="0" applyFill="1" applyBorder="1" applyAlignment="1">
      <alignment horizontal="center"/>
    </xf>
    <xf numFmtId="0" fontId="68" fillId="12" borderId="0" xfId="0" applyFont="1" applyFill="1" applyBorder="1" applyAlignment="1">
      <alignment vertical="center"/>
    </xf>
    <xf numFmtId="0" fontId="0" fillId="12" borderId="0" xfId="0" applyFill="1" applyAlignment="1">
      <alignment horizontal="center"/>
    </xf>
    <xf numFmtId="0" fontId="0" fillId="12" borderId="0" xfId="0" applyFill="1"/>
    <xf numFmtId="9" fontId="7" fillId="0" borderId="28" xfId="0" applyNumberFormat="1" applyFont="1" applyBorder="1" applyAlignment="1">
      <alignment horizontal="center" vertical="center"/>
    </xf>
    <xf numFmtId="49" fontId="72" fillId="0" borderId="28" xfId="0" applyNumberFormat="1" applyFont="1" applyBorder="1" applyAlignment="1">
      <alignment horizontal="left" vertical="center" indent="1"/>
    </xf>
    <xf numFmtId="0" fontId="7" fillId="12" borderId="27" xfId="0" applyFont="1" applyFill="1" applyBorder="1" applyAlignment="1">
      <alignment horizontal="center" vertical="center"/>
    </xf>
    <xf numFmtId="49" fontId="72" fillId="12" borderId="27" xfId="0" applyNumberFormat="1" applyFont="1" applyFill="1" applyBorder="1" applyAlignment="1">
      <alignment horizontal="left" vertical="center"/>
    </xf>
    <xf numFmtId="9" fontId="80" fillId="12" borderId="29" xfId="0" applyNumberFormat="1" applyFont="1" applyFill="1" applyBorder="1" applyAlignment="1">
      <alignment horizontal="center" vertical="center" wrapText="1"/>
    </xf>
    <xf numFmtId="9" fontId="0" fillId="0" borderId="0" xfId="0" applyNumberFormat="1" applyAlignment="1">
      <alignment horizontal="center"/>
    </xf>
    <xf numFmtId="9" fontId="0" fillId="0" borderId="0" xfId="0" applyNumberFormat="1" applyAlignment="1">
      <alignment horizontal="center" vertical="center"/>
    </xf>
    <xf numFmtId="0" fontId="0" fillId="0" borderId="29" xfId="0" applyBorder="1"/>
    <xf numFmtId="0" fontId="0" fillId="0" borderId="0" xfId="0" applyBorder="1"/>
    <xf numFmtId="0" fontId="23" fillId="12" borderId="0" xfId="0" applyNumberFormat="1" applyFont="1" applyFill="1" applyBorder="1" applyAlignment="1">
      <alignment horizontal="center" vertical="center"/>
    </xf>
    <xf numFmtId="0" fontId="5" fillId="12" borderId="0" xfId="0" applyFont="1" applyFill="1" applyBorder="1"/>
    <xf numFmtId="0" fontId="29" fillId="12" borderId="0" xfId="0" applyFont="1" applyFill="1" applyBorder="1" applyAlignment="1">
      <alignment horizontal="center"/>
    </xf>
    <xf numFmtId="0" fontId="30" fillId="12" borderId="0" xfId="2" applyFont="1" applyFill="1" applyBorder="1" applyAlignment="1">
      <alignment horizontal="left" vertical="center" wrapText="1"/>
    </xf>
    <xf numFmtId="9" fontId="12" fillId="6" borderId="0" xfId="0" applyNumberFormat="1" applyFont="1" applyFill="1" applyBorder="1" applyAlignment="1">
      <alignment horizontal="center" vertical="center"/>
    </xf>
    <xf numFmtId="9" fontId="12" fillId="6" borderId="0" xfId="0" applyNumberFormat="1" applyFont="1" applyFill="1" applyBorder="1" applyAlignment="1">
      <alignment horizontal="left" vertical="center"/>
    </xf>
    <xf numFmtId="0" fontId="0" fillId="12" borderId="0" xfId="0" applyFill="1" applyBorder="1"/>
    <xf numFmtId="0" fontId="91" fillId="12" borderId="0" xfId="0" applyFont="1" applyFill="1" applyBorder="1" applyAlignment="1">
      <alignment horizontal="center" vertical="center"/>
    </xf>
    <xf numFmtId="0" fontId="94" fillId="0" borderId="0" xfId="3" applyFont="1"/>
    <xf numFmtId="0" fontId="94" fillId="2" borderId="0" xfId="3" applyFont="1" applyFill="1"/>
    <xf numFmtId="0" fontId="96" fillId="2" borderId="0" xfId="1" applyFont="1" applyFill="1" applyBorder="1" applyAlignment="1">
      <alignment horizontal="left" vertical="top"/>
    </xf>
    <xf numFmtId="14" fontId="96" fillId="2" borderId="0" xfId="1" applyNumberFormat="1" applyFont="1" applyFill="1" applyBorder="1" applyAlignment="1">
      <alignment horizontal="right" vertical="top"/>
    </xf>
    <xf numFmtId="14" fontId="96" fillId="2" borderId="0" xfId="1" applyNumberFormat="1" applyFont="1" applyFill="1" applyBorder="1" applyAlignment="1">
      <alignment horizontal="right" vertical="center"/>
    </xf>
    <xf numFmtId="0" fontId="93" fillId="12" borderId="0" xfId="0" applyFont="1" applyFill="1" applyBorder="1"/>
    <xf numFmtId="0" fontId="93" fillId="0" borderId="0" xfId="0" applyFont="1" applyBorder="1"/>
    <xf numFmtId="0" fontId="93" fillId="0" borderId="29" xfId="0" applyFont="1" applyBorder="1"/>
    <xf numFmtId="0" fontId="96" fillId="2" borderId="0" xfId="0" applyFont="1" applyFill="1" applyBorder="1" applyAlignment="1">
      <alignment horizontal="left" vertical="center"/>
    </xf>
    <xf numFmtId="0" fontId="98" fillId="0" borderId="0" xfId="0" applyFont="1"/>
    <xf numFmtId="0" fontId="43" fillId="12" borderId="0" xfId="0" applyFont="1" applyFill="1" applyBorder="1" applyAlignment="1">
      <alignment horizontal="center" vertical="center"/>
    </xf>
    <xf numFmtId="0" fontId="43" fillId="12" borderId="0" xfId="0" applyFont="1" applyFill="1" applyBorder="1" applyAlignment="1">
      <alignment horizontal="left" vertical="center"/>
    </xf>
    <xf numFmtId="0" fontId="97" fillId="12" borderId="0" xfId="0" applyFont="1" applyFill="1" applyBorder="1" applyAlignment="1">
      <alignment horizontal="center" vertical="center"/>
    </xf>
    <xf numFmtId="0" fontId="96" fillId="2" borderId="0" xfId="0" applyFont="1" applyFill="1" applyBorder="1" applyAlignment="1" applyProtection="1">
      <alignment horizontal="left" vertical="center"/>
    </xf>
    <xf numFmtId="0" fontId="96" fillId="2" borderId="0" xfId="0" applyFont="1" applyFill="1" applyBorder="1" applyAlignment="1" applyProtection="1">
      <alignment horizontal="center" vertical="center"/>
    </xf>
    <xf numFmtId="14" fontId="96" fillId="2" borderId="0" xfId="1" applyNumberFormat="1" applyFont="1" applyFill="1" applyBorder="1" applyAlignment="1" applyProtection="1">
      <alignment horizontal="right" vertical="center"/>
    </xf>
    <xf numFmtId="0" fontId="7" fillId="25" borderId="0" xfId="0" applyFont="1" applyFill="1" applyBorder="1" applyAlignment="1">
      <alignment horizontal="center" vertical="center" wrapText="1"/>
    </xf>
    <xf numFmtId="0" fontId="7" fillId="25" borderId="0" xfId="0" applyFont="1" applyFill="1" applyBorder="1" applyAlignment="1">
      <alignment horizontal="left" vertical="center"/>
    </xf>
    <xf numFmtId="9" fontId="7" fillId="22" borderId="0" xfId="0" applyNumberFormat="1" applyFont="1" applyFill="1" applyBorder="1" applyAlignment="1">
      <alignment horizontal="center" vertical="center"/>
    </xf>
    <xf numFmtId="0" fontId="7" fillId="25" borderId="0" xfId="0" applyFont="1" applyFill="1" applyBorder="1" applyAlignment="1">
      <alignment horizontal="left" vertical="center" wrapText="1"/>
    </xf>
    <xf numFmtId="9" fontId="7" fillId="25" borderId="0" xfId="0" applyNumberFormat="1" applyFont="1" applyFill="1" applyBorder="1" applyAlignment="1">
      <alignment horizontal="center" vertical="center"/>
    </xf>
    <xf numFmtId="0" fontId="5" fillId="26" borderId="0" xfId="0" applyFont="1" applyFill="1" applyBorder="1"/>
    <xf numFmtId="0" fontId="5" fillId="26" borderId="0" xfId="0" applyFont="1" applyFill="1" applyBorder="1" applyAlignment="1">
      <alignment horizontal="right" vertical="center"/>
    </xf>
    <xf numFmtId="9" fontId="26" fillId="26" borderId="0" xfId="0" applyNumberFormat="1" applyFont="1" applyFill="1" applyBorder="1" applyAlignment="1">
      <alignment horizontal="center" vertical="center"/>
    </xf>
    <xf numFmtId="0" fontId="5" fillId="26" borderId="0" xfId="0" applyFont="1" applyFill="1" applyBorder="1" applyAlignment="1"/>
    <xf numFmtId="0" fontId="31" fillId="26" borderId="0" xfId="0" applyFont="1" applyFill="1" applyBorder="1" applyAlignment="1">
      <alignment horizontal="center" vertical="center" wrapText="1"/>
    </xf>
    <xf numFmtId="0" fontId="97" fillId="2" borderId="0" xfId="3" applyFont="1" applyFill="1"/>
    <xf numFmtId="0" fontId="97" fillId="0" borderId="0" xfId="3" applyFont="1"/>
    <xf numFmtId="0" fontId="99" fillId="0" borderId="0" xfId="0" applyFont="1"/>
    <xf numFmtId="0" fontId="102" fillId="27" borderId="30" xfId="1" applyFont="1" applyFill="1" applyBorder="1" applyAlignment="1" applyProtection="1">
      <alignment horizontal="center" vertical="center" wrapText="1"/>
    </xf>
    <xf numFmtId="0" fontId="103" fillId="27" borderId="30" xfId="1" applyFont="1" applyFill="1" applyBorder="1" applyAlignment="1" applyProtection="1">
      <alignment horizontal="center" vertical="center" wrapText="1"/>
    </xf>
    <xf numFmtId="9" fontId="100" fillId="27" borderId="30" xfId="1" applyNumberFormat="1" applyFont="1" applyFill="1" applyBorder="1" applyAlignment="1" applyProtection="1">
      <alignment horizontal="center" vertical="center"/>
    </xf>
    <xf numFmtId="49" fontId="100" fillId="27" borderId="30" xfId="1" applyNumberFormat="1" applyFont="1" applyFill="1" applyBorder="1" applyAlignment="1" applyProtection="1">
      <alignment horizontal="center" vertical="center" wrapText="1"/>
    </xf>
    <xf numFmtId="0" fontId="108" fillId="19" borderId="30" xfId="1" applyFont="1" applyFill="1" applyBorder="1" applyAlignment="1" applyProtection="1">
      <alignment horizontal="center" vertical="center" wrapText="1"/>
    </xf>
    <xf numFmtId="0" fontId="109" fillId="19" borderId="30" xfId="1" applyFont="1" applyFill="1" applyBorder="1" applyAlignment="1" applyProtection="1">
      <alignment horizontal="center" vertical="center" wrapText="1"/>
    </xf>
    <xf numFmtId="49" fontId="106" fillId="19" borderId="30" xfId="1" applyNumberFormat="1" applyFont="1" applyFill="1" applyBorder="1" applyAlignment="1" applyProtection="1">
      <alignment horizontal="center" vertical="center" wrapText="1"/>
    </xf>
    <xf numFmtId="9" fontId="106" fillId="19" borderId="30" xfId="1" applyNumberFormat="1" applyFont="1" applyFill="1" applyBorder="1" applyAlignment="1" applyProtection="1">
      <alignment horizontal="center" vertical="center"/>
    </xf>
    <xf numFmtId="9" fontId="44" fillId="23" borderId="0" xfId="1" applyNumberFormat="1" applyFont="1" applyFill="1" applyBorder="1" applyAlignment="1">
      <alignment horizontal="center" vertical="center" wrapText="1"/>
    </xf>
    <xf numFmtId="0" fontId="45" fillId="7" borderId="37" xfId="2" applyFont="1" applyFill="1" applyBorder="1" applyAlignment="1" applyProtection="1">
      <alignment horizontal="center" vertical="center" wrapText="1"/>
    </xf>
    <xf numFmtId="9" fontId="46" fillId="7" borderId="38" xfId="0" applyNumberFormat="1" applyFont="1" applyFill="1" applyBorder="1" applyAlignment="1" applyProtection="1">
      <alignment horizontal="center" vertical="center" wrapText="1"/>
    </xf>
    <xf numFmtId="9" fontId="46" fillId="7" borderId="39" xfId="0" applyNumberFormat="1" applyFont="1" applyFill="1" applyBorder="1" applyAlignment="1" applyProtection="1">
      <alignment horizontal="center" vertical="center" wrapText="1"/>
    </xf>
    <xf numFmtId="0" fontId="44" fillId="23" borderId="36" xfId="1" applyFont="1" applyFill="1" applyBorder="1" applyAlignment="1">
      <alignment horizontal="center" vertical="center" wrapText="1"/>
    </xf>
    <xf numFmtId="0" fontId="6" fillId="10" borderId="30" xfId="1" applyFont="1" applyFill="1" applyBorder="1" applyAlignment="1">
      <alignment horizontal="center" vertical="center" wrapText="1"/>
    </xf>
    <xf numFmtId="0" fontId="107" fillId="10" borderId="30" xfId="1" applyFont="1" applyFill="1" applyBorder="1" applyAlignment="1">
      <alignment horizontal="center" vertical="center" wrapText="1"/>
    </xf>
    <xf numFmtId="0" fontId="45" fillId="7" borderId="32" xfId="2" applyFont="1" applyFill="1" applyBorder="1" applyAlignment="1" applyProtection="1">
      <alignment horizontal="center" vertical="center" wrapText="1"/>
    </xf>
    <xf numFmtId="0" fontId="46" fillId="14" borderId="33" xfId="1" applyFont="1" applyFill="1" applyBorder="1" applyAlignment="1" applyProtection="1">
      <alignment horizontal="left" vertical="center" wrapText="1"/>
    </xf>
    <xf numFmtId="0" fontId="46" fillId="14" borderId="33" xfId="1" applyFont="1" applyFill="1" applyBorder="1" applyAlignment="1" applyProtection="1">
      <alignment vertical="center" wrapText="1"/>
    </xf>
    <xf numFmtId="9" fontId="46" fillId="7" borderId="33" xfId="0" applyNumberFormat="1" applyFont="1" applyFill="1" applyBorder="1" applyAlignment="1" applyProtection="1">
      <alignment horizontal="center" vertical="center" wrapText="1"/>
    </xf>
    <xf numFmtId="9" fontId="46" fillId="7" borderId="34" xfId="0" applyNumberFormat="1" applyFont="1" applyFill="1" applyBorder="1" applyAlignment="1" applyProtection="1">
      <alignment horizontal="center" vertical="center" wrapText="1"/>
    </xf>
    <xf numFmtId="0" fontId="38" fillId="22" borderId="37" xfId="1" applyFont="1" applyFill="1" applyBorder="1" applyAlignment="1" applyProtection="1">
      <alignment horizontal="center" vertical="center" wrapText="1"/>
    </xf>
    <xf numFmtId="0" fontId="38" fillId="22" borderId="38" xfId="1" applyFont="1" applyFill="1" applyBorder="1" applyAlignment="1" applyProtection="1">
      <alignment horizontal="left" vertical="center" wrapText="1"/>
    </xf>
    <xf numFmtId="9" fontId="38" fillId="9" borderId="38" xfId="1" applyNumberFormat="1" applyFont="1" applyFill="1" applyBorder="1" applyAlignment="1" applyProtection="1">
      <alignment horizontal="center" vertical="center" wrapText="1"/>
    </xf>
    <xf numFmtId="0" fontId="50" fillId="0" borderId="0" xfId="0" applyFont="1" applyBorder="1" applyAlignment="1" applyProtection="1">
      <alignment horizontal="left" vertical="center"/>
    </xf>
    <xf numFmtId="164" fontId="49" fillId="26" borderId="0" xfId="1" applyNumberFormat="1" applyFont="1" applyFill="1" applyBorder="1" applyAlignment="1">
      <alignment horizontal="left" vertical="center" wrapText="1"/>
    </xf>
    <xf numFmtId="0" fontId="0" fillId="0" borderId="0" xfId="0" applyBorder="1" applyAlignment="1"/>
    <xf numFmtId="0" fontId="5" fillId="12" borderId="0" xfId="0" applyFont="1" applyFill="1" applyBorder="1" applyAlignment="1">
      <alignment horizontal="center" vertical="center"/>
    </xf>
    <xf numFmtId="49" fontId="21" fillId="26" borderId="41" xfId="1" applyNumberFormat="1" applyFont="1" applyFill="1" applyBorder="1" applyAlignment="1">
      <alignment vertical="center"/>
    </xf>
    <xf numFmtId="9" fontId="9" fillId="5" borderId="32" xfId="0" applyNumberFormat="1" applyFont="1" applyFill="1" applyBorder="1" applyAlignment="1">
      <alignment horizontal="left" vertical="center"/>
    </xf>
    <xf numFmtId="9" fontId="9" fillId="5" borderId="33" xfId="0" applyNumberFormat="1" applyFont="1" applyFill="1" applyBorder="1" applyAlignment="1">
      <alignment horizontal="left" vertical="center"/>
    </xf>
    <xf numFmtId="0" fontId="9" fillId="5" borderId="33" xfId="0" applyFont="1" applyFill="1" applyBorder="1" applyAlignment="1">
      <alignment horizontal="right" vertical="center"/>
    </xf>
    <xf numFmtId="9" fontId="9" fillId="5" borderId="34" xfId="0" applyNumberFormat="1" applyFont="1" applyFill="1" applyBorder="1" applyAlignment="1" applyProtection="1">
      <alignment horizontal="center" vertical="center" wrapText="1"/>
    </xf>
    <xf numFmtId="9" fontId="21" fillId="26" borderId="35" xfId="1" applyNumberFormat="1" applyFont="1" applyFill="1" applyBorder="1" applyAlignment="1">
      <alignment horizontal="right" vertical="center" wrapText="1"/>
    </xf>
    <xf numFmtId="49" fontId="21" fillId="26" borderId="40" xfId="1" applyNumberFormat="1" applyFont="1" applyFill="1" applyBorder="1" applyAlignment="1">
      <alignment horizontal="left" vertical="center" wrapText="1"/>
    </xf>
    <xf numFmtId="49" fontId="21" fillId="26" borderId="41" xfId="1" applyNumberFormat="1" applyFont="1" applyFill="1" applyBorder="1" applyAlignment="1">
      <alignment horizontal="left" vertical="center" wrapText="1"/>
    </xf>
    <xf numFmtId="0" fontId="5" fillId="26" borderId="35" xfId="0" applyFont="1" applyFill="1" applyBorder="1"/>
    <xf numFmtId="0" fontId="5" fillId="26" borderId="36" xfId="0" applyFont="1" applyFill="1" applyBorder="1"/>
    <xf numFmtId="9" fontId="26" fillId="26" borderId="36" xfId="0" applyNumberFormat="1" applyFont="1" applyFill="1" applyBorder="1" applyAlignment="1">
      <alignment vertical="center"/>
    </xf>
    <xf numFmtId="0" fontId="5" fillId="26" borderId="35" xfId="0" applyFont="1" applyFill="1" applyBorder="1" applyAlignment="1"/>
    <xf numFmtId="0" fontId="5" fillId="26" borderId="36" xfId="0" applyFont="1" applyFill="1" applyBorder="1" applyAlignment="1"/>
    <xf numFmtId="0" fontId="32" fillId="26" borderId="36" xfId="0" applyFont="1" applyFill="1" applyBorder="1" applyAlignment="1">
      <alignment horizontal="center" vertical="center" wrapText="1"/>
    </xf>
    <xf numFmtId="0" fontId="31" fillId="26" borderId="35" xfId="0" applyFont="1" applyFill="1" applyBorder="1" applyAlignment="1">
      <alignment horizontal="center" vertical="center" wrapText="1"/>
    </xf>
    <xf numFmtId="0" fontId="8" fillId="12" borderId="37" xfId="0" applyFont="1" applyFill="1" applyBorder="1" applyAlignment="1" applyProtection="1">
      <alignment horizontal="left" vertical="top" wrapText="1" indent="1"/>
      <protection locked="0"/>
    </xf>
    <xf numFmtId="0" fontId="8" fillId="12" borderId="38" xfId="0" applyFont="1" applyFill="1" applyBorder="1" applyAlignment="1" applyProtection="1">
      <alignment horizontal="left" vertical="top" wrapText="1" indent="1"/>
      <protection locked="0"/>
    </xf>
    <xf numFmtId="0" fontId="8" fillId="12" borderId="39" xfId="0" applyFont="1" applyFill="1" applyBorder="1" applyAlignment="1" applyProtection="1">
      <alignment horizontal="left" vertical="top" wrapText="1" indent="1"/>
      <protection locked="0"/>
    </xf>
    <xf numFmtId="9" fontId="6" fillId="13" borderId="38" xfId="0" applyNumberFormat="1" applyFont="1" applyFill="1" applyBorder="1" applyAlignment="1">
      <alignment horizontal="center" vertical="center"/>
    </xf>
    <xf numFmtId="0" fontId="5" fillId="13" borderId="38" xfId="0" applyFont="1" applyFill="1" applyBorder="1" applyAlignment="1">
      <alignment vertical="center"/>
    </xf>
    <xf numFmtId="9" fontId="6" fillId="13" borderId="39" xfId="0" applyNumberFormat="1" applyFont="1" applyFill="1" applyBorder="1" applyAlignment="1">
      <alignment horizontal="center" vertical="center" wrapText="1"/>
    </xf>
    <xf numFmtId="9" fontId="87" fillId="24" borderId="32" xfId="0" applyNumberFormat="1" applyFont="1" applyFill="1" applyBorder="1" applyAlignment="1">
      <alignment horizontal="center" vertical="center"/>
    </xf>
    <xf numFmtId="9" fontId="87" fillId="24" borderId="33" xfId="0" applyNumberFormat="1" applyFont="1" applyFill="1" applyBorder="1" applyAlignment="1">
      <alignment horizontal="left" vertical="center"/>
    </xf>
    <xf numFmtId="9" fontId="87" fillId="14" borderId="33" xfId="0" applyNumberFormat="1" applyFont="1" applyFill="1" applyBorder="1" applyAlignment="1">
      <alignment horizontal="center" vertical="center"/>
    </xf>
    <xf numFmtId="0" fontId="88" fillId="14" borderId="33" xfId="0" applyFont="1" applyFill="1" applyBorder="1" applyAlignment="1">
      <alignment vertical="center"/>
    </xf>
    <xf numFmtId="9" fontId="87" fillId="14" borderId="33" xfId="0" quotePrefix="1" applyNumberFormat="1" applyFont="1" applyFill="1" applyBorder="1" applyAlignment="1">
      <alignment horizontal="center" vertical="center"/>
    </xf>
    <xf numFmtId="9" fontId="87" fillId="14" borderId="34" xfId="0" applyNumberFormat="1" applyFont="1" applyFill="1" applyBorder="1" applyAlignment="1">
      <alignment horizontal="center" vertical="center" wrapText="1"/>
    </xf>
    <xf numFmtId="0" fontId="5" fillId="22" borderId="35" xfId="0" applyFont="1" applyFill="1" applyBorder="1" applyAlignment="1">
      <alignment vertical="center"/>
    </xf>
    <xf numFmtId="9" fontId="7" fillId="22" borderId="36" xfId="0" applyNumberFormat="1" applyFont="1" applyFill="1" applyBorder="1" applyAlignment="1">
      <alignment horizontal="center" vertical="center" wrapText="1"/>
    </xf>
    <xf numFmtId="0" fontId="5" fillId="22" borderId="40" xfId="0" applyFont="1" applyFill="1" applyBorder="1" applyAlignment="1">
      <alignment vertical="center"/>
    </xf>
    <xf numFmtId="0" fontId="7" fillId="25" borderId="41" xfId="0" applyFont="1" applyFill="1" applyBorder="1" applyAlignment="1">
      <alignment horizontal="center" vertical="center" wrapText="1"/>
    </xf>
    <xf numFmtId="0" fontId="7" fillId="25" borderId="41" xfId="0" applyFont="1" applyFill="1" applyBorder="1" applyAlignment="1">
      <alignment horizontal="left" vertical="center"/>
    </xf>
    <xf numFmtId="0" fontId="7" fillId="25" borderId="41" xfId="0" applyFont="1" applyFill="1" applyBorder="1" applyAlignment="1">
      <alignment horizontal="left" vertical="center" wrapText="1"/>
    </xf>
    <xf numFmtId="9" fontId="7" fillId="22" borderId="41" xfId="0" applyNumberFormat="1" applyFont="1" applyFill="1" applyBorder="1" applyAlignment="1">
      <alignment horizontal="center" vertical="center"/>
    </xf>
    <xf numFmtId="9" fontId="7" fillId="25" borderId="41" xfId="0" applyNumberFormat="1" applyFont="1" applyFill="1" applyBorder="1" applyAlignment="1">
      <alignment horizontal="center" vertical="center"/>
    </xf>
    <xf numFmtId="0" fontId="110" fillId="12" borderId="30" xfId="1" applyNumberFormat="1" applyFont="1" applyFill="1" applyBorder="1" applyAlignment="1" applyProtection="1">
      <alignment horizontal="left" vertical="center" wrapText="1" indent="1"/>
      <protection locked="0"/>
    </xf>
    <xf numFmtId="0" fontId="72" fillId="12" borderId="30" xfId="1" applyNumberFormat="1" applyFont="1" applyFill="1" applyBorder="1" applyAlignment="1" applyProtection="1">
      <alignment horizontal="left" vertical="center" wrapText="1" indent="1"/>
      <protection locked="0"/>
    </xf>
    <xf numFmtId="0" fontId="48" fillId="19" borderId="33" xfId="0" applyFont="1" applyFill="1" applyBorder="1" applyAlignment="1">
      <alignment horizontal="left" vertical="center" wrapText="1" indent="1"/>
    </xf>
    <xf numFmtId="0" fontId="39" fillId="19" borderId="37" xfId="0" applyFont="1" applyFill="1" applyBorder="1" applyAlignment="1" applyProtection="1">
      <alignment horizontal="center" vertical="center" wrapText="1"/>
    </xf>
    <xf numFmtId="0" fontId="48" fillId="19" borderId="38" xfId="0" applyFont="1" applyFill="1" applyBorder="1" applyAlignment="1">
      <alignment horizontal="left" vertical="center" wrapText="1" indent="1"/>
    </xf>
    <xf numFmtId="0" fontId="41" fillId="2" borderId="43" xfId="0" applyFont="1" applyFill="1" applyBorder="1" applyAlignment="1" applyProtection="1">
      <alignment horizontal="center" vertical="center" wrapText="1"/>
      <protection locked="0"/>
    </xf>
    <xf numFmtId="0" fontId="36" fillId="19" borderId="38" xfId="1" applyNumberFormat="1" applyFont="1" applyFill="1" applyBorder="1" applyAlignment="1">
      <alignment horizontal="center" vertical="center" wrapText="1"/>
    </xf>
    <xf numFmtId="0" fontId="36" fillId="19" borderId="44" xfId="1" applyNumberFormat="1" applyFont="1" applyFill="1" applyBorder="1" applyAlignment="1">
      <alignment horizontal="center" vertical="center" wrapText="1"/>
    </xf>
    <xf numFmtId="0" fontId="39" fillId="19" borderId="37" xfId="0" applyFont="1" applyFill="1" applyBorder="1" applyAlignment="1" applyProtection="1">
      <alignment horizontal="center" vertical="center"/>
    </xf>
    <xf numFmtId="0" fontId="38" fillId="9" borderId="38" xfId="1" applyFont="1" applyFill="1" applyBorder="1" applyAlignment="1" applyProtection="1">
      <alignment horizontal="left" vertical="center" wrapText="1"/>
    </xf>
    <xf numFmtId="9" fontId="39" fillId="19" borderId="38" xfId="0" applyNumberFormat="1" applyFont="1" applyFill="1" applyBorder="1" applyAlignment="1">
      <alignment horizontal="center" vertical="center"/>
    </xf>
    <xf numFmtId="49" fontId="48" fillId="19" borderId="38" xfId="0" quotePrefix="1" applyNumberFormat="1" applyFont="1" applyFill="1" applyBorder="1" applyAlignment="1">
      <alignment horizontal="left" vertical="center" wrapText="1" indent="1"/>
    </xf>
    <xf numFmtId="0" fontId="46" fillId="7" borderId="38" xfId="1" applyFont="1" applyFill="1" applyBorder="1" applyAlignment="1" applyProtection="1">
      <alignment vertical="center" wrapText="1"/>
    </xf>
    <xf numFmtId="0" fontId="39" fillId="22" borderId="37" xfId="0" applyFont="1" applyFill="1" applyBorder="1" applyAlignment="1" applyProtection="1">
      <alignment horizontal="center" vertical="center"/>
    </xf>
    <xf numFmtId="0" fontId="39" fillId="19" borderId="38" xfId="0" applyFont="1" applyFill="1" applyBorder="1" applyAlignment="1">
      <alignment horizontal="left" vertical="center" wrapText="1" indent="1"/>
    </xf>
    <xf numFmtId="0" fontId="46" fillId="20" borderId="38" xfId="1" applyFont="1" applyFill="1" applyBorder="1" applyAlignment="1" applyProtection="1">
      <alignment vertical="center" wrapText="1"/>
    </xf>
    <xf numFmtId="0" fontId="38" fillId="22" borderId="37" xfId="0" applyFont="1" applyFill="1" applyBorder="1" applyAlignment="1" applyProtection="1">
      <alignment horizontal="center" vertical="center"/>
    </xf>
    <xf numFmtId="0" fontId="48" fillId="19" borderId="38" xfId="0" applyFont="1" applyFill="1" applyBorder="1" applyAlignment="1">
      <alignment horizontal="left" vertical="center" indent="1"/>
    </xf>
    <xf numFmtId="20" fontId="7" fillId="28" borderId="0" xfId="1" applyNumberFormat="1" applyFont="1" applyFill="1" applyBorder="1" applyAlignment="1">
      <alignment horizontal="left" vertical="top" wrapText="1" indent="1"/>
    </xf>
    <xf numFmtId="20" fontId="7" fillId="30" borderId="0" xfId="1" applyNumberFormat="1" applyFont="1" applyFill="1" applyBorder="1" applyAlignment="1">
      <alignment horizontal="left" vertical="top" wrapText="1" indent="1"/>
    </xf>
    <xf numFmtId="20" fontId="7" fillId="29" borderId="0" xfId="1" applyNumberFormat="1" applyFont="1" applyFill="1" applyBorder="1" applyAlignment="1">
      <alignment horizontal="left" vertical="top" wrapText="1" indent="1"/>
    </xf>
    <xf numFmtId="20" fontId="7" fillId="21" borderId="36" xfId="1" applyNumberFormat="1" applyFont="1" applyFill="1" applyBorder="1" applyAlignment="1">
      <alignment horizontal="left" vertical="center" wrapText="1" indent="1"/>
    </xf>
    <xf numFmtId="0" fontId="111" fillId="0" borderId="0" xfId="0" applyFont="1"/>
    <xf numFmtId="0" fontId="21" fillId="26" borderId="42" xfId="1" applyNumberFormat="1" applyFont="1" applyFill="1" applyBorder="1" applyAlignment="1">
      <alignment vertical="center" wrapText="1"/>
    </xf>
    <xf numFmtId="0" fontId="98" fillId="12" borderId="0" xfId="0" applyFont="1" applyFill="1"/>
    <xf numFmtId="0" fontId="111" fillId="12" borderId="0" xfId="0" applyFont="1" applyFill="1"/>
    <xf numFmtId="0" fontId="99" fillId="12" borderId="0" xfId="0" applyFont="1" applyFill="1"/>
    <xf numFmtId="0" fontId="0" fillId="12" borderId="0" xfId="0" applyFill="1" applyBorder="1" applyAlignment="1"/>
    <xf numFmtId="49" fontId="80" fillId="0" borderId="17" xfId="0" applyNumberFormat="1" applyFont="1" applyBorder="1" applyAlignment="1">
      <alignment horizontal="left" vertical="center" indent="1"/>
    </xf>
    <xf numFmtId="9" fontId="107" fillId="26" borderId="40" xfId="0" applyNumberFormat="1" applyFont="1" applyFill="1" applyBorder="1" applyAlignment="1">
      <alignment horizontal="center" wrapText="1"/>
    </xf>
    <xf numFmtId="9" fontId="107" fillId="26" borderId="41" xfId="0" applyNumberFormat="1" applyFont="1" applyFill="1" applyBorder="1" applyAlignment="1">
      <alignment horizontal="center" wrapText="1"/>
    </xf>
    <xf numFmtId="9" fontId="107" fillId="26" borderId="42" xfId="0" applyNumberFormat="1" applyFont="1" applyFill="1" applyBorder="1" applyAlignment="1">
      <alignment horizontal="center" wrapText="1"/>
    </xf>
    <xf numFmtId="49" fontId="7" fillId="0" borderId="45" xfId="0" applyNumberFormat="1" applyFont="1" applyBorder="1" applyAlignment="1">
      <alignment horizontal="left" vertical="center" indent="1"/>
    </xf>
    <xf numFmtId="49" fontId="7" fillId="0" borderId="29" xfId="0" applyNumberFormat="1" applyFont="1" applyBorder="1" applyAlignment="1">
      <alignment horizontal="left" vertical="center" indent="1"/>
    </xf>
    <xf numFmtId="9" fontId="7" fillId="0" borderId="23" xfId="0" applyNumberFormat="1" applyFont="1" applyBorder="1" applyAlignment="1">
      <alignment horizontal="left" vertical="center"/>
    </xf>
    <xf numFmtId="0" fontId="7" fillId="21" borderId="41" xfId="1" applyFont="1" applyFill="1" applyBorder="1" applyAlignment="1">
      <alignment vertical="top" wrapText="1"/>
    </xf>
    <xf numFmtId="0" fontId="7" fillId="21" borderId="42" xfId="1" applyFont="1" applyFill="1" applyBorder="1" applyAlignment="1">
      <alignment vertical="top" wrapText="1"/>
    </xf>
    <xf numFmtId="0" fontId="13" fillId="26" borderId="0" xfId="0" applyFont="1" applyFill="1" applyBorder="1" applyAlignment="1">
      <alignment horizontal="left" vertical="center"/>
    </xf>
    <xf numFmtId="0" fontId="14" fillId="26" borderId="0" xfId="0" applyFont="1" applyFill="1" applyBorder="1" applyAlignment="1">
      <alignment horizontal="center" vertical="center"/>
    </xf>
    <xf numFmtId="0" fontId="14" fillId="26" borderId="0" xfId="0" applyFont="1" applyFill="1" applyBorder="1" applyAlignment="1">
      <alignment horizontal="left" vertical="center" indent="2"/>
    </xf>
    <xf numFmtId="0" fontId="16" fillId="26" borderId="0" xfId="0" applyFont="1" applyFill="1" applyBorder="1" applyAlignment="1">
      <alignment horizontal="left" vertical="center"/>
    </xf>
    <xf numFmtId="0" fontId="10" fillId="26" borderId="0" xfId="0" applyFont="1" applyFill="1" applyBorder="1"/>
    <xf numFmtId="9" fontId="18" fillId="26" borderId="0" xfId="0" applyNumberFormat="1" applyFont="1" applyFill="1" applyBorder="1" applyAlignment="1">
      <alignment horizontal="center" vertical="top" wrapText="1"/>
    </xf>
    <xf numFmtId="0" fontId="19" fillId="26" borderId="0" xfId="0" applyFont="1" applyFill="1" applyBorder="1"/>
    <xf numFmtId="0" fontId="10" fillId="26" borderId="0" xfId="0" applyFont="1" applyFill="1" applyBorder="1" applyAlignment="1">
      <alignment vertical="center"/>
    </xf>
    <xf numFmtId="9" fontId="7" fillId="26" borderId="3" xfId="1" applyNumberFormat="1" applyFont="1" applyFill="1" applyBorder="1" applyAlignment="1">
      <alignment horizontal="right" vertical="center" wrapText="1"/>
    </xf>
    <xf numFmtId="9" fontId="7" fillId="26" borderId="0" xfId="1" applyNumberFormat="1" applyFont="1" applyFill="1" applyBorder="1" applyAlignment="1">
      <alignment horizontal="right" vertical="center" wrapText="1"/>
    </xf>
    <xf numFmtId="9" fontId="7" fillId="26" borderId="8" xfId="1" applyNumberFormat="1" applyFont="1" applyFill="1" applyBorder="1" applyAlignment="1">
      <alignment vertical="center"/>
    </xf>
    <xf numFmtId="49" fontId="7" fillId="26" borderId="9" xfId="1" applyNumberFormat="1" applyFont="1" applyFill="1" applyBorder="1" applyAlignment="1">
      <alignment vertical="center"/>
    </xf>
    <xf numFmtId="9" fontId="9" fillId="5" borderId="53" xfId="0" applyNumberFormat="1" applyFont="1" applyFill="1" applyBorder="1" applyAlignment="1" applyProtection="1">
      <alignment horizontal="center" vertical="center" wrapText="1"/>
    </xf>
    <xf numFmtId="9" fontId="12" fillId="6" borderId="51" xfId="0" applyNumberFormat="1" applyFont="1" applyFill="1" applyBorder="1" applyAlignment="1">
      <alignment horizontal="center" vertical="center"/>
    </xf>
    <xf numFmtId="0" fontId="5" fillId="2" borderId="51" xfId="0" applyFont="1" applyFill="1" applyBorder="1" applyAlignment="1">
      <alignment horizontal="center" vertical="center"/>
    </xf>
    <xf numFmtId="0" fontId="5" fillId="26" borderId="51" xfId="0" applyFont="1" applyFill="1" applyBorder="1"/>
    <xf numFmtId="164" fontId="21" fillId="26" borderId="0" xfId="1" applyNumberFormat="1" applyFont="1" applyFill="1" applyBorder="1" applyAlignment="1">
      <alignment horizontal="left" vertical="center" wrapText="1"/>
    </xf>
    <xf numFmtId="164" fontId="7" fillId="26" borderId="4" xfId="1" applyNumberFormat="1" applyFont="1" applyFill="1" applyBorder="1" applyAlignment="1">
      <alignment horizontal="left" vertical="center" wrapText="1"/>
    </xf>
    <xf numFmtId="164" fontId="7" fillId="26" borderId="60" xfId="1" applyNumberFormat="1" applyFont="1" applyFill="1" applyBorder="1" applyAlignment="1">
      <alignment horizontal="left" vertical="center" wrapText="1"/>
    </xf>
    <xf numFmtId="164" fontId="7" fillId="26" borderId="14" xfId="1" applyNumberFormat="1" applyFont="1" applyFill="1" applyBorder="1" applyAlignment="1">
      <alignment horizontal="left" vertical="center" wrapText="1"/>
    </xf>
    <xf numFmtId="164" fontId="7" fillId="26" borderId="16" xfId="1" applyNumberFormat="1" applyFont="1" applyFill="1" applyBorder="1" applyAlignment="1">
      <alignment horizontal="left" vertical="center" wrapText="1"/>
    </xf>
    <xf numFmtId="167" fontId="54" fillId="4" borderId="7" xfId="0" applyNumberFormat="1" applyFont="1" applyFill="1" applyBorder="1" applyAlignment="1" applyProtection="1">
      <alignment horizontal="left" vertical="top" indent="2"/>
    </xf>
    <xf numFmtId="0" fontId="51" fillId="2" borderId="22" xfId="0" applyFont="1" applyFill="1" applyBorder="1" applyAlignment="1" applyProtection="1">
      <alignment horizontal="left" vertical="top"/>
    </xf>
    <xf numFmtId="0" fontId="52" fillId="2" borderId="11" xfId="0" applyFont="1" applyFill="1" applyBorder="1" applyAlignment="1" applyProtection="1">
      <alignment horizontal="left" vertical="top" wrapText="1"/>
    </xf>
    <xf numFmtId="0" fontId="52" fillId="2" borderId="11" xfId="0" applyFont="1" applyFill="1" applyBorder="1" applyAlignment="1" applyProtection="1">
      <alignment vertical="top"/>
    </xf>
    <xf numFmtId="0" fontId="51" fillId="2" borderId="12" xfId="0" applyFont="1" applyFill="1" applyBorder="1" applyAlignment="1" applyProtection="1">
      <alignment horizontal="right" vertical="top"/>
    </xf>
    <xf numFmtId="0" fontId="55" fillId="2" borderId="7" xfId="0" applyFont="1" applyFill="1" applyBorder="1" applyAlignment="1" applyProtection="1">
      <alignment horizontal="left" vertical="center" wrapText="1" indent="1"/>
    </xf>
    <xf numFmtId="0" fontId="56" fillId="2" borderId="60" xfId="0" applyFont="1" applyFill="1" applyBorder="1" applyAlignment="1" applyProtection="1">
      <alignment horizontal="left" vertical="center" wrapText="1" indent="1"/>
    </xf>
    <xf numFmtId="9" fontId="3" fillId="4" borderId="7" xfId="0" applyNumberFormat="1" applyFont="1" applyFill="1" applyBorder="1" applyAlignment="1" applyProtection="1">
      <alignment horizontal="left" vertical="center" indent="1"/>
    </xf>
    <xf numFmtId="9" fontId="20" fillId="15" borderId="60" xfId="0" applyNumberFormat="1" applyFont="1" applyFill="1" applyBorder="1" applyAlignment="1" applyProtection="1">
      <alignment horizontal="center" vertical="center"/>
    </xf>
    <xf numFmtId="0" fontId="54" fillId="2" borderId="60" xfId="0" applyFont="1" applyFill="1" applyBorder="1" applyAlignment="1" applyProtection="1">
      <alignment horizontal="left" indent="1"/>
    </xf>
    <xf numFmtId="49" fontId="7" fillId="2" borderId="60" xfId="0" applyNumberFormat="1" applyFont="1" applyFill="1" applyBorder="1" applyAlignment="1" applyProtection="1">
      <alignment horizontal="left" vertical="top"/>
    </xf>
    <xf numFmtId="0" fontId="54" fillId="0" borderId="60" xfId="0" applyFont="1" applyBorder="1" applyAlignment="1" applyProtection="1">
      <alignment horizontal="left" vertical="top" indent="1"/>
    </xf>
    <xf numFmtId="0" fontId="61" fillId="2" borderId="60" xfId="0" applyFont="1" applyFill="1" applyBorder="1" applyAlignment="1" applyProtection="1">
      <alignment horizontal="left" vertical="top" indent="1"/>
    </xf>
    <xf numFmtId="0" fontId="54" fillId="2" borderId="60" xfId="0" applyFont="1" applyFill="1" applyBorder="1" applyAlignment="1" applyProtection="1">
      <alignment horizontal="left" vertical="top" indent="1"/>
    </xf>
    <xf numFmtId="0" fontId="51" fillId="2" borderId="5" xfId="0" applyFont="1" applyFill="1" applyBorder="1" applyAlignment="1" applyProtection="1">
      <alignment horizontal="left" vertical="top"/>
    </xf>
    <xf numFmtId="0" fontId="52" fillId="2" borderId="3" xfId="0" applyFont="1" applyFill="1" applyBorder="1" applyAlignment="1" applyProtection="1">
      <alignment horizontal="left" vertical="top" wrapText="1"/>
    </xf>
    <xf numFmtId="0" fontId="52" fillId="2" borderId="3" xfId="0" applyFont="1" applyFill="1" applyBorder="1" applyAlignment="1" applyProtection="1">
      <alignment vertical="top"/>
    </xf>
    <xf numFmtId="0" fontId="51" fillId="2" borderId="4" xfId="0" applyFont="1" applyFill="1" applyBorder="1" applyAlignment="1" applyProtection="1">
      <alignment horizontal="right" vertical="top"/>
    </xf>
    <xf numFmtId="9" fontId="47" fillId="11" borderId="38" xfId="0" applyNumberFormat="1" applyFont="1" applyFill="1" applyBorder="1" applyAlignment="1" applyProtection="1">
      <alignment horizontal="center" vertical="center" wrapText="1"/>
    </xf>
    <xf numFmtId="0" fontId="39" fillId="26" borderId="0" xfId="0" applyNumberFormat="1" applyFont="1" applyFill="1" applyBorder="1" applyAlignment="1" applyProtection="1">
      <alignment vertical="center"/>
    </xf>
    <xf numFmtId="0" fontId="7" fillId="2" borderId="0" xfId="0" applyFont="1" applyFill="1" applyBorder="1" applyAlignment="1">
      <alignment horizontal="left" vertical="center"/>
    </xf>
    <xf numFmtId="14" fontId="37" fillId="2" borderId="0" xfId="1" applyNumberFormat="1" applyFont="1" applyFill="1" applyBorder="1" applyAlignment="1">
      <alignment horizontal="right" vertical="center"/>
    </xf>
    <xf numFmtId="14" fontId="21" fillId="2" borderId="0" xfId="1" applyNumberFormat="1" applyFont="1" applyFill="1" applyBorder="1" applyAlignment="1">
      <alignment horizontal="right" vertical="center"/>
    </xf>
    <xf numFmtId="0" fontId="39" fillId="23" borderId="0" xfId="1" applyFont="1" applyFill="1" applyBorder="1" applyAlignment="1">
      <alignment horizontal="center" vertical="center" wrapText="1"/>
    </xf>
    <xf numFmtId="0" fontId="44" fillId="23" borderId="58" xfId="1" applyFont="1" applyFill="1" applyBorder="1" applyAlignment="1">
      <alignment horizontal="center" vertical="center" wrapText="1"/>
    </xf>
    <xf numFmtId="0" fontId="45" fillId="7" borderId="63" xfId="2" applyFont="1" applyFill="1" applyBorder="1" applyAlignment="1" applyProtection="1">
      <alignment horizontal="center" vertical="center" wrapText="1"/>
    </xf>
    <xf numFmtId="0" fontId="38" fillId="22" borderId="63" xfId="1" applyFont="1" applyFill="1" applyBorder="1" applyAlignment="1" applyProtection="1">
      <alignment horizontal="center" vertical="center" wrapText="1"/>
    </xf>
    <xf numFmtId="0" fontId="39" fillId="19" borderId="63" xfId="0" applyFont="1" applyFill="1" applyBorder="1" applyAlignment="1" applyProtection="1">
      <alignment horizontal="center" vertical="center"/>
    </xf>
    <xf numFmtId="0" fontId="41" fillId="2" borderId="38" xfId="0" applyFont="1" applyFill="1" applyBorder="1" applyAlignment="1" applyProtection="1">
      <alignment horizontal="center" vertical="center" wrapText="1"/>
      <protection locked="0"/>
    </xf>
    <xf numFmtId="9" fontId="39" fillId="19" borderId="64" xfId="0" applyNumberFormat="1" applyFont="1" applyFill="1" applyBorder="1" applyAlignment="1">
      <alignment horizontal="center" vertical="center"/>
    </xf>
    <xf numFmtId="0" fontId="39" fillId="19" borderId="44" xfId="1" applyNumberFormat="1" applyFont="1" applyFill="1" applyBorder="1" applyAlignment="1">
      <alignment horizontal="center" vertical="center" wrapText="1"/>
    </xf>
    <xf numFmtId="0" fontId="41" fillId="2" borderId="39" xfId="0" applyFont="1" applyFill="1" applyBorder="1" applyAlignment="1" applyProtection="1">
      <alignment horizontal="left" vertical="center" wrapText="1" indent="1"/>
      <protection locked="0"/>
    </xf>
    <xf numFmtId="0" fontId="39" fillId="19" borderId="63" xfId="0" applyFont="1" applyFill="1" applyBorder="1" applyAlignment="1" applyProtection="1">
      <alignment horizontal="center" vertical="center" wrapText="1"/>
    </xf>
    <xf numFmtId="0" fontId="41" fillId="0" borderId="39" xfId="0" applyFont="1" applyBorder="1" applyAlignment="1" applyProtection="1">
      <alignment horizontal="left" vertical="center" wrapText="1" indent="1"/>
      <protection locked="0"/>
    </xf>
    <xf numFmtId="0" fontId="39" fillId="19" borderId="64" xfId="0" applyFont="1" applyFill="1" applyBorder="1" applyAlignment="1" applyProtection="1">
      <alignment horizontal="center" vertical="center"/>
    </xf>
    <xf numFmtId="0" fontId="38" fillId="22" borderId="63" xfId="0" applyFont="1" applyFill="1" applyBorder="1" applyAlignment="1" applyProtection="1">
      <alignment horizontal="center" vertical="center"/>
    </xf>
    <xf numFmtId="0" fontId="39" fillId="19" borderId="38" xfId="1" applyNumberFormat="1" applyFont="1" applyFill="1" applyBorder="1" applyAlignment="1">
      <alignment horizontal="center" vertical="center" wrapText="1"/>
    </xf>
    <xf numFmtId="0" fontId="39" fillId="12" borderId="39" xfId="0" applyFont="1" applyFill="1" applyBorder="1" applyAlignment="1" applyProtection="1">
      <alignment horizontal="left" vertical="center" wrapText="1" indent="1"/>
      <protection locked="0"/>
    </xf>
    <xf numFmtId="0" fontId="0" fillId="0" borderId="39" xfId="0" applyBorder="1"/>
    <xf numFmtId="0" fontId="128" fillId="10" borderId="30" xfId="1" applyFont="1" applyFill="1" applyBorder="1" applyAlignment="1">
      <alignment horizontal="center" vertical="center" wrapText="1"/>
    </xf>
    <xf numFmtId="0" fontId="38" fillId="10" borderId="30" xfId="1" applyFont="1" applyFill="1" applyBorder="1" applyAlignment="1">
      <alignment horizontal="center" vertical="center" wrapText="1"/>
    </xf>
    <xf numFmtId="0" fontId="39" fillId="12" borderId="43" xfId="1" applyNumberFormat="1" applyFont="1" applyFill="1" applyBorder="1" applyAlignment="1">
      <alignment horizontal="center" vertical="center" wrapText="1"/>
    </xf>
    <xf numFmtId="0" fontId="39" fillId="12" borderId="30" xfId="1" applyNumberFormat="1" applyFont="1" applyFill="1" applyBorder="1" applyAlignment="1">
      <alignment horizontal="center" vertical="center" wrapText="1"/>
    </xf>
    <xf numFmtId="0" fontId="48" fillId="19" borderId="44" xfId="0" applyFont="1" applyFill="1" applyBorder="1" applyAlignment="1">
      <alignment horizontal="left" vertical="center" wrapText="1" indent="1"/>
    </xf>
    <xf numFmtId="49" fontId="48" fillId="19" borderId="44" xfId="0" applyNumberFormat="1" applyFont="1" applyFill="1" applyBorder="1" applyAlignment="1">
      <alignment horizontal="left" vertical="center" wrapText="1" indent="1"/>
    </xf>
    <xf numFmtId="0" fontId="81" fillId="19" borderId="44" xfId="0" applyFont="1" applyFill="1" applyBorder="1" applyAlignment="1">
      <alignment horizontal="left" vertical="center" wrapText="1" indent="1"/>
    </xf>
    <xf numFmtId="0" fontId="48" fillId="19" borderId="44" xfId="0" applyFont="1" applyFill="1" applyBorder="1" applyAlignment="1">
      <alignment horizontal="left" vertical="center" indent="1"/>
    </xf>
    <xf numFmtId="0" fontId="39" fillId="19" borderId="44" xfId="0" applyFont="1" applyFill="1" applyBorder="1" applyAlignment="1">
      <alignment horizontal="left" vertical="center" wrapText="1" indent="1"/>
    </xf>
    <xf numFmtId="0" fontId="82" fillId="19" borderId="44" xfId="0" applyFont="1" applyFill="1" applyBorder="1" applyAlignment="1">
      <alignment horizontal="left" vertical="center" wrapText="1" indent="1"/>
    </xf>
    <xf numFmtId="0" fontId="91" fillId="19" borderId="44" xfId="0" applyFont="1" applyFill="1" applyBorder="1" applyAlignment="1">
      <alignment horizontal="left" vertical="center" wrapText="1" indent="1"/>
    </xf>
    <xf numFmtId="20" fontId="91" fillId="19" borderId="44" xfId="0" applyNumberFormat="1" applyFont="1" applyFill="1" applyBorder="1" applyAlignment="1">
      <alignment horizontal="left" vertical="center" wrapText="1" indent="1"/>
    </xf>
    <xf numFmtId="0" fontId="6" fillId="10" borderId="37" xfId="1" applyFont="1" applyFill="1" applyBorder="1" applyAlignment="1">
      <alignment horizontal="center" vertical="center" wrapText="1"/>
    </xf>
    <xf numFmtId="0" fontId="21" fillId="26" borderId="0" xfId="1" applyNumberFormat="1" applyFont="1" applyFill="1" applyBorder="1" applyAlignment="1">
      <alignment horizontal="left" vertical="center" wrapText="1"/>
    </xf>
    <xf numFmtId="49" fontId="21" fillId="26" borderId="0" xfId="1" applyNumberFormat="1" applyFont="1" applyFill="1" applyBorder="1" applyAlignment="1">
      <alignment vertical="center"/>
    </xf>
    <xf numFmtId="0" fontId="21" fillId="26" borderId="0" xfId="1" applyNumberFormat="1" applyFont="1" applyFill="1" applyBorder="1" applyAlignment="1">
      <alignment vertical="center"/>
    </xf>
    <xf numFmtId="0" fontId="5" fillId="12" borderId="51" xfId="0" applyFont="1" applyFill="1" applyBorder="1" applyAlignment="1">
      <alignment horizontal="center" vertical="center"/>
    </xf>
    <xf numFmtId="0" fontId="21" fillId="26" borderId="35" xfId="1" applyNumberFormat="1" applyFont="1" applyFill="1" applyBorder="1" applyAlignment="1">
      <alignment horizontal="left" vertical="center" wrapText="1"/>
    </xf>
    <xf numFmtId="0" fontId="0" fillId="0" borderId="35" xfId="0" applyBorder="1"/>
    <xf numFmtId="9" fontId="9" fillId="5" borderId="20" xfId="0" applyNumberFormat="1" applyFont="1" applyFill="1" applyBorder="1" applyAlignment="1" applyProtection="1">
      <alignment horizontal="center" vertical="center" wrapText="1"/>
    </xf>
    <xf numFmtId="0" fontId="8" fillId="12" borderId="22" xfId="0" applyFont="1" applyFill="1" applyBorder="1" applyAlignment="1" applyProtection="1">
      <alignment horizontal="left" vertical="top" wrapText="1" indent="1"/>
      <protection locked="0"/>
    </xf>
    <xf numFmtId="0" fontId="8" fillId="12" borderId="11" xfId="0" applyFont="1" applyFill="1" applyBorder="1" applyAlignment="1" applyProtection="1">
      <alignment horizontal="left" vertical="top" wrapText="1" indent="1"/>
      <protection locked="0"/>
    </xf>
    <xf numFmtId="0" fontId="8" fillId="12" borderId="12" xfId="0" applyFont="1" applyFill="1" applyBorder="1" applyAlignment="1" applyProtection="1">
      <alignment horizontal="left" vertical="top" wrapText="1" indent="1"/>
      <protection locked="0"/>
    </xf>
    <xf numFmtId="0" fontId="8" fillId="12" borderId="5" xfId="0" applyFont="1" applyFill="1" applyBorder="1" applyAlignment="1" applyProtection="1">
      <alignment horizontal="left" vertical="top" wrapText="1" indent="1"/>
      <protection locked="0"/>
    </xf>
    <xf numFmtId="0" fontId="8" fillId="12" borderId="3" xfId="0" applyFont="1" applyFill="1" applyBorder="1" applyAlignment="1" applyProtection="1">
      <alignment horizontal="left" vertical="top" wrapText="1" indent="1"/>
      <protection locked="0"/>
    </xf>
    <xf numFmtId="0" fontId="8" fillId="12" borderId="4" xfId="0" applyFont="1" applyFill="1" applyBorder="1" applyAlignment="1" applyProtection="1">
      <alignment horizontal="left" vertical="top" wrapText="1" indent="1"/>
      <protection locked="0"/>
    </xf>
    <xf numFmtId="0" fontId="29" fillId="12" borderId="38" xfId="0" applyFont="1" applyFill="1" applyBorder="1" applyAlignment="1">
      <alignment horizontal="center"/>
    </xf>
    <xf numFmtId="0" fontId="30" fillId="12" borderId="38" xfId="2" applyFont="1" applyFill="1" applyBorder="1" applyAlignment="1">
      <alignment horizontal="left" vertical="center" wrapText="1"/>
    </xf>
    <xf numFmtId="9" fontId="7" fillId="2" borderId="58" xfId="0" applyNumberFormat="1" applyFont="1" applyFill="1" applyBorder="1" applyAlignment="1">
      <alignment horizontal="center" vertical="center"/>
    </xf>
    <xf numFmtId="9" fontId="87" fillId="24" borderId="37" xfId="0" applyNumberFormat="1" applyFont="1" applyFill="1" applyBorder="1" applyAlignment="1">
      <alignment horizontal="center" vertical="center"/>
    </xf>
    <xf numFmtId="9" fontId="87" fillId="24" borderId="38" xfId="0" applyNumberFormat="1" applyFont="1" applyFill="1" applyBorder="1" applyAlignment="1">
      <alignment horizontal="left" vertical="center"/>
    </xf>
    <xf numFmtId="9" fontId="87" fillId="14" borderId="38" xfId="0" applyNumberFormat="1" applyFont="1" applyFill="1" applyBorder="1" applyAlignment="1">
      <alignment horizontal="center" vertical="center"/>
    </xf>
    <xf numFmtId="0" fontId="88" fillId="14" borderId="38" xfId="0" applyFont="1" applyFill="1" applyBorder="1" applyAlignment="1">
      <alignment vertical="center"/>
    </xf>
    <xf numFmtId="0" fontId="129" fillId="0" borderId="38" xfId="0" applyFont="1" applyBorder="1"/>
    <xf numFmtId="9" fontId="87" fillId="14" borderId="39" xfId="0" applyNumberFormat="1" applyFont="1" applyFill="1" applyBorder="1" applyAlignment="1">
      <alignment horizontal="center" vertical="center" wrapText="1"/>
    </xf>
    <xf numFmtId="9" fontId="7" fillId="22" borderId="42" xfId="0" applyNumberFormat="1" applyFont="1" applyFill="1" applyBorder="1" applyAlignment="1">
      <alignment horizontal="center" vertical="center" wrapText="1"/>
    </xf>
    <xf numFmtId="0" fontId="10" fillId="12" borderId="51" xfId="0" applyFont="1" applyFill="1" applyBorder="1" applyAlignment="1">
      <alignment horizontal="center" vertical="center"/>
    </xf>
    <xf numFmtId="0" fontId="11" fillId="12" borderId="0" xfId="0" applyNumberFormat="1" applyFont="1" applyFill="1" applyBorder="1" applyAlignment="1">
      <alignment horizontal="center" vertical="center"/>
    </xf>
    <xf numFmtId="0" fontId="10" fillId="12" borderId="0" xfId="0" applyFont="1" applyFill="1" applyBorder="1" applyAlignment="1">
      <alignment horizontal="center" vertical="center"/>
    </xf>
    <xf numFmtId="0" fontId="10" fillId="12" borderId="47" xfId="0" applyFont="1" applyFill="1" applyBorder="1"/>
    <xf numFmtId="0" fontId="8" fillId="12" borderId="65" xfId="0" applyFont="1" applyFill="1" applyBorder="1" applyAlignment="1" applyProtection="1">
      <alignment horizontal="left" vertical="top" wrapText="1" indent="1"/>
      <protection locked="0"/>
    </xf>
    <xf numFmtId="0" fontId="76" fillId="26" borderId="67" xfId="0" applyFont="1" applyFill="1" applyBorder="1" applyAlignment="1">
      <alignment horizontal="center" vertical="center" wrapText="1"/>
    </xf>
    <xf numFmtId="0" fontId="76" fillId="26" borderId="41" xfId="0" applyFont="1" applyFill="1" applyBorder="1" applyAlignment="1">
      <alignment horizontal="center" vertical="center" wrapText="1"/>
    </xf>
    <xf numFmtId="0" fontId="76" fillId="26" borderId="13" xfId="0" applyFont="1" applyFill="1" applyBorder="1" applyAlignment="1">
      <alignment horizontal="center" vertical="center" wrapText="1"/>
    </xf>
    <xf numFmtId="9" fontId="12" fillId="7" borderId="51" xfId="0" applyNumberFormat="1" applyFont="1" applyFill="1" applyBorder="1" applyAlignment="1">
      <alignment horizontal="center" vertical="center"/>
    </xf>
    <xf numFmtId="9" fontId="12" fillId="7" borderId="0" xfId="0" applyNumberFormat="1" applyFont="1" applyFill="1" applyBorder="1" applyAlignment="1">
      <alignment horizontal="center" vertical="center"/>
    </xf>
    <xf numFmtId="9" fontId="12" fillId="7" borderId="0" xfId="0" applyNumberFormat="1" applyFont="1" applyFill="1" applyBorder="1" applyAlignment="1">
      <alignment horizontal="left" vertical="center"/>
    </xf>
    <xf numFmtId="0" fontId="130" fillId="12" borderId="8" xfId="0" applyFont="1" applyFill="1" applyBorder="1"/>
    <xf numFmtId="0" fontId="88" fillId="12" borderId="8" xfId="0" applyFont="1" applyFill="1" applyBorder="1" applyAlignment="1">
      <alignment vertical="center"/>
    </xf>
    <xf numFmtId="0" fontId="88" fillId="12" borderId="8" xfId="0" applyFont="1" applyFill="1" applyBorder="1" applyAlignment="1">
      <alignment vertical="center" wrapText="1"/>
    </xf>
    <xf numFmtId="9" fontId="88" fillId="12" borderId="8" xfId="0" applyNumberFormat="1" applyFont="1" applyFill="1" applyBorder="1" applyAlignment="1">
      <alignment horizontal="center" vertical="center"/>
    </xf>
    <xf numFmtId="9" fontId="24" fillId="33" borderId="3" xfId="0" applyNumberFormat="1" applyFont="1" applyFill="1" applyBorder="1" applyAlignment="1" applyProtection="1">
      <alignment horizontal="center" vertical="center"/>
    </xf>
    <xf numFmtId="9" fontId="24" fillId="33" borderId="4" xfId="0" applyNumberFormat="1" applyFont="1" applyFill="1" applyBorder="1" applyAlignment="1" applyProtection="1">
      <alignment horizontal="center" vertical="center"/>
    </xf>
    <xf numFmtId="9" fontId="3" fillId="35" borderId="61" xfId="0" applyNumberFormat="1" applyFont="1" applyFill="1" applyBorder="1" applyAlignment="1" applyProtection="1">
      <alignment horizontal="left" vertical="center" indent="1"/>
    </xf>
    <xf numFmtId="9" fontId="3" fillId="35" borderId="20" xfId="0" applyNumberFormat="1" applyFont="1" applyFill="1" applyBorder="1" applyAlignment="1" applyProtection="1">
      <alignment horizontal="left" vertical="center" indent="1"/>
    </xf>
    <xf numFmtId="9" fontId="3" fillId="35" borderId="20" xfId="0" applyNumberFormat="1" applyFont="1" applyFill="1" applyBorder="1" applyAlignment="1" applyProtection="1">
      <alignment horizontal="left" vertical="center" wrapText="1" indent="1"/>
    </xf>
    <xf numFmtId="9" fontId="20" fillId="35" borderId="20" xfId="0" applyNumberFormat="1" applyFont="1" applyFill="1" applyBorder="1" applyAlignment="1" applyProtection="1">
      <alignment horizontal="center" vertical="center"/>
    </xf>
    <xf numFmtId="9" fontId="20" fillId="35" borderId="62" xfId="0" applyNumberFormat="1" applyFont="1" applyFill="1" applyBorder="1" applyAlignment="1" applyProtection="1">
      <alignment horizontal="center" vertical="center"/>
    </xf>
    <xf numFmtId="9" fontId="3" fillId="35" borderId="7" xfId="0" applyNumberFormat="1" applyFont="1" applyFill="1" applyBorder="1" applyAlignment="1" applyProtection="1">
      <alignment horizontal="left" vertical="center" indent="1"/>
    </xf>
    <xf numFmtId="9" fontId="3" fillId="35" borderId="0" xfId="0" applyNumberFormat="1" applyFont="1" applyFill="1" applyBorder="1" applyAlignment="1" applyProtection="1">
      <alignment horizontal="left" vertical="center" indent="1"/>
    </xf>
    <xf numFmtId="0" fontId="3" fillId="36" borderId="0" xfId="0" applyFont="1" applyFill="1" applyBorder="1" applyAlignment="1" applyProtection="1">
      <alignment horizontal="left" vertical="center" indent="1"/>
    </xf>
    <xf numFmtId="9" fontId="20" fillId="35" borderId="0" xfId="0" applyNumberFormat="1" applyFont="1" applyFill="1" applyBorder="1" applyAlignment="1" applyProtection="1">
      <alignment horizontal="center" vertical="center"/>
    </xf>
    <xf numFmtId="9" fontId="20" fillId="35" borderId="60" xfId="0" applyNumberFormat="1" applyFont="1" applyFill="1" applyBorder="1" applyAlignment="1" applyProtection="1">
      <alignment horizontal="center" vertical="center"/>
    </xf>
    <xf numFmtId="9" fontId="24" fillId="34" borderId="3" xfId="0" applyNumberFormat="1" applyFont="1" applyFill="1" applyBorder="1" applyAlignment="1" applyProtection="1">
      <alignment horizontal="center" vertical="center"/>
    </xf>
    <xf numFmtId="9" fontId="24" fillId="34" borderId="4" xfId="0" applyNumberFormat="1" applyFont="1" applyFill="1" applyBorder="1" applyAlignment="1" applyProtection="1">
      <alignment horizontal="center" vertical="center"/>
    </xf>
    <xf numFmtId="9" fontId="3" fillId="37" borderId="7" xfId="0" applyNumberFormat="1" applyFont="1" applyFill="1" applyBorder="1" applyAlignment="1" applyProtection="1">
      <alignment horizontal="left" vertical="center" indent="1"/>
    </xf>
    <xf numFmtId="9" fontId="3" fillId="37" borderId="0" xfId="0" applyNumberFormat="1" applyFont="1" applyFill="1" applyBorder="1" applyAlignment="1" applyProtection="1">
      <alignment horizontal="left" vertical="center" indent="1"/>
    </xf>
    <xf numFmtId="0" fontId="3" fillId="38" borderId="0" xfId="0" applyFont="1" applyFill="1" applyBorder="1" applyAlignment="1" applyProtection="1">
      <alignment horizontal="left" vertical="center" indent="1"/>
    </xf>
    <xf numFmtId="9" fontId="20" fillId="37" borderId="0" xfId="0" applyNumberFormat="1" applyFont="1" applyFill="1" applyBorder="1" applyAlignment="1" applyProtection="1">
      <alignment horizontal="center" vertical="center"/>
    </xf>
    <xf numFmtId="9" fontId="20" fillId="37" borderId="60" xfId="0" applyNumberFormat="1" applyFont="1" applyFill="1" applyBorder="1" applyAlignment="1" applyProtection="1">
      <alignment horizontal="center" vertical="center"/>
    </xf>
    <xf numFmtId="9" fontId="3" fillId="37" borderId="61" xfId="0" applyNumberFormat="1" applyFont="1" applyFill="1" applyBorder="1" applyAlignment="1" applyProtection="1">
      <alignment horizontal="left" vertical="center" indent="1"/>
    </xf>
    <xf numFmtId="9" fontId="3" fillId="37" borderId="20" xfId="0" applyNumberFormat="1" applyFont="1" applyFill="1" applyBorder="1" applyAlignment="1" applyProtection="1">
      <alignment horizontal="left" vertical="center" indent="1"/>
    </xf>
    <xf numFmtId="9" fontId="3" fillId="37" borderId="20" xfId="0" applyNumberFormat="1" applyFont="1" applyFill="1" applyBorder="1" applyAlignment="1" applyProtection="1">
      <alignment horizontal="left" vertical="center" wrapText="1" indent="1"/>
    </xf>
    <xf numFmtId="9" fontId="20" fillId="37" borderId="20" xfId="0" applyNumberFormat="1" applyFont="1" applyFill="1" applyBorder="1" applyAlignment="1" applyProtection="1">
      <alignment horizontal="center" vertical="center"/>
    </xf>
    <xf numFmtId="9" fontId="20" fillId="37" borderId="62" xfId="0" applyNumberFormat="1" applyFont="1" applyFill="1" applyBorder="1" applyAlignment="1" applyProtection="1">
      <alignment horizontal="center" vertical="center"/>
    </xf>
    <xf numFmtId="0" fontId="8" fillId="12" borderId="40" xfId="0" applyFont="1" applyFill="1" applyBorder="1" applyAlignment="1" applyProtection="1">
      <alignment horizontal="left" vertical="center" wrapText="1" indent="1"/>
      <protection locked="0"/>
    </xf>
    <xf numFmtId="0" fontId="8" fillId="12" borderId="41" xfId="0" applyFont="1" applyFill="1" applyBorder="1" applyAlignment="1" applyProtection="1">
      <alignment horizontal="left" vertical="center" wrapText="1" indent="1"/>
      <protection locked="0"/>
    </xf>
    <xf numFmtId="0" fontId="8" fillId="12" borderId="42" xfId="0" applyFont="1" applyFill="1" applyBorder="1" applyAlignment="1" applyProtection="1">
      <alignment horizontal="left" vertical="center" wrapText="1" indent="1"/>
      <protection locked="0"/>
    </xf>
    <xf numFmtId="0" fontId="20" fillId="26" borderId="19" xfId="0" applyFont="1" applyFill="1" applyBorder="1" applyAlignment="1">
      <alignment horizontal="center" vertical="center"/>
    </xf>
    <xf numFmtId="0" fontId="14" fillId="26" borderId="20" xfId="0" applyFont="1" applyFill="1" applyBorder="1" applyAlignment="1">
      <alignment horizontal="center" vertical="center"/>
    </xf>
    <xf numFmtId="0" fontId="14" fillId="26" borderId="20" xfId="0" applyFont="1" applyFill="1" applyBorder="1" applyAlignment="1">
      <alignment horizontal="left" vertical="center" indent="2"/>
    </xf>
    <xf numFmtId="0" fontId="20" fillId="26" borderId="20" xfId="0" applyFont="1" applyFill="1" applyBorder="1" applyAlignment="1">
      <alignment horizontal="center" vertical="center"/>
    </xf>
    <xf numFmtId="0" fontId="10" fillId="26" borderId="68" xfId="0" applyFont="1" applyFill="1" applyBorder="1"/>
    <xf numFmtId="0" fontId="10" fillId="26" borderId="68" xfId="0" applyFont="1" applyFill="1" applyBorder="1" applyAlignment="1">
      <alignment vertical="center"/>
    </xf>
    <xf numFmtId="0" fontId="77" fillId="26" borderId="69" xfId="0" applyFont="1" applyFill="1" applyBorder="1" applyAlignment="1">
      <alignment horizontal="center" vertical="center" wrapText="1"/>
    </xf>
    <xf numFmtId="0" fontId="8" fillId="12" borderId="71" xfId="0" applyFont="1" applyFill="1" applyBorder="1" applyAlignment="1" applyProtection="1">
      <alignment horizontal="left" vertical="top" wrapText="1" indent="1"/>
      <protection locked="0"/>
    </xf>
    <xf numFmtId="0" fontId="10" fillId="26" borderId="72" xfId="0" applyFont="1" applyFill="1" applyBorder="1"/>
    <xf numFmtId="0" fontId="7" fillId="26" borderId="73" xfId="0" applyFont="1" applyFill="1" applyBorder="1" applyAlignment="1">
      <alignment vertical="center"/>
    </xf>
    <xf numFmtId="0" fontId="74" fillId="26" borderId="75" xfId="0" applyFont="1" applyFill="1" applyBorder="1" applyAlignment="1">
      <alignment horizontal="center" vertical="center" wrapText="1"/>
    </xf>
    <xf numFmtId="0" fontId="8" fillId="12" borderId="77" xfId="0" applyFont="1" applyFill="1" applyBorder="1" applyAlignment="1" applyProtection="1">
      <alignment horizontal="left" vertical="top" wrapText="1" indent="1"/>
      <protection locked="0"/>
    </xf>
    <xf numFmtId="9" fontId="12" fillId="7" borderId="58" xfId="0" applyNumberFormat="1" applyFont="1" applyFill="1" applyBorder="1" applyAlignment="1">
      <alignment horizontal="center" vertical="center"/>
    </xf>
    <xf numFmtId="9" fontId="12" fillId="6" borderId="58" xfId="0" applyNumberFormat="1" applyFont="1" applyFill="1" applyBorder="1" applyAlignment="1">
      <alignment horizontal="center" vertical="center"/>
    </xf>
    <xf numFmtId="0" fontId="132" fillId="0" borderId="0" xfId="0" applyFont="1"/>
    <xf numFmtId="0" fontId="74" fillId="26" borderId="85" xfId="0" applyFont="1" applyFill="1" applyBorder="1" applyAlignment="1">
      <alignment horizontal="center" vertical="center" wrapText="1"/>
    </xf>
    <xf numFmtId="0" fontId="77" fillId="26" borderId="86" xfId="0" applyFont="1" applyFill="1" applyBorder="1" applyAlignment="1">
      <alignment horizontal="center" vertical="center" wrapText="1"/>
    </xf>
    <xf numFmtId="0" fontId="8" fillId="12" borderId="87" xfId="0" applyFont="1" applyFill="1" applyBorder="1" applyAlignment="1" applyProtection="1">
      <alignment horizontal="left" vertical="top" wrapText="1" indent="1"/>
      <protection locked="0"/>
    </xf>
    <xf numFmtId="0" fontId="8" fillId="12" borderId="88" xfId="0" applyFont="1" applyFill="1" applyBorder="1" applyAlignment="1" applyProtection="1">
      <alignment horizontal="left" vertical="top" wrapText="1" indent="1"/>
      <protection locked="0"/>
    </xf>
    <xf numFmtId="9" fontId="12" fillId="6" borderId="19" xfId="0" applyNumberFormat="1" applyFont="1" applyFill="1" applyBorder="1" applyAlignment="1">
      <alignment horizontal="center" vertical="center"/>
    </xf>
    <xf numFmtId="9" fontId="12" fillId="6" borderId="20" xfId="0" applyNumberFormat="1" applyFont="1" applyFill="1" applyBorder="1" applyAlignment="1">
      <alignment horizontal="center" vertical="center"/>
    </xf>
    <xf numFmtId="9" fontId="12" fillId="6" borderId="20" xfId="0" applyNumberFormat="1" applyFont="1" applyFill="1" applyBorder="1" applyAlignment="1">
      <alignment horizontal="left" vertical="center"/>
    </xf>
    <xf numFmtId="9" fontId="12" fillId="6" borderId="21" xfId="0" applyNumberFormat="1" applyFont="1" applyFill="1" applyBorder="1" applyAlignment="1">
      <alignment horizontal="center" vertical="center"/>
    </xf>
    <xf numFmtId="0" fontId="13" fillId="26" borderId="68" xfId="0" applyFont="1" applyFill="1" applyBorder="1" applyAlignment="1">
      <alignment horizontal="left" vertical="center"/>
    </xf>
    <xf numFmtId="0" fontId="74" fillId="26" borderId="92" xfId="0" applyFont="1" applyFill="1" applyBorder="1" applyAlignment="1">
      <alignment horizontal="center" vertical="center" wrapText="1"/>
    </xf>
    <xf numFmtId="0" fontId="77" fillId="26" borderId="93" xfId="0" applyFont="1" applyFill="1" applyBorder="1" applyAlignment="1">
      <alignment horizontal="center" vertical="center" wrapText="1"/>
    </xf>
    <xf numFmtId="0" fontId="8" fillId="12" borderId="94" xfId="0" applyFont="1" applyFill="1" applyBorder="1" applyAlignment="1" applyProtection="1">
      <alignment horizontal="left" vertical="top" wrapText="1" indent="1"/>
      <protection locked="0"/>
    </xf>
    <xf numFmtId="0" fontId="8" fillId="12" borderId="95" xfId="0" applyFont="1" applyFill="1" applyBorder="1" applyAlignment="1" applyProtection="1">
      <alignment horizontal="left" vertical="top" wrapText="1" indent="1"/>
      <protection locked="0"/>
    </xf>
    <xf numFmtId="49" fontId="106" fillId="19" borderId="96" xfId="1" applyNumberFormat="1" applyFont="1" applyFill="1" applyBorder="1" applyAlignment="1" applyProtection="1">
      <alignment horizontal="center" vertical="center" wrapText="1"/>
    </xf>
    <xf numFmtId="9" fontId="106" fillId="19" borderId="96" xfId="1" applyNumberFormat="1" applyFont="1" applyFill="1" applyBorder="1" applyAlignment="1" applyProtection="1">
      <alignment horizontal="center" vertical="center"/>
    </xf>
    <xf numFmtId="9" fontId="100" fillId="27" borderId="96" xfId="1" applyNumberFormat="1" applyFont="1" applyFill="1" applyBorder="1" applyAlignment="1" applyProtection="1">
      <alignment horizontal="center" vertical="center"/>
    </xf>
    <xf numFmtId="49" fontId="100" fillId="27" borderId="96" xfId="1" applyNumberFormat="1" applyFont="1" applyFill="1" applyBorder="1" applyAlignment="1" applyProtection="1">
      <alignment horizontal="center" vertical="center" wrapText="1"/>
    </xf>
    <xf numFmtId="0" fontId="91" fillId="0" borderId="0" xfId="0" applyFont="1"/>
    <xf numFmtId="0" fontId="5" fillId="12" borderId="32" xfId="0" applyFont="1" applyFill="1" applyBorder="1" applyAlignment="1">
      <alignment horizontal="center" vertical="center"/>
    </xf>
    <xf numFmtId="0" fontId="23" fillId="12" borderId="33" xfId="0" applyNumberFormat="1" applyFont="1" applyFill="1" applyBorder="1" applyAlignment="1">
      <alignment horizontal="center" vertical="center"/>
    </xf>
    <xf numFmtId="0" fontId="5" fillId="12" borderId="33" xfId="0" applyFont="1" applyFill="1" applyBorder="1" applyAlignment="1">
      <alignment horizontal="center" vertical="center"/>
    </xf>
    <xf numFmtId="0" fontId="5" fillId="12" borderId="33" xfId="0" applyFont="1" applyFill="1" applyBorder="1"/>
    <xf numFmtId="0" fontId="5" fillId="26" borderId="103" xfId="0" applyFont="1" applyFill="1" applyBorder="1"/>
    <xf numFmtId="9" fontId="26" fillId="26" borderId="104" xfId="0" applyNumberFormat="1" applyFont="1" applyFill="1" applyBorder="1" applyAlignment="1">
      <alignment vertical="center"/>
    </xf>
    <xf numFmtId="0" fontId="5" fillId="26" borderId="104" xfId="0" applyFont="1" applyFill="1" applyBorder="1"/>
    <xf numFmtId="0" fontId="5" fillId="26" borderId="104" xfId="0" applyFont="1" applyFill="1" applyBorder="1" applyAlignment="1"/>
    <xf numFmtId="9" fontId="6" fillId="26" borderId="112" xfId="0" applyNumberFormat="1" applyFont="1" applyFill="1" applyBorder="1" applyAlignment="1">
      <alignment vertical="center"/>
    </xf>
    <xf numFmtId="0" fontId="29" fillId="26" borderId="106" xfId="0" applyFont="1" applyFill="1" applyBorder="1" applyAlignment="1">
      <alignment horizontal="left" vertical="center" indent="1"/>
    </xf>
    <xf numFmtId="9" fontId="29" fillId="26" borderId="106" xfId="0" applyNumberFormat="1" applyFont="1" applyFill="1" applyBorder="1" applyAlignment="1">
      <alignment horizontal="left" vertical="center" indent="2"/>
    </xf>
    <xf numFmtId="0" fontId="6" fillId="26" borderId="107" xfId="0" applyFont="1" applyFill="1" applyBorder="1" applyAlignment="1">
      <alignment horizontal="right" vertical="center"/>
    </xf>
    <xf numFmtId="0" fontId="12" fillId="18" borderId="32" xfId="1" applyFont="1" applyFill="1" applyBorder="1" applyAlignment="1">
      <alignment horizontal="center" vertical="center"/>
    </xf>
    <xf numFmtId="0" fontId="12" fillId="18" borderId="33" xfId="1" applyFont="1" applyFill="1" applyBorder="1" applyAlignment="1">
      <alignment horizontal="center" vertical="center"/>
    </xf>
    <xf numFmtId="0" fontId="12" fillId="18" borderId="34" xfId="1" applyFont="1" applyFill="1" applyBorder="1" applyAlignment="1">
      <alignment horizontal="center" vertical="center"/>
    </xf>
    <xf numFmtId="0" fontId="95" fillId="18" borderId="40" xfId="1" applyFont="1" applyFill="1" applyBorder="1" applyAlignment="1">
      <alignment horizontal="center" vertical="top" wrapText="1"/>
    </xf>
    <xf numFmtId="0" fontId="95" fillId="18" borderId="41" xfId="1" applyFont="1" applyFill="1" applyBorder="1" applyAlignment="1">
      <alignment horizontal="center" vertical="top" wrapText="1"/>
    </xf>
    <xf numFmtId="0" fontId="95" fillId="18" borderId="42" xfId="1" applyFont="1" applyFill="1" applyBorder="1" applyAlignment="1">
      <alignment horizontal="center" vertical="top" wrapText="1"/>
    </xf>
    <xf numFmtId="0" fontId="42" fillId="2" borderId="0" xfId="3" applyFont="1" applyFill="1" applyBorder="1" applyAlignment="1">
      <alignment horizontal="center" vertical="center"/>
    </xf>
    <xf numFmtId="0" fontId="86" fillId="18" borderId="100" xfId="1" applyFont="1" applyFill="1" applyBorder="1" applyAlignment="1">
      <alignment horizontal="right" vertical="center"/>
    </xf>
    <xf numFmtId="0" fontId="86" fillId="18" borderId="101" xfId="1" applyFont="1" applyFill="1" applyBorder="1" applyAlignment="1">
      <alignment horizontal="right" vertical="center"/>
    </xf>
    <xf numFmtId="0" fontId="90" fillId="4" borderId="101" xfId="1" applyNumberFormat="1" applyFont="1" applyFill="1" applyBorder="1" applyAlignment="1" applyProtection="1">
      <alignment vertical="center"/>
      <protection locked="0"/>
    </xf>
    <xf numFmtId="0" fontId="90" fillId="4" borderId="102" xfId="1" applyNumberFormat="1" applyFont="1" applyFill="1" applyBorder="1" applyAlignment="1" applyProtection="1">
      <alignment vertical="center"/>
      <protection locked="0"/>
    </xf>
    <xf numFmtId="0" fontId="86" fillId="18" borderId="103" xfId="1" applyFont="1" applyFill="1" applyBorder="1" applyAlignment="1">
      <alignment horizontal="right" vertical="center" wrapText="1"/>
    </xf>
    <xf numFmtId="0" fontId="86" fillId="18" borderId="0" xfId="1" applyFont="1" applyFill="1" applyBorder="1" applyAlignment="1">
      <alignment horizontal="right" vertical="center" wrapText="1"/>
    </xf>
    <xf numFmtId="0" fontId="90" fillId="4" borderId="0" xfId="1" applyNumberFormat="1" applyFont="1" applyFill="1" applyBorder="1" applyAlignment="1" applyProtection="1">
      <alignment vertical="center"/>
      <protection locked="0"/>
    </xf>
    <xf numFmtId="0" fontId="90" fillId="4" borderId="104" xfId="1" applyNumberFormat="1" applyFont="1" applyFill="1" applyBorder="1" applyAlignment="1" applyProtection="1">
      <alignment vertical="center"/>
      <protection locked="0"/>
    </xf>
    <xf numFmtId="0" fontId="86" fillId="18" borderId="105" xfId="1" applyFont="1" applyFill="1" applyBorder="1" applyAlignment="1">
      <alignment horizontal="right" vertical="center"/>
    </xf>
    <xf numFmtId="0" fontId="86" fillId="18" borderId="106" xfId="1" applyFont="1" applyFill="1" applyBorder="1" applyAlignment="1">
      <alignment horizontal="right" vertical="center"/>
    </xf>
    <xf numFmtId="0" fontId="118" fillId="0" borderId="106" xfId="2" applyFont="1" applyBorder="1" applyAlignment="1" applyProtection="1">
      <alignment vertical="center"/>
      <protection locked="0"/>
    </xf>
    <xf numFmtId="0" fontId="89" fillId="0" borderId="106" xfId="0" applyFont="1" applyBorder="1" applyAlignment="1" applyProtection="1">
      <alignment vertical="center"/>
      <protection locked="0"/>
    </xf>
    <xf numFmtId="49" fontId="90" fillId="2" borderId="106" xfId="1" applyNumberFormat="1" applyFont="1" applyFill="1" applyBorder="1" applyAlignment="1" applyProtection="1">
      <alignment vertical="center"/>
      <protection locked="0"/>
    </xf>
    <xf numFmtId="49" fontId="90" fillId="2" borderId="107" xfId="1" applyNumberFormat="1" applyFont="1" applyFill="1" applyBorder="1" applyAlignment="1" applyProtection="1">
      <alignment vertical="center"/>
      <protection locked="0"/>
    </xf>
    <xf numFmtId="0" fontId="6" fillId="16" borderId="32" xfId="1" applyFont="1" applyFill="1" applyBorder="1" applyAlignment="1">
      <alignment horizontal="center" vertical="center"/>
    </xf>
    <xf numFmtId="0" fontId="6" fillId="16" borderId="33" xfId="1" applyFont="1" applyFill="1" applyBorder="1" applyAlignment="1">
      <alignment horizontal="center" vertical="center"/>
    </xf>
    <xf numFmtId="0" fontId="6" fillId="16" borderId="34" xfId="1" applyFont="1" applyFill="1" applyBorder="1" applyAlignment="1">
      <alignment horizontal="center" vertical="center"/>
    </xf>
    <xf numFmtId="20" fontId="21" fillId="21" borderId="35" xfId="1" applyNumberFormat="1" applyFont="1" applyFill="1" applyBorder="1" applyAlignment="1">
      <alignment horizontal="left" vertical="center" wrapText="1" indent="1"/>
    </xf>
    <xf numFmtId="20" fontId="21" fillId="21" borderId="0" xfId="1" applyNumberFormat="1" applyFont="1" applyFill="1" applyBorder="1" applyAlignment="1">
      <alignment horizontal="left" vertical="center" wrapText="1" indent="1"/>
    </xf>
    <xf numFmtId="20" fontId="21" fillId="21" borderId="36" xfId="1" applyNumberFormat="1" applyFont="1" applyFill="1" applyBorder="1" applyAlignment="1">
      <alignment horizontal="left" vertical="center" wrapText="1" indent="1"/>
    </xf>
    <xf numFmtId="0" fontId="106" fillId="19" borderId="31" xfId="1" applyFont="1" applyFill="1" applyBorder="1" applyAlignment="1">
      <alignment horizontal="center" vertical="center" wrapText="1"/>
    </xf>
    <xf numFmtId="0" fontId="80" fillId="19" borderId="31" xfId="1" applyFont="1" applyFill="1" applyBorder="1" applyAlignment="1">
      <alignment horizontal="center" vertical="center"/>
    </xf>
    <xf numFmtId="0" fontId="100" fillId="27" borderId="31" xfId="1" applyFont="1" applyFill="1" applyBorder="1" applyAlignment="1">
      <alignment horizontal="center" vertical="center" wrapText="1"/>
    </xf>
    <xf numFmtId="20" fontId="6" fillId="21" borderId="0" xfId="1" applyNumberFormat="1" applyFont="1" applyFill="1" applyBorder="1" applyAlignment="1">
      <alignment horizontal="center" vertical="center" wrapText="1"/>
    </xf>
    <xf numFmtId="20" fontId="7" fillId="21" borderId="36" xfId="1" applyNumberFormat="1" applyFont="1" applyFill="1" applyBorder="1" applyAlignment="1">
      <alignment horizontal="center" vertical="center" wrapText="1"/>
    </xf>
    <xf numFmtId="0" fontId="112" fillId="21" borderId="35" xfId="1" applyFont="1" applyFill="1" applyBorder="1" applyAlignment="1">
      <alignment horizontal="left" vertical="top" wrapText="1"/>
    </xf>
    <xf numFmtId="0" fontId="112" fillId="21" borderId="0" xfId="1" applyFont="1" applyFill="1" applyBorder="1" applyAlignment="1">
      <alignment horizontal="left" vertical="top" wrapText="1"/>
    </xf>
    <xf numFmtId="0" fontId="21" fillId="21" borderId="40" xfId="1" applyFont="1" applyFill="1" applyBorder="1" applyAlignment="1">
      <alignment horizontal="left" vertical="top" wrapText="1"/>
    </xf>
    <xf numFmtId="0" fontId="21" fillId="21" borderId="41" xfId="1" applyFont="1" applyFill="1" applyBorder="1" applyAlignment="1">
      <alignment horizontal="left" vertical="top" wrapText="1"/>
    </xf>
    <xf numFmtId="20" fontId="27" fillId="21" borderId="35" xfId="1" applyNumberFormat="1" applyFont="1" applyFill="1" applyBorder="1" applyAlignment="1">
      <alignment horizontal="left" vertical="center" wrapText="1" indent="1"/>
    </xf>
    <xf numFmtId="20" fontId="27" fillId="21" borderId="0" xfId="1" applyNumberFormat="1" applyFont="1" applyFill="1" applyBorder="1" applyAlignment="1">
      <alignment horizontal="left" vertical="center" wrapText="1" indent="1"/>
    </xf>
    <xf numFmtId="20" fontId="27" fillId="21" borderId="36" xfId="1" applyNumberFormat="1" applyFont="1" applyFill="1" applyBorder="1" applyAlignment="1">
      <alignment horizontal="left" vertical="center" wrapText="1" indent="1"/>
    </xf>
    <xf numFmtId="0" fontId="108" fillId="19" borderId="30" xfId="1" applyFont="1" applyFill="1" applyBorder="1" applyAlignment="1" applyProtection="1">
      <alignment horizontal="center" vertical="center" wrapText="1"/>
    </xf>
    <xf numFmtId="0" fontId="109" fillId="19" borderId="30" xfId="1" applyFont="1" applyFill="1" applyBorder="1" applyAlignment="1" applyProtection="1">
      <alignment horizontal="center" vertical="center" wrapText="1"/>
    </xf>
    <xf numFmtId="0" fontId="103" fillId="27" borderId="30" xfId="1" applyFont="1" applyFill="1" applyBorder="1" applyAlignment="1" applyProtection="1">
      <alignment horizontal="center" vertical="center" wrapText="1"/>
    </xf>
    <xf numFmtId="0" fontId="48" fillId="19" borderId="30" xfId="1" applyFont="1" applyFill="1" applyBorder="1" applyAlignment="1" applyProtection="1">
      <alignment horizontal="left" vertical="center" wrapText="1" indent="1"/>
    </xf>
    <xf numFmtId="49" fontId="104" fillId="27" borderId="30" xfId="1" applyNumberFormat="1" applyFont="1" applyFill="1" applyBorder="1" applyAlignment="1" applyProtection="1">
      <alignment horizontal="left" vertical="center" wrapText="1" indent="1"/>
    </xf>
    <xf numFmtId="0" fontId="50" fillId="26" borderId="97" xfId="3" applyFont="1" applyFill="1" applyBorder="1" applyAlignment="1">
      <alignment horizontal="center" vertical="center" wrapText="1"/>
    </xf>
    <xf numFmtId="0" fontId="50" fillId="26" borderId="98" xfId="3" applyFont="1" applyFill="1" applyBorder="1" applyAlignment="1">
      <alignment horizontal="center" vertical="center"/>
    </xf>
    <xf numFmtId="0" fontId="50" fillId="26" borderId="99" xfId="3" applyFont="1" applyFill="1" applyBorder="1" applyAlignment="1">
      <alignment horizontal="center" vertical="center"/>
    </xf>
    <xf numFmtId="0" fontId="48" fillId="19" borderId="32" xfId="0" applyFont="1" applyFill="1" applyBorder="1" applyAlignment="1">
      <alignment horizontal="left" vertical="center" wrapText="1" indent="1"/>
    </xf>
    <xf numFmtId="0" fontId="48" fillId="19" borderId="34" xfId="0" applyFont="1" applyFill="1" applyBorder="1" applyAlignment="1">
      <alignment horizontal="left" vertical="center" wrapText="1" indent="1"/>
    </xf>
    <xf numFmtId="49" fontId="104" fillId="27" borderId="96" xfId="1" applyNumberFormat="1" applyFont="1" applyFill="1" applyBorder="1" applyAlignment="1" applyProtection="1">
      <alignment horizontal="left" vertical="center" wrapText="1" indent="1"/>
    </xf>
    <xf numFmtId="9" fontId="38" fillId="8" borderId="38" xfId="0" applyNumberFormat="1" applyFont="1" applyFill="1" applyBorder="1" applyAlignment="1" applyProtection="1">
      <alignment horizontal="center" vertical="center" wrapText="1"/>
    </xf>
    <xf numFmtId="9" fontId="38" fillId="8" borderId="39" xfId="0" applyNumberFormat="1" applyFont="1" applyFill="1" applyBorder="1" applyAlignment="1" applyProtection="1">
      <alignment horizontal="center" vertical="center" wrapText="1"/>
    </xf>
    <xf numFmtId="9" fontId="47" fillId="11" borderId="38" xfId="0" applyNumberFormat="1" applyFont="1" applyFill="1" applyBorder="1" applyAlignment="1" applyProtection="1">
      <alignment horizontal="center" vertical="center" wrapText="1"/>
    </xf>
    <xf numFmtId="9" fontId="47" fillId="11" borderId="39" xfId="0" applyNumberFormat="1" applyFont="1" applyFill="1" applyBorder="1" applyAlignment="1" applyProtection="1">
      <alignment horizontal="center" vertical="center" wrapText="1"/>
    </xf>
    <xf numFmtId="9" fontId="47" fillId="11" borderId="33" xfId="0" applyNumberFormat="1" applyFont="1" applyFill="1" applyBorder="1" applyAlignment="1" applyProtection="1">
      <alignment horizontal="center" vertical="center" wrapText="1"/>
    </xf>
    <xf numFmtId="0" fontId="44" fillId="23" borderId="35" xfId="1" applyFont="1" applyFill="1" applyBorder="1" applyAlignment="1">
      <alignment horizontal="center" vertical="center" wrapText="1"/>
    </xf>
    <xf numFmtId="0" fontId="44" fillId="23" borderId="0" xfId="1" applyFont="1" applyFill="1" applyBorder="1" applyAlignment="1">
      <alignment horizontal="center" vertical="center" wrapText="1"/>
    </xf>
    <xf numFmtId="0" fontId="88" fillId="17" borderId="35" xfId="0" applyFont="1" applyFill="1" applyBorder="1" applyAlignment="1" applyProtection="1">
      <alignment horizontal="right" vertical="top"/>
    </xf>
    <xf numFmtId="0" fontId="88" fillId="17" borderId="0" xfId="0" applyFont="1" applyFill="1" applyBorder="1" applyAlignment="1" applyProtection="1">
      <alignment horizontal="right" vertical="top"/>
    </xf>
    <xf numFmtId="49" fontId="41" fillId="4" borderId="0" xfId="0" applyNumberFormat="1" applyFont="1" applyFill="1" applyBorder="1" applyAlignment="1" applyProtection="1">
      <alignment horizontal="left" vertical="center" wrapText="1"/>
      <protection locked="0"/>
    </xf>
    <xf numFmtId="49" fontId="119" fillId="0" borderId="0" xfId="2" applyNumberFormat="1" applyFont="1" applyBorder="1" applyAlignment="1" applyProtection="1">
      <alignment vertical="center"/>
      <protection locked="0"/>
    </xf>
    <xf numFmtId="49" fontId="120" fillId="0" borderId="0" xfId="0" applyNumberFormat="1" applyFont="1" applyBorder="1" applyAlignment="1" applyProtection="1">
      <alignment vertical="center"/>
      <protection locked="0"/>
    </xf>
    <xf numFmtId="0" fontId="36" fillId="23" borderId="0" xfId="1" applyFont="1" applyFill="1" applyBorder="1" applyAlignment="1">
      <alignment horizontal="center" vertical="center" wrapText="1"/>
    </xf>
    <xf numFmtId="49" fontId="41" fillId="4" borderId="41" xfId="0" applyNumberFormat="1" applyFont="1" applyFill="1" applyBorder="1" applyAlignment="1" applyProtection="1">
      <alignment horizontal="left" vertical="center" wrapText="1"/>
      <protection locked="0"/>
    </xf>
    <xf numFmtId="9" fontId="12" fillId="17" borderId="32" xfId="0" applyNumberFormat="1" applyFont="1" applyFill="1" applyBorder="1" applyAlignment="1">
      <alignment horizontal="center" vertical="center"/>
    </xf>
    <xf numFmtId="9" fontId="12" fillId="17" borderId="33" xfId="0" applyNumberFormat="1" applyFont="1" applyFill="1" applyBorder="1" applyAlignment="1">
      <alignment horizontal="center" vertical="center"/>
    </xf>
    <xf numFmtId="9" fontId="12" fillId="17" borderId="34" xfId="0" applyNumberFormat="1" applyFont="1" applyFill="1" applyBorder="1" applyAlignment="1">
      <alignment horizontal="center" vertical="center"/>
    </xf>
    <xf numFmtId="0" fontId="9" fillId="17" borderId="35" xfId="0" applyFont="1" applyFill="1" applyBorder="1" applyAlignment="1">
      <alignment horizontal="right" vertical="center"/>
    </xf>
    <xf numFmtId="0" fontId="9" fillId="17" borderId="0" xfId="0" applyFont="1" applyFill="1" applyBorder="1" applyAlignment="1">
      <alignment horizontal="right" vertical="center"/>
    </xf>
    <xf numFmtId="9" fontId="9" fillId="17" borderId="0" xfId="0" quotePrefix="1" applyNumberFormat="1" applyFont="1" applyFill="1" applyBorder="1" applyAlignment="1">
      <alignment horizontal="left" vertical="center" wrapText="1"/>
    </xf>
    <xf numFmtId="0" fontId="9" fillId="17" borderId="0" xfId="0" applyNumberFormat="1" applyFont="1" applyFill="1" applyBorder="1" applyAlignment="1">
      <alignment horizontal="left" vertical="center"/>
    </xf>
    <xf numFmtId="0" fontId="9" fillId="17" borderId="36" xfId="0" applyNumberFormat="1" applyFont="1" applyFill="1" applyBorder="1" applyAlignment="1">
      <alignment horizontal="left" vertical="center"/>
    </xf>
    <xf numFmtId="9" fontId="87" fillId="17" borderId="35" xfId="0" applyNumberFormat="1" applyFont="1" applyFill="1" applyBorder="1" applyAlignment="1" applyProtection="1">
      <alignment horizontal="right" vertical="center" wrapText="1"/>
    </xf>
    <xf numFmtId="9" fontId="87" fillId="17" borderId="0" xfId="0" applyNumberFormat="1" applyFont="1" applyFill="1" applyBorder="1" applyAlignment="1" applyProtection="1">
      <alignment horizontal="right" vertical="center" wrapText="1"/>
    </xf>
    <xf numFmtId="165" fontId="40" fillId="4" borderId="0" xfId="0" applyNumberFormat="1" applyFont="1" applyFill="1" applyBorder="1" applyAlignment="1" applyProtection="1">
      <alignment horizontal="left" vertical="center" wrapText="1" shrinkToFit="1"/>
      <protection locked="0"/>
    </xf>
    <xf numFmtId="0" fontId="41" fillId="4" borderId="36" xfId="0" applyNumberFormat="1" applyFont="1" applyFill="1" applyBorder="1" applyAlignment="1" applyProtection="1">
      <alignment horizontal="center" vertical="top" wrapText="1"/>
      <protection locked="0"/>
    </xf>
    <xf numFmtId="0" fontId="41" fillId="4" borderId="42" xfId="0" applyNumberFormat="1" applyFont="1" applyFill="1" applyBorder="1" applyAlignment="1" applyProtection="1">
      <alignment horizontal="center" vertical="top" wrapText="1"/>
      <protection locked="0"/>
    </xf>
    <xf numFmtId="0" fontId="88" fillId="17" borderId="35" xfId="0" applyFont="1" applyFill="1" applyBorder="1" applyAlignment="1" applyProtection="1">
      <alignment horizontal="right" vertical="center"/>
    </xf>
    <xf numFmtId="0" fontId="88" fillId="17" borderId="0" xfId="0" applyFont="1" applyFill="1" applyBorder="1" applyAlignment="1" applyProtection="1">
      <alignment horizontal="right" vertical="center"/>
    </xf>
    <xf numFmtId="0" fontId="88" fillId="17" borderId="40" xfId="0" applyFont="1" applyFill="1" applyBorder="1" applyAlignment="1" applyProtection="1">
      <alignment horizontal="right" vertical="center"/>
    </xf>
    <xf numFmtId="0" fontId="88" fillId="17" borderId="41" xfId="0" applyFont="1" applyFill="1" applyBorder="1" applyAlignment="1" applyProtection="1">
      <alignment horizontal="right" vertical="center"/>
    </xf>
    <xf numFmtId="9" fontId="38" fillId="8" borderId="33" xfId="0" applyNumberFormat="1" applyFont="1" applyFill="1" applyBorder="1" applyAlignment="1" applyProtection="1">
      <alignment horizontal="center" vertical="center" wrapText="1"/>
    </xf>
    <xf numFmtId="9" fontId="38" fillId="8" borderId="34" xfId="0" applyNumberFormat="1" applyFont="1" applyFill="1" applyBorder="1" applyAlignment="1" applyProtection="1">
      <alignment horizontal="center" vertical="center" wrapText="1"/>
    </xf>
    <xf numFmtId="0" fontId="30" fillId="26" borderId="35" xfId="0" applyFont="1" applyFill="1" applyBorder="1" applyAlignment="1">
      <alignment horizontal="center" vertical="center"/>
    </xf>
    <xf numFmtId="0" fontId="30" fillId="26" borderId="0" xfId="0" applyFont="1" applyFill="1" applyBorder="1" applyAlignment="1">
      <alignment horizontal="center" vertical="center"/>
    </xf>
    <xf numFmtId="0" fontId="30" fillId="26" borderId="36" xfId="0" applyFont="1" applyFill="1" applyBorder="1" applyAlignment="1">
      <alignment horizontal="center" vertical="center"/>
    </xf>
    <xf numFmtId="0" fontId="29" fillId="26" borderId="40" xfId="0" applyFont="1" applyFill="1" applyBorder="1" applyAlignment="1">
      <alignment horizontal="center"/>
    </xf>
    <xf numFmtId="0" fontId="29" fillId="26" borderId="41" xfId="0" applyFont="1" applyFill="1" applyBorder="1" applyAlignment="1">
      <alignment horizontal="center"/>
    </xf>
    <xf numFmtId="0" fontId="35" fillId="6" borderId="37" xfId="0" applyFont="1" applyFill="1" applyBorder="1" applyAlignment="1">
      <alignment horizontal="center" vertical="center"/>
    </xf>
    <xf numFmtId="0" fontId="35" fillId="6" borderId="38" xfId="0" applyFont="1" applyFill="1" applyBorder="1" applyAlignment="1">
      <alignment horizontal="center" vertical="center"/>
    </xf>
    <xf numFmtId="0" fontId="35" fillId="6" borderId="39" xfId="0" applyFont="1" applyFill="1" applyBorder="1" applyAlignment="1">
      <alignment horizontal="center" vertical="center"/>
    </xf>
    <xf numFmtId="0" fontId="6" fillId="23" borderId="37" xfId="0" applyFont="1" applyFill="1" applyBorder="1" applyAlignment="1">
      <alignment vertical="center"/>
    </xf>
    <xf numFmtId="0" fontId="6" fillId="23" borderId="38" xfId="0" applyFont="1" applyFill="1" applyBorder="1" applyAlignment="1">
      <alignment vertical="center"/>
    </xf>
    <xf numFmtId="0" fontId="27" fillId="26" borderId="40" xfId="0" applyFont="1" applyFill="1" applyBorder="1" applyAlignment="1">
      <alignment horizontal="center"/>
    </xf>
    <xf numFmtId="0" fontId="27" fillId="26" borderId="41" xfId="0" applyFont="1" applyFill="1" applyBorder="1" applyAlignment="1">
      <alignment horizontal="center"/>
    </xf>
    <xf numFmtId="0" fontId="27" fillId="26" borderId="42" xfId="0" applyFont="1" applyFill="1" applyBorder="1" applyAlignment="1">
      <alignment horizontal="center"/>
    </xf>
    <xf numFmtId="9" fontId="24" fillId="6" borderId="37" xfId="0" applyNumberFormat="1" applyFont="1" applyFill="1" applyBorder="1" applyAlignment="1">
      <alignment horizontal="center" vertical="center"/>
    </xf>
    <xf numFmtId="9" fontId="24" fillId="6" borderId="38" xfId="0" applyNumberFormat="1" applyFont="1" applyFill="1" applyBorder="1" applyAlignment="1">
      <alignment horizontal="center" vertical="center"/>
    </xf>
    <xf numFmtId="9" fontId="24" fillId="6" borderId="39" xfId="0" applyNumberFormat="1" applyFont="1" applyFill="1" applyBorder="1" applyAlignment="1">
      <alignment horizontal="center" vertical="center"/>
    </xf>
    <xf numFmtId="0" fontId="28" fillId="26" borderId="32" xfId="0" applyFont="1" applyFill="1" applyBorder="1" applyAlignment="1">
      <alignment horizontal="center" vertical="center"/>
    </xf>
    <xf numFmtId="0" fontId="28" fillId="26" borderId="33" xfId="0" applyFont="1" applyFill="1" applyBorder="1" applyAlignment="1">
      <alignment horizontal="center" vertical="center"/>
    </xf>
    <xf numFmtId="0" fontId="30" fillId="26" borderId="32"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34" xfId="0" applyFont="1" applyFill="1" applyBorder="1" applyAlignment="1">
      <alignment horizontal="center" vertical="center"/>
    </xf>
    <xf numFmtId="0" fontId="8" fillId="12" borderId="40" xfId="0" applyFont="1" applyFill="1" applyBorder="1" applyAlignment="1" applyProtection="1">
      <alignment horizontal="left" vertical="top" wrapText="1" indent="1"/>
      <protection locked="0"/>
    </xf>
    <xf numFmtId="0" fontId="8" fillId="12" borderId="41" xfId="0" applyFont="1" applyFill="1" applyBorder="1" applyAlignment="1" applyProtection="1">
      <alignment horizontal="left" vertical="top" wrapText="1" indent="1"/>
      <protection locked="0"/>
    </xf>
    <xf numFmtId="0" fontId="8" fillId="12" borderId="42" xfId="0" applyFont="1" applyFill="1" applyBorder="1" applyAlignment="1" applyProtection="1">
      <alignment horizontal="left" vertical="top" wrapText="1" indent="1"/>
      <protection locked="0"/>
    </xf>
    <xf numFmtId="9" fontId="36" fillId="2" borderId="33" xfId="0" applyNumberFormat="1" applyFont="1" applyFill="1" applyBorder="1" applyAlignment="1">
      <alignment horizontal="center" vertical="center"/>
    </xf>
    <xf numFmtId="0" fontId="27" fillId="26" borderId="35" xfId="0" applyFont="1" applyFill="1" applyBorder="1" applyAlignment="1">
      <alignment horizontal="center" vertical="top" wrapText="1"/>
    </xf>
    <xf numFmtId="0" fontId="27" fillId="26" borderId="0" xfId="0" applyFont="1" applyFill="1" applyBorder="1" applyAlignment="1">
      <alignment horizontal="center" vertical="top" wrapText="1"/>
    </xf>
    <xf numFmtId="0" fontId="27" fillId="26" borderId="36" xfId="0" applyFont="1" applyFill="1" applyBorder="1" applyAlignment="1">
      <alignment horizontal="center" vertical="top" wrapText="1"/>
    </xf>
    <xf numFmtId="0" fontId="6" fillId="26" borderId="35" xfId="0" applyFont="1" applyFill="1" applyBorder="1" applyAlignment="1">
      <alignment horizontal="center" vertical="center" wrapText="1"/>
    </xf>
    <xf numFmtId="0" fontId="6" fillId="26" borderId="0" xfId="0" applyFont="1" applyFill="1" applyBorder="1" applyAlignment="1">
      <alignment horizontal="center" vertical="center" wrapText="1"/>
    </xf>
    <xf numFmtId="0" fontId="6" fillId="26" borderId="36" xfId="0" applyFont="1" applyFill="1" applyBorder="1" applyAlignment="1">
      <alignment horizontal="center" vertical="center" wrapText="1"/>
    </xf>
    <xf numFmtId="9" fontId="12" fillId="3" borderId="37" xfId="0" applyNumberFormat="1" applyFont="1" applyFill="1" applyBorder="1" applyAlignment="1">
      <alignment horizontal="center" vertical="center"/>
    </xf>
    <xf numFmtId="9" fontId="12" fillId="3" borderId="38" xfId="0" applyNumberFormat="1" applyFont="1" applyFill="1" applyBorder="1" applyAlignment="1">
      <alignment horizontal="center" vertical="center"/>
    </xf>
    <xf numFmtId="9" fontId="12" fillId="3" borderId="39" xfId="0" applyNumberFormat="1" applyFont="1" applyFill="1" applyBorder="1" applyAlignment="1">
      <alignment horizontal="center" vertical="center"/>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34" xfId="0" applyFont="1" applyFill="1" applyBorder="1" applyAlignment="1">
      <alignment horizontal="center" vertical="center"/>
    </xf>
    <xf numFmtId="0" fontId="21" fillId="26" borderId="35" xfId="1" applyFont="1" applyFill="1" applyBorder="1" applyAlignment="1">
      <alignment horizontal="right" vertical="center" wrapText="1"/>
    </xf>
    <xf numFmtId="0" fontId="21" fillId="26" borderId="0" xfId="1" applyFont="1" applyFill="1" applyBorder="1" applyAlignment="1">
      <alignment horizontal="right" vertical="center" wrapText="1"/>
    </xf>
    <xf numFmtId="0" fontId="21" fillId="26" borderId="0" xfId="1" applyNumberFormat="1" applyFont="1" applyFill="1" applyBorder="1" applyAlignment="1">
      <alignment vertical="center" wrapText="1"/>
    </xf>
    <xf numFmtId="0" fontId="21" fillId="26" borderId="36" xfId="1" applyNumberFormat="1" applyFont="1" applyFill="1" applyBorder="1" applyAlignment="1">
      <alignment vertical="center" wrapText="1"/>
    </xf>
    <xf numFmtId="9" fontId="21" fillId="26" borderId="35" xfId="1" applyNumberFormat="1" applyFont="1" applyFill="1" applyBorder="1" applyAlignment="1">
      <alignment horizontal="center" vertical="center" wrapText="1"/>
    </xf>
    <xf numFmtId="9" fontId="21" fillId="26" borderId="36" xfId="1" applyNumberFormat="1" applyFont="1" applyFill="1" applyBorder="1" applyAlignment="1">
      <alignment horizontal="center" vertical="center" wrapText="1"/>
    </xf>
    <xf numFmtId="9" fontId="22" fillId="26" borderId="35" xfId="0" applyNumberFormat="1" applyFont="1" applyFill="1" applyBorder="1" applyAlignment="1">
      <alignment horizontal="left" vertical="top" wrapText="1" indent="1"/>
    </xf>
    <xf numFmtId="0" fontId="22" fillId="26" borderId="36" xfId="0" applyFont="1" applyFill="1" applyBorder="1" applyAlignment="1">
      <alignment horizontal="left" vertical="top" wrapText="1" indent="1"/>
    </xf>
    <xf numFmtId="0" fontId="22" fillId="26" borderId="40" xfId="0" applyFont="1" applyFill="1" applyBorder="1" applyAlignment="1">
      <alignment horizontal="left" vertical="top" wrapText="1" indent="1"/>
    </xf>
    <xf numFmtId="0" fontId="22" fillId="26" borderId="42" xfId="0" applyFont="1" applyFill="1" applyBorder="1" applyAlignment="1">
      <alignment horizontal="left" vertical="top" wrapText="1" indent="1"/>
    </xf>
    <xf numFmtId="0" fontId="21" fillId="26" borderId="40" xfId="1" applyFont="1" applyFill="1" applyBorder="1" applyAlignment="1">
      <alignment horizontal="right" vertical="center" wrapText="1"/>
    </xf>
    <xf numFmtId="0" fontId="21" fillId="26" borderId="41" xfId="1" applyFont="1" applyFill="1" applyBorder="1" applyAlignment="1">
      <alignment horizontal="right" vertical="center" wrapText="1"/>
    </xf>
    <xf numFmtId="0" fontId="25" fillId="21" borderId="32" xfId="0" applyNumberFormat="1" applyFont="1" applyFill="1" applyBorder="1" applyAlignment="1" applyProtection="1">
      <alignment horizontal="center" vertical="center" wrapText="1"/>
    </xf>
    <xf numFmtId="0" fontId="25" fillId="21" borderId="33" xfId="0" applyNumberFormat="1" applyFont="1" applyFill="1" applyBorder="1" applyAlignment="1" applyProtection="1">
      <alignment horizontal="center" vertical="center" wrapText="1"/>
    </xf>
    <xf numFmtId="0" fontId="25" fillId="21" borderId="34" xfId="0" applyNumberFormat="1" applyFont="1" applyFill="1" applyBorder="1" applyAlignment="1" applyProtection="1">
      <alignment horizontal="center" vertical="center" wrapText="1"/>
    </xf>
    <xf numFmtId="0" fontId="6" fillId="26" borderId="32" xfId="0" applyFont="1" applyFill="1" applyBorder="1" applyAlignment="1">
      <alignment horizontal="center" vertical="center"/>
    </xf>
    <xf numFmtId="0" fontId="6" fillId="26" borderId="33" xfId="0" applyFont="1" applyFill="1" applyBorder="1" applyAlignment="1">
      <alignment horizontal="center" vertical="center"/>
    </xf>
    <xf numFmtId="0" fontId="6" fillId="26" borderId="34" xfId="0" applyFont="1" applyFill="1" applyBorder="1" applyAlignment="1">
      <alignment horizontal="center" vertical="center"/>
    </xf>
    <xf numFmtId="0" fontId="131" fillId="26" borderId="35" xfId="0" applyFont="1" applyFill="1" applyBorder="1" applyAlignment="1">
      <alignment horizontal="center" vertical="center" wrapText="1"/>
    </xf>
    <xf numFmtId="0" fontId="131" fillId="26" borderId="0" xfId="0" applyFont="1" applyFill="1" applyBorder="1" applyAlignment="1">
      <alignment horizontal="center" vertical="center" wrapText="1"/>
    </xf>
    <xf numFmtId="0" fontId="131" fillId="26" borderId="36" xfId="0" applyFont="1" applyFill="1" applyBorder="1" applyAlignment="1">
      <alignment horizontal="center" vertical="center" wrapText="1"/>
    </xf>
    <xf numFmtId="0" fontId="27" fillId="26" borderId="35" xfId="0" applyFont="1" applyFill="1" applyBorder="1" applyAlignment="1">
      <alignment horizontal="center" vertical="top"/>
    </xf>
    <xf numFmtId="0" fontId="27" fillId="26" borderId="0" xfId="0" applyFont="1" applyFill="1" applyBorder="1" applyAlignment="1">
      <alignment horizontal="center" vertical="top"/>
    </xf>
    <xf numFmtId="0" fontId="27" fillId="26" borderId="36" xfId="0" applyFont="1" applyFill="1" applyBorder="1" applyAlignment="1">
      <alignment horizontal="center" vertical="top"/>
    </xf>
    <xf numFmtId="0" fontId="44" fillId="23" borderId="51" xfId="1" applyFont="1" applyFill="1" applyBorder="1" applyAlignment="1">
      <alignment horizontal="center" vertical="center" wrapText="1"/>
    </xf>
    <xf numFmtId="0" fontId="46" fillId="14" borderId="38" xfId="1" applyFont="1" applyFill="1" applyBorder="1" applyAlignment="1" applyProtection="1">
      <alignment horizontal="left" vertical="center" wrapText="1"/>
    </xf>
    <xf numFmtId="9" fontId="12" fillId="17" borderId="0" xfId="0" applyNumberFormat="1" applyFont="1" applyFill="1" applyBorder="1" applyAlignment="1">
      <alignment horizontal="center" vertical="center"/>
    </xf>
    <xf numFmtId="0" fontId="88" fillId="17" borderId="103" xfId="0" applyFont="1" applyFill="1" applyBorder="1" applyAlignment="1" applyProtection="1">
      <alignment horizontal="right" vertical="top"/>
    </xf>
    <xf numFmtId="0" fontId="9" fillId="17" borderId="100" xfId="0" applyFont="1" applyFill="1" applyBorder="1" applyAlignment="1">
      <alignment horizontal="right" vertical="center"/>
    </xf>
    <xf numFmtId="0" fontId="9" fillId="17" borderId="101" xfId="0" applyFont="1" applyFill="1" applyBorder="1" applyAlignment="1">
      <alignment horizontal="right" vertical="center"/>
    </xf>
    <xf numFmtId="9" fontId="9" fillId="17" borderId="101" xfId="0" quotePrefix="1" applyNumberFormat="1" applyFont="1" applyFill="1" applyBorder="1" applyAlignment="1">
      <alignment horizontal="left" vertical="center" wrapText="1"/>
    </xf>
    <xf numFmtId="0" fontId="9" fillId="17" borderId="101" xfId="0" applyNumberFormat="1" applyFont="1" applyFill="1" applyBorder="1" applyAlignment="1">
      <alignment horizontal="left" vertical="center"/>
    </xf>
    <xf numFmtId="0" fontId="9" fillId="17" borderId="102" xfId="0" applyNumberFormat="1" applyFont="1" applyFill="1" applyBorder="1" applyAlignment="1">
      <alignment horizontal="left" vertical="center"/>
    </xf>
    <xf numFmtId="9" fontId="87" fillId="17" borderId="103" xfId="0" applyNumberFormat="1" applyFont="1" applyFill="1" applyBorder="1" applyAlignment="1" applyProtection="1">
      <alignment horizontal="right" vertical="center" wrapText="1"/>
    </xf>
    <xf numFmtId="165" fontId="39" fillId="21" borderId="0" xfId="0" applyNumberFormat="1" applyFont="1" applyFill="1" applyBorder="1" applyAlignment="1" applyProtection="1">
      <alignment horizontal="left" vertical="center" wrapText="1" shrinkToFit="1"/>
    </xf>
    <xf numFmtId="0" fontId="39" fillId="21" borderId="0" xfId="0" applyNumberFormat="1" applyFont="1" applyFill="1" applyBorder="1" applyAlignment="1" applyProtection="1">
      <alignment horizontal="left" vertical="center" wrapText="1" shrinkToFit="1"/>
    </xf>
    <xf numFmtId="0" fontId="39" fillId="21" borderId="0" xfId="0" applyNumberFormat="1" applyFont="1" applyFill="1" applyBorder="1" applyAlignment="1" applyProtection="1">
      <alignment horizontal="left" vertical="center" wrapText="1"/>
    </xf>
    <xf numFmtId="0" fontId="88" fillId="17" borderId="103" xfId="0" applyFont="1" applyFill="1" applyBorder="1" applyAlignment="1" applyProtection="1">
      <alignment horizontal="right" vertical="center"/>
    </xf>
    <xf numFmtId="0" fontId="88" fillId="17" borderId="105" xfId="0" applyFont="1" applyFill="1" applyBorder="1" applyAlignment="1" applyProtection="1">
      <alignment horizontal="right" vertical="center"/>
    </xf>
    <xf numFmtId="0" fontId="88" fillId="17" borderId="106" xfId="0" applyFont="1" applyFill="1" applyBorder="1" applyAlignment="1" applyProtection="1">
      <alignment horizontal="right" vertical="center"/>
    </xf>
    <xf numFmtId="0" fontId="39" fillId="21" borderId="106" xfId="0" applyNumberFormat="1" applyFont="1" applyFill="1" applyBorder="1" applyAlignment="1" applyProtection="1">
      <alignment horizontal="left" vertical="center" wrapText="1"/>
    </xf>
    <xf numFmtId="0" fontId="46" fillId="7" borderId="38" xfId="1" applyFont="1" applyFill="1" applyBorder="1" applyAlignment="1" applyProtection="1">
      <alignment horizontal="left" vertical="center" wrapText="1"/>
    </xf>
    <xf numFmtId="9" fontId="21" fillId="26" borderId="0" xfId="1" applyNumberFormat="1" applyFont="1" applyFill="1" applyBorder="1" applyAlignment="1">
      <alignment horizontal="center" vertical="center" wrapText="1"/>
    </xf>
    <xf numFmtId="9" fontId="4" fillId="3" borderId="48" xfId="0" applyNumberFormat="1" applyFont="1" applyFill="1" applyBorder="1" applyAlignment="1">
      <alignment horizontal="center" vertical="center"/>
    </xf>
    <xf numFmtId="9" fontId="4" fillId="3" borderId="49" xfId="0" applyNumberFormat="1" applyFont="1" applyFill="1" applyBorder="1" applyAlignment="1">
      <alignment horizontal="center" vertical="center"/>
    </xf>
    <xf numFmtId="9" fontId="22" fillId="26" borderId="35" xfId="0" applyNumberFormat="1" applyFont="1" applyFill="1" applyBorder="1" applyAlignment="1">
      <alignment horizontal="center" vertical="top" wrapText="1"/>
    </xf>
    <xf numFmtId="9" fontId="22" fillId="26" borderId="0" xfId="0" applyNumberFormat="1" applyFont="1" applyFill="1" applyBorder="1" applyAlignment="1">
      <alignment horizontal="center" vertical="top" wrapText="1"/>
    </xf>
    <xf numFmtId="0" fontId="6" fillId="26" borderId="103" xfId="0" applyFont="1" applyFill="1" applyBorder="1" applyAlignment="1">
      <alignment horizontal="center" vertical="center" wrapText="1"/>
    </xf>
    <xf numFmtId="0" fontId="9" fillId="5" borderId="59"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24" xfId="0" applyFont="1" applyFill="1" applyBorder="1" applyAlignment="1">
      <alignment horizontal="center" vertical="center"/>
    </xf>
    <xf numFmtId="0" fontId="21" fillId="26" borderId="0" xfId="1" applyNumberFormat="1" applyFont="1" applyFill="1" applyBorder="1" applyAlignment="1">
      <alignment vertical="center"/>
    </xf>
    <xf numFmtId="9" fontId="24" fillId="6" borderId="100" xfId="0" applyNumberFormat="1" applyFont="1" applyFill="1" applyBorder="1" applyAlignment="1">
      <alignment horizontal="center" vertical="center"/>
    </xf>
    <xf numFmtId="9" fontId="24" fillId="6" borderId="101" xfId="0" applyNumberFormat="1" applyFont="1" applyFill="1" applyBorder="1" applyAlignment="1">
      <alignment horizontal="center" vertical="center"/>
    </xf>
    <xf numFmtId="9" fontId="24" fillId="6" borderId="102" xfId="0" applyNumberFormat="1" applyFont="1" applyFill="1" applyBorder="1" applyAlignment="1">
      <alignment horizontal="center" vertical="center"/>
    </xf>
    <xf numFmtId="0" fontId="25" fillId="21" borderId="108" xfId="0" applyNumberFormat="1" applyFont="1" applyFill="1" applyBorder="1" applyAlignment="1" applyProtection="1">
      <alignment horizontal="center" vertical="center" wrapText="1"/>
    </xf>
    <xf numFmtId="0" fontId="25" fillId="21" borderId="18" xfId="0" applyNumberFormat="1" applyFont="1" applyFill="1" applyBorder="1" applyAlignment="1" applyProtection="1">
      <alignment horizontal="center" vertical="center" wrapText="1"/>
    </xf>
    <xf numFmtId="0" fontId="6" fillId="26" borderId="109" xfId="0" applyFont="1" applyFill="1" applyBorder="1" applyAlignment="1">
      <alignment horizontal="center" vertical="center"/>
    </xf>
    <xf numFmtId="0" fontId="27" fillId="26" borderId="110" xfId="0" applyFont="1" applyFill="1" applyBorder="1" applyAlignment="1">
      <alignment horizontal="center"/>
    </xf>
    <xf numFmtId="0" fontId="71" fillId="26" borderId="103" xfId="0" applyFont="1" applyFill="1" applyBorder="1" applyAlignment="1">
      <alignment horizontal="center" vertical="center" wrapText="1"/>
    </xf>
    <xf numFmtId="0" fontId="71" fillId="26" borderId="0" xfId="0" applyFont="1" applyFill="1" applyBorder="1" applyAlignment="1">
      <alignment horizontal="center" vertical="center" wrapText="1"/>
    </xf>
    <xf numFmtId="0" fontId="27" fillId="26" borderId="105" xfId="0" applyFont="1" applyFill="1" applyBorder="1" applyAlignment="1">
      <alignment horizontal="center"/>
    </xf>
    <xf numFmtId="0" fontId="27" fillId="26" borderId="106" xfId="0" applyFont="1" applyFill="1" applyBorder="1" applyAlignment="1">
      <alignment horizontal="center"/>
    </xf>
    <xf numFmtId="0" fontId="27" fillId="26" borderId="111" xfId="0" applyFont="1" applyFill="1" applyBorder="1" applyAlignment="1">
      <alignment horizontal="center"/>
    </xf>
    <xf numFmtId="0" fontId="27" fillId="26" borderId="51" xfId="0" applyFont="1" applyFill="1" applyBorder="1" applyAlignment="1">
      <alignment horizontal="center" vertical="top"/>
    </xf>
    <xf numFmtId="9" fontId="24" fillId="6" borderId="33" xfId="0" applyNumberFormat="1" applyFont="1" applyFill="1" applyBorder="1" applyAlignment="1">
      <alignment horizontal="center" vertical="center"/>
    </xf>
    <xf numFmtId="9" fontId="24" fillId="6" borderId="34" xfId="0" applyNumberFormat="1" applyFont="1" applyFill="1" applyBorder="1" applyAlignment="1">
      <alignment horizontal="center" vertical="center"/>
    </xf>
    <xf numFmtId="0" fontId="28" fillId="26" borderId="51" xfId="0" applyFont="1" applyFill="1" applyBorder="1" applyAlignment="1">
      <alignment horizontal="center" vertical="center"/>
    </xf>
    <xf numFmtId="0" fontId="28" fillId="26" borderId="0" xfId="0" applyFont="1" applyFill="1" applyBorder="1" applyAlignment="1">
      <alignment horizontal="center" vertical="center"/>
    </xf>
    <xf numFmtId="0" fontId="8" fillId="0" borderId="37" xfId="0" applyFont="1" applyFill="1" applyBorder="1" applyAlignment="1" applyProtection="1">
      <alignment horizontal="left" vertical="top" wrapText="1" indent="1"/>
      <protection locked="0"/>
    </xf>
    <xf numFmtId="0" fontId="8" fillId="0" borderId="38" xfId="0" applyFont="1" applyFill="1" applyBorder="1" applyAlignment="1" applyProtection="1">
      <alignment horizontal="left" vertical="top" wrapText="1" indent="1"/>
      <protection locked="0"/>
    </xf>
    <xf numFmtId="0" fontId="8" fillId="0" borderId="39" xfId="0" applyFont="1" applyFill="1" applyBorder="1" applyAlignment="1" applyProtection="1">
      <alignment horizontal="left" vertical="top" wrapText="1" indent="1"/>
      <protection locked="0"/>
    </xf>
    <xf numFmtId="0" fontId="29" fillId="26" borderId="51" xfId="0" applyFont="1" applyFill="1" applyBorder="1" applyAlignment="1">
      <alignment horizontal="center"/>
    </xf>
    <xf numFmtId="0" fontId="29" fillId="26" borderId="0" xfId="0" applyFont="1" applyFill="1" applyBorder="1" applyAlignment="1">
      <alignment horizontal="center"/>
    </xf>
    <xf numFmtId="0" fontId="8" fillId="12" borderId="76" xfId="0" applyFont="1" applyFill="1" applyBorder="1" applyAlignment="1" applyProtection="1">
      <alignment horizontal="left" vertical="top" wrapText="1" indent="1"/>
      <protection locked="0"/>
    </xf>
    <xf numFmtId="0" fontId="8" fillId="12" borderId="3" xfId="0" applyFont="1" applyFill="1" applyBorder="1" applyAlignment="1" applyProtection="1">
      <alignment horizontal="left" vertical="top" wrapText="1" indent="1"/>
      <protection locked="0"/>
    </xf>
    <xf numFmtId="0" fontId="8" fillId="12" borderId="70" xfId="0" applyFont="1" applyFill="1" applyBorder="1" applyAlignment="1" applyProtection="1">
      <alignment horizontal="left" vertical="top" wrapText="1" indent="1"/>
      <protection locked="0"/>
    </xf>
    <xf numFmtId="0" fontId="8" fillId="12" borderId="72" xfId="0" applyFont="1" applyFill="1" applyBorder="1" applyAlignment="1" applyProtection="1">
      <alignment horizontal="left" vertical="top" wrapText="1" indent="1"/>
      <protection locked="0"/>
    </xf>
    <xf numFmtId="0" fontId="8" fillId="12" borderId="73" xfId="0" applyFont="1" applyFill="1" applyBorder="1" applyAlignment="1" applyProtection="1">
      <alignment horizontal="left" vertical="top" wrapText="1" indent="1"/>
      <protection locked="0"/>
    </xf>
    <xf numFmtId="0" fontId="8" fillId="12" borderId="74" xfId="0" applyFont="1" applyFill="1" applyBorder="1" applyAlignment="1" applyProtection="1">
      <alignment horizontal="left" vertical="top" wrapText="1" indent="1"/>
      <protection locked="0"/>
    </xf>
    <xf numFmtId="0" fontId="73" fillId="26" borderId="68" xfId="0" applyFont="1" applyFill="1" applyBorder="1" applyAlignment="1">
      <alignment horizontal="center"/>
    </xf>
    <xf numFmtId="0" fontId="73" fillId="26" borderId="0" xfId="0" applyFont="1" applyFill="1" applyBorder="1" applyAlignment="1">
      <alignment horizontal="center"/>
    </xf>
    <xf numFmtId="0" fontId="8" fillId="12" borderId="90" xfId="0" applyFont="1" applyFill="1" applyBorder="1" applyAlignment="1" applyProtection="1">
      <alignment horizontal="left" vertical="top" wrapText="1" indent="1"/>
      <protection locked="0"/>
    </xf>
    <xf numFmtId="0" fontId="8" fillId="12" borderId="33" xfId="0" applyFont="1" applyFill="1" applyBorder="1" applyAlignment="1" applyProtection="1">
      <alignment horizontal="left" vertical="top" wrapText="1" indent="1"/>
      <protection locked="0"/>
    </xf>
    <xf numFmtId="0" fontId="8" fillId="12" borderId="91" xfId="0" applyFont="1" applyFill="1" applyBorder="1" applyAlignment="1" applyProtection="1">
      <alignment horizontal="left" vertical="top" wrapText="1" indent="1"/>
      <protection locked="0"/>
    </xf>
    <xf numFmtId="0" fontId="9" fillId="5" borderId="52"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7" fillId="26" borderId="54" xfId="1" applyFont="1" applyFill="1" applyBorder="1" applyAlignment="1">
      <alignment horizontal="right" vertical="center" wrapText="1"/>
    </xf>
    <xf numFmtId="0" fontId="7" fillId="26" borderId="3" xfId="1" applyFont="1" applyFill="1" applyBorder="1" applyAlignment="1">
      <alignment horizontal="right" vertical="center" wrapText="1"/>
    </xf>
    <xf numFmtId="9" fontId="7" fillId="26" borderId="3" xfId="1" applyNumberFormat="1" applyFont="1" applyFill="1" applyBorder="1" applyAlignment="1">
      <alignment vertical="center"/>
    </xf>
    <xf numFmtId="0" fontId="7" fillId="26" borderId="4" xfId="1" applyNumberFormat="1" applyFont="1" applyFill="1" applyBorder="1" applyAlignment="1">
      <alignment vertical="center"/>
    </xf>
    <xf numFmtId="9" fontId="7" fillId="26" borderId="5" xfId="1" applyNumberFormat="1" applyFont="1" applyFill="1" applyBorder="1" applyAlignment="1">
      <alignment horizontal="center" vertical="center" wrapText="1"/>
    </xf>
    <xf numFmtId="9" fontId="7" fillId="26" borderId="55" xfId="1" applyNumberFormat="1" applyFont="1" applyFill="1" applyBorder="1" applyAlignment="1">
      <alignment horizontal="center" vertical="center" wrapText="1"/>
    </xf>
    <xf numFmtId="0" fontId="7" fillId="26" borderId="51" xfId="1" applyFont="1" applyFill="1" applyBorder="1" applyAlignment="1">
      <alignment horizontal="right" vertical="center" wrapText="1"/>
    </xf>
    <xf numFmtId="0" fontId="7" fillId="26" borderId="0" xfId="1" applyFont="1" applyFill="1" applyBorder="1" applyAlignment="1">
      <alignment horizontal="right" vertical="center" wrapText="1"/>
    </xf>
    <xf numFmtId="9" fontId="7" fillId="26" borderId="0" xfId="1" applyNumberFormat="1" applyFont="1" applyFill="1" applyBorder="1" applyAlignment="1">
      <alignment vertical="center"/>
    </xf>
    <xf numFmtId="0" fontId="7" fillId="26" borderId="6" xfId="1" applyNumberFormat="1" applyFont="1" applyFill="1" applyBorder="1" applyAlignment="1">
      <alignment vertical="center"/>
    </xf>
    <xf numFmtId="164" fontId="7" fillId="26" borderId="7" xfId="1" applyNumberFormat="1" applyFont="1" applyFill="1" applyBorder="1" applyAlignment="1">
      <alignment horizontal="left" vertical="center" wrapText="1" indent="1"/>
    </xf>
    <xf numFmtId="164" fontId="7" fillId="26" borderId="58" xfId="1" applyNumberFormat="1" applyFont="1" applyFill="1" applyBorder="1" applyAlignment="1">
      <alignment horizontal="left" vertical="center" wrapText="1" indent="1"/>
    </xf>
    <xf numFmtId="164" fontId="7" fillId="26" borderId="10" xfId="1" applyNumberFormat="1" applyFont="1" applyFill="1" applyBorder="1" applyAlignment="1">
      <alignment horizontal="left" vertical="center" wrapText="1" indent="1"/>
    </xf>
    <xf numFmtId="164" fontId="7" fillId="26" borderId="57" xfId="1" applyNumberFormat="1" applyFont="1" applyFill="1" applyBorder="1" applyAlignment="1">
      <alignment horizontal="left" vertical="center" wrapText="1" indent="1"/>
    </xf>
    <xf numFmtId="0" fontId="7" fillId="26" borderId="56" xfId="1" applyFont="1" applyFill="1" applyBorder="1" applyAlignment="1">
      <alignment horizontal="right" vertical="center" wrapText="1"/>
    </xf>
    <xf numFmtId="0" fontId="7" fillId="26" borderId="8" xfId="1" applyFont="1" applyFill="1" applyBorder="1" applyAlignment="1">
      <alignment horizontal="right" vertical="center" wrapText="1"/>
    </xf>
    <xf numFmtId="0" fontId="17" fillId="26" borderId="19" xfId="0" applyFont="1" applyFill="1" applyBorder="1" applyAlignment="1">
      <alignment horizontal="center" vertical="center"/>
    </xf>
    <xf numFmtId="0" fontId="17" fillId="26" borderId="20" xfId="0" applyFont="1" applyFill="1" applyBorder="1" applyAlignment="1">
      <alignment horizontal="center" vertical="center"/>
    </xf>
    <xf numFmtId="0" fontId="17" fillId="26" borderId="21" xfId="0" applyFont="1" applyFill="1" applyBorder="1" applyAlignment="1">
      <alignment horizontal="center" vertical="center"/>
    </xf>
    <xf numFmtId="0" fontId="8" fillId="0" borderId="75" xfId="0" applyFont="1" applyFill="1" applyBorder="1" applyAlignment="1" applyProtection="1">
      <alignment horizontal="left" vertical="top" wrapText="1" indent="1"/>
      <protection locked="0"/>
    </xf>
    <xf numFmtId="0" fontId="8" fillId="0" borderId="13" xfId="0" applyFont="1" applyFill="1" applyBorder="1" applyAlignment="1" applyProtection="1">
      <alignment horizontal="left" vertical="top" wrapText="1" indent="1"/>
      <protection locked="0"/>
    </xf>
    <xf numFmtId="0" fontId="8" fillId="0" borderId="69" xfId="0" applyFont="1" applyFill="1" applyBorder="1" applyAlignment="1" applyProtection="1">
      <alignment horizontal="left" vertical="top" wrapText="1" indent="1"/>
      <protection locked="0"/>
    </xf>
    <xf numFmtId="0" fontId="17" fillId="26" borderId="76" xfId="0" applyFont="1" applyFill="1" applyBorder="1" applyAlignment="1">
      <alignment horizontal="center" vertical="center"/>
    </xf>
    <xf numFmtId="0" fontId="17" fillId="26" borderId="3" xfId="0" applyFont="1" applyFill="1" applyBorder="1" applyAlignment="1">
      <alignment horizontal="center" vertical="center"/>
    </xf>
    <xf numFmtId="0" fontId="17" fillId="26" borderId="70" xfId="0" applyFont="1" applyFill="1" applyBorder="1" applyAlignment="1">
      <alignment horizontal="center" vertical="center"/>
    </xf>
    <xf numFmtId="9" fontId="4" fillId="3" borderId="50" xfId="0" applyNumberFormat="1" applyFont="1" applyFill="1" applyBorder="1" applyAlignment="1">
      <alignment horizontal="center" vertical="center"/>
    </xf>
    <xf numFmtId="0" fontId="17" fillId="26" borderId="78" xfId="0" applyFont="1" applyFill="1" applyBorder="1" applyAlignment="1">
      <alignment horizontal="center" vertical="center"/>
    </xf>
    <xf numFmtId="0" fontId="17" fillId="26" borderId="79" xfId="0" applyFont="1" applyFill="1" applyBorder="1" applyAlignment="1">
      <alignment horizontal="center" vertical="center"/>
    </xf>
    <xf numFmtId="0" fontId="17" fillId="26" borderId="80" xfId="0" applyFont="1" applyFill="1" applyBorder="1" applyAlignment="1">
      <alignment horizontal="center" vertical="center"/>
    </xf>
    <xf numFmtId="0" fontId="8" fillId="0" borderId="81" xfId="0" applyFont="1" applyFill="1" applyBorder="1" applyAlignment="1" applyProtection="1">
      <alignment horizontal="left" vertical="top" wrapText="1" indent="1"/>
      <protection locked="0"/>
    </xf>
    <xf numFmtId="0" fontId="8" fillId="0" borderId="46" xfId="0" applyFont="1" applyFill="1" applyBorder="1" applyAlignment="1" applyProtection="1">
      <alignment horizontal="left" vertical="top" wrapText="1" indent="1"/>
      <protection locked="0"/>
    </xf>
    <xf numFmtId="0" fontId="8" fillId="0" borderId="82" xfId="0" applyFont="1" applyFill="1" applyBorder="1" applyAlignment="1" applyProtection="1">
      <alignment horizontal="left" vertical="top" wrapText="1" indent="1"/>
      <protection locked="0"/>
    </xf>
    <xf numFmtId="0" fontId="17" fillId="26" borderId="83" xfId="0" applyFont="1" applyFill="1" applyBorder="1" applyAlignment="1">
      <alignment horizontal="center" vertical="center"/>
    </xf>
    <xf numFmtId="0" fontId="17" fillId="26" borderId="66" xfId="0" applyFont="1" applyFill="1" applyBorder="1" applyAlignment="1">
      <alignment horizontal="center" vertical="center"/>
    </xf>
    <xf numFmtId="0" fontId="17" fillId="26" borderId="84" xfId="0" applyFont="1" applyFill="1" applyBorder="1" applyAlignment="1">
      <alignment horizontal="center" vertical="center"/>
    </xf>
    <xf numFmtId="0" fontId="8" fillId="0" borderId="68" xfId="0" applyFont="1" applyFill="1" applyBorder="1" applyAlignment="1" applyProtection="1">
      <alignment horizontal="left" vertical="top" wrapText="1" indent="1"/>
      <protection locked="0"/>
    </xf>
    <xf numFmtId="0" fontId="8" fillId="0" borderId="0" xfId="0" applyFont="1" applyFill="1" applyBorder="1" applyAlignment="1" applyProtection="1">
      <alignment horizontal="left" vertical="top" wrapText="1" indent="1"/>
      <protection locked="0"/>
    </xf>
    <xf numFmtId="0" fontId="8" fillId="0" borderId="89" xfId="0" applyFont="1" applyFill="1" applyBorder="1" applyAlignment="1" applyProtection="1">
      <alignment horizontal="left" vertical="top" wrapText="1" indent="1"/>
      <protection locked="0"/>
    </xf>
    <xf numFmtId="0" fontId="17" fillId="26" borderId="90" xfId="0" applyFont="1" applyFill="1" applyBorder="1" applyAlignment="1">
      <alignment horizontal="center" vertical="center"/>
    </xf>
    <xf numFmtId="0" fontId="17" fillId="26" borderId="33" xfId="0" applyFont="1" applyFill="1" applyBorder="1" applyAlignment="1">
      <alignment horizontal="center" vertical="center"/>
    </xf>
    <xf numFmtId="0" fontId="17" fillId="26" borderId="91" xfId="0" applyFont="1" applyFill="1" applyBorder="1" applyAlignment="1">
      <alignment horizontal="center" vertical="center"/>
    </xf>
    <xf numFmtId="0" fontId="17" fillId="26" borderId="68" xfId="0" applyFont="1" applyFill="1" applyBorder="1" applyAlignment="1">
      <alignment horizontal="center" vertical="center"/>
    </xf>
    <xf numFmtId="0" fontId="17" fillId="26" borderId="0" xfId="0" applyFont="1" applyFill="1" applyBorder="1" applyAlignment="1">
      <alignment horizontal="center" vertical="center"/>
    </xf>
    <xf numFmtId="0" fontId="17" fillId="26" borderId="89" xfId="0" applyFont="1" applyFill="1" applyBorder="1" applyAlignment="1">
      <alignment horizontal="center" vertical="center"/>
    </xf>
    <xf numFmtId="0" fontId="8" fillId="12" borderId="83" xfId="0" applyFont="1" applyFill="1" applyBorder="1" applyAlignment="1" applyProtection="1">
      <alignment horizontal="left" vertical="top" wrapText="1" indent="1"/>
      <protection locked="0"/>
    </xf>
    <xf numFmtId="0" fontId="8" fillId="12" borderId="66" xfId="0" applyFont="1" applyFill="1" applyBorder="1" applyAlignment="1" applyProtection="1">
      <alignment horizontal="left" vertical="top" wrapText="1" indent="1"/>
      <protection locked="0"/>
    </xf>
    <xf numFmtId="0" fontId="8" fillId="12" borderId="84" xfId="0" applyFont="1" applyFill="1" applyBorder="1" applyAlignment="1" applyProtection="1">
      <alignment horizontal="left" vertical="top" wrapText="1" indent="1"/>
      <protection locked="0"/>
    </xf>
    <xf numFmtId="0" fontId="8" fillId="4" borderId="7" xfId="0" applyNumberFormat="1" applyFont="1" applyFill="1" applyBorder="1" applyAlignment="1" applyProtection="1">
      <alignment horizontal="left" vertical="top" wrapText="1" indent="2"/>
      <protection locked="0"/>
    </xf>
    <xf numFmtId="0" fontId="8" fillId="2" borderId="0" xfId="0" applyNumberFormat="1" applyFont="1" applyFill="1" applyBorder="1" applyAlignment="1" applyProtection="1">
      <alignment horizontal="left" vertical="top" wrapText="1" indent="2"/>
      <protection locked="0"/>
    </xf>
    <xf numFmtId="9" fontId="8" fillId="4" borderId="7" xfId="0" applyNumberFormat="1" applyFont="1" applyFill="1" applyBorder="1" applyAlignment="1" applyProtection="1">
      <alignment horizontal="left" vertical="top" indent="2"/>
      <protection locked="0"/>
    </xf>
    <xf numFmtId="0" fontId="8" fillId="2" borderId="0" xfId="0" applyFont="1" applyFill="1" applyBorder="1" applyAlignment="1" applyProtection="1">
      <alignment horizontal="left" vertical="top" indent="2"/>
      <protection locked="0"/>
    </xf>
    <xf numFmtId="0" fontId="8" fillId="2" borderId="60" xfId="0" applyFont="1" applyFill="1" applyBorder="1" applyAlignment="1" applyProtection="1">
      <alignment horizontal="left" vertical="top" indent="2"/>
      <protection locked="0"/>
    </xf>
    <xf numFmtId="9" fontId="8" fillId="4" borderId="7" xfId="0" applyNumberFormat="1" applyFont="1" applyFill="1" applyBorder="1" applyAlignment="1" applyProtection="1">
      <alignment horizontal="left" vertical="top" wrapText="1" indent="2"/>
      <protection locked="0"/>
    </xf>
    <xf numFmtId="9" fontId="8" fillId="4" borderId="0" xfId="0" applyNumberFormat="1" applyFont="1" applyFill="1" applyBorder="1" applyAlignment="1" applyProtection="1">
      <alignment horizontal="left" vertical="top" wrapText="1" indent="2"/>
      <protection locked="0"/>
    </xf>
    <xf numFmtId="0" fontId="8" fillId="2" borderId="0" xfId="0" applyFont="1" applyFill="1" applyBorder="1" applyAlignment="1" applyProtection="1">
      <alignment horizontal="left" vertical="top" wrapText="1" indent="2"/>
      <protection locked="0"/>
    </xf>
    <xf numFmtId="0" fontId="7" fillId="4" borderId="7" xfId="0" applyNumberFormat="1" applyFont="1" applyFill="1" applyBorder="1" applyAlignment="1" applyProtection="1">
      <alignment horizontal="left" vertical="top" indent="2"/>
    </xf>
    <xf numFmtId="0" fontId="7" fillId="4" borderId="0" xfId="0" applyNumberFormat="1" applyFont="1" applyFill="1" applyBorder="1" applyAlignment="1" applyProtection="1">
      <alignment horizontal="left" vertical="top" indent="2"/>
    </xf>
    <xf numFmtId="14" fontId="8" fillId="4" borderId="7" xfId="0" applyNumberFormat="1" applyFont="1" applyFill="1" applyBorder="1" applyAlignment="1" applyProtection="1">
      <alignment horizontal="center" vertical="top" wrapText="1"/>
      <protection locked="0"/>
    </xf>
    <xf numFmtId="14" fontId="8" fillId="4" borderId="0" xfId="0" applyNumberFormat="1" applyFont="1" applyFill="1" applyBorder="1" applyAlignment="1" applyProtection="1">
      <alignment horizontal="center" vertical="top" wrapText="1"/>
      <protection locked="0"/>
    </xf>
    <xf numFmtId="9" fontId="8" fillId="4" borderId="7" xfId="0" applyNumberFormat="1" applyFont="1" applyFill="1" applyBorder="1" applyAlignment="1" applyProtection="1">
      <alignment horizontal="left" vertical="center" wrapText="1" indent="2"/>
      <protection locked="0"/>
    </xf>
    <xf numFmtId="9" fontId="8" fillId="4" borderId="0" xfId="0" applyNumberFormat="1" applyFont="1" applyFill="1" applyBorder="1" applyAlignment="1" applyProtection="1">
      <alignment horizontal="left" vertical="center" wrapText="1" indent="2"/>
      <protection locked="0"/>
    </xf>
    <xf numFmtId="0" fontId="8" fillId="2" borderId="0" xfId="0" applyFont="1" applyFill="1" applyBorder="1" applyAlignment="1" applyProtection="1">
      <alignment horizontal="left" wrapText="1" indent="2"/>
      <protection locked="0"/>
    </xf>
    <xf numFmtId="9" fontId="44" fillId="4" borderId="7" xfId="0" applyNumberFormat="1" applyFont="1" applyFill="1" applyBorder="1" applyAlignment="1" applyProtection="1">
      <alignment horizontal="left" vertical="center" wrapText="1" indent="2"/>
    </xf>
    <xf numFmtId="0" fontId="54" fillId="2" borderId="0" xfId="0" applyNumberFormat="1" applyFont="1" applyFill="1" applyBorder="1" applyAlignment="1" applyProtection="1">
      <alignment horizontal="left" wrapText="1" indent="2"/>
    </xf>
    <xf numFmtId="0" fontId="54" fillId="2" borderId="60" xfId="0" applyNumberFormat="1" applyFont="1" applyFill="1" applyBorder="1" applyAlignment="1" applyProtection="1">
      <alignment horizontal="left" wrapText="1" indent="2"/>
    </xf>
    <xf numFmtId="9" fontId="54" fillId="4" borderId="7" xfId="0" applyNumberFormat="1" applyFont="1" applyFill="1" applyBorder="1" applyAlignment="1" applyProtection="1">
      <alignment horizontal="left" vertical="top" indent="2"/>
    </xf>
    <xf numFmtId="0" fontId="54" fillId="2" borderId="0" xfId="0" applyNumberFormat="1" applyFont="1" applyFill="1" applyBorder="1" applyAlignment="1" applyProtection="1">
      <alignment horizontal="left" vertical="top" indent="2"/>
    </xf>
    <xf numFmtId="0" fontId="54" fillId="2" borderId="60" xfId="0" applyNumberFormat="1" applyFont="1" applyFill="1" applyBorder="1" applyAlignment="1" applyProtection="1">
      <alignment horizontal="left" vertical="top" indent="2"/>
    </xf>
    <xf numFmtId="49" fontId="8" fillId="4" borderId="7" xfId="0" applyNumberFormat="1" applyFont="1" applyFill="1" applyBorder="1" applyAlignment="1" applyProtection="1">
      <alignment horizontal="left" vertical="top" wrapText="1" indent="2"/>
      <protection locked="0"/>
    </xf>
    <xf numFmtId="49" fontId="8" fillId="2" borderId="0" xfId="0" applyNumberFormat="1" applyFont="1" applyFill="1" applyBorder="1" applyAlignment="1" applyProtection="1">
      <alignment horizontal="left" vertical="top" wrapText="1" indent="2"/>
      <protection locked="0"/>
    </xf>
    <xf numFmtId="49" fontId="8" fillId="4" borderId="7" xfId="0" applyNumberFormat="1" applyFont="1" applyFill="1" applyBorder="1" applyAlignment="1" applyProtection="1">
      <alignment horizontal="left" vertical="top" indent="2"/>
      <protection locked="0"/>
    </xf>
    <xf numFmtId="49" fontId="8" fillId="2" borderId="0" xfId="0" applyNumberFormat="1" applyFont="1" applyFill="1" applyBorder="1" applyAlignment="1" applyProtection="1">
      <alignment horizontal="left" vertical="top" indent="2"/>
      <protection locked="0"/>
    </xf>
    <xf numFmtId="49" fontId="8" fillId="2" borderId="60" xfId="0" applyNumberFormat="1" applyFont="1" applyFill="1" applyBorder="1" applyAlignment="1" applyProtection="1">
      <alignment horizontal="left" vertical="top" indent="2"/>
      <protection locked="0"/>
    </xf>
    <xf numFmtId="0" fontId="44" fillId="2" borderId="7" xfId="0" applyFont="1" applyFill="1" applyBorder="1" applyAlignment="1" applyProtection="1">
      <alignment horizontal="left" vertical="center" wrapText="1" indent="1"/>
    </xf>
    <xf numFmtId="0" fontId="54" fillId="2" borderId="0" xfId="0" applyFont="1" applyFill="1" applyBorder="1" applyAlignment="1" applyProtection="1">
      <alignment horizontal="left" vertical="center" wrapText="1" indent="1"/>
    </xf>
    <xf numFmtId="0" fontId="59" fillId="2" borderId="0" xfId="0" applyFont="1" applyFill="1" applyBorder="1" applyAlignment="1" applyProtection="1">
      <alignment horizontal="left" vertical="top" wrapText="1" indent="1"/>
      <protection locked="0"/>
    </xf>
    <xf numFmtId="0" fontId="61" fillId="2" borderId="0" xfId="0" applyFont="1" applyFill="1" applyBorder="1" applyAlignment="1" applyProtection="1">
      <alignment horizontal="left" vertical="top" wrapText="1" indent="1"/>
      <protection locked="0"/>
    </xf>
    <xf numFmtId="0" fontId="61" fillId="2" borderId="60" xfId="0" applyFont="1" applyFill="1" applyBorder="1" applyAlignment="1" applyProtection="1">
      <alignment horizontal="left" vertical="top" wrapText="1" indent="1"/>
      <protection locked="0"/>
    </xf>
    <xf numFmtId="0" fontId="49" fillId="2" borderId="16" xfId="0" applyFont="1" applyFill="1" applyBorder="1" applyAlignment="1" applyProtection="1">
      <alignment horizontal="left" vertical="center" wrapText="1" indent="1"/>
    </xf>
    <xf numFmtId="0" fontId="21" fillId="2" borderId="13" xfId="0" applyFont="1" applyFill="1" applyBorder="1" applyAlignment="1" applyProtection="1">
      <alignment horizontal="left" vertical="center" wrapText="1" indent="1"/>
    </xf>
    <xf numFmtId="0" fontId="64" fillId="2" borderId="13" xfId="0" applyFont="1" applyFill="1" applyBorder="1" applyAlignment="1" applyProtection="1">
      <alignment horizontal="left" vertical="center" wrapText="1" indent="1"/>
      <protection locked="0"/>
    </xf>
    <xf numFmtId="0" fontId="64" fillId="2" borderId="14" xfId="0" applyFont="1" applyFill="1" applyBorder="1" applyAlignment="1" applyProtection="1">
      <alignment horizontal="left" vertical="center" wrapText="1" indent="1"/>
      <protection locked="0"/>
    </xf>
    <xf numFmtId="0" fontId="65" fillId="32" borderId="5" xfId="0" applyFont="1" applyFill="1" applyBorder="1" applyAlignment="1" applyProtection="1">
      <alignment horizontal="center" vertical="center" wrapText="1"/>
    </xf>
    <xf numFmtId="0" fontId="65" fillId="32" borderId="3" xfId="0" applyFont="1" applyFill="1" applyBorder="1" applyAlignment="1" applyProtection="1">
      <alignment horizontal="center"/>
    </xf>
    <xf numFmtId="0" fontId="66" fillId="32" borderId="3" xfId="0" applyFont="1" applyFill="1" applyBorder="1" applyAlignment="1" applyProtection="1">
      <alignment horizontal="center"/>
    </xf>
    <xf numFmtId="0" fontId="66" fillId="32" borderId="4" xfId="0" applyFont="1" applyFill="1" applyBorder="1" applyAlignment="1" applyProtection="1">
      <alignment horizontal="center"/>
    </xf>
    <xf numFmtId="0" fontId="24" fillId="34" borderId="5" xfId="0" applyFont="1" applyFill="1" applyBorder="1" applyAlignment="1" applyProtection="1">
      <alignment horizontal="center" vertical="center" wrapText="1"/>
    </xf>
    <xf numFmtId="0" fontId="24" fillId="34" borderId="3" xfId="0" applyFont="1" applyFill="1" applyBorder="1" applyAlignment="1" applyProtection="1">
      <alignment horizontal="center" vertical="center" wrapText="1"/>
    </xf>
    <xf numFmtId="0" fontId="58" fillId="2" borderId="5" xfId="0" applyFont="1" applyFill="1" applyBorder="1" applyAlignment="1" applyProtection="1">
      <alignment horizontal="center" vertical="center"/>
    </xf>
    <xf numFmtId="0" fontId="58" fillId="2" borderId="3" xfId="0" applyFont="1" applyFill="1" applyBorder="1" applyAlignment="1" applyProtection="1">
      <alignment horizontal="center" vertical="center"/>
    </xf>
    <xf numFmtId="0" fontId="58" fillId="2" borderId="3" xfId="0" applyFont="1" applyFill="1" applyBorder="1" applyAlignment="1" applyProtection="1"/>
    <xf numFmtId="0" fontId="58" fillId="2" borderId="4" xfId="0" applyFont="1" applyFill="1" applyBorder="1" applyAlignment="1" applyProtection="1"/>
    <xf numFmtId="0" fontId="53" fillId="2" borderId="7" xfId="0" applyFont="1" applyFill="1" applyBorder="1" applyAlignment="1" applyProtection="1">
      <alignment horizontal="center" vertical="center"/>
    </xf>
    <xf numFmtId="0" fontId="53" fillId="2" borderId="0" xfId="0" applyFont="1" applyFill="1" applyBorder="1" applyAlignment="1" applyProtection="1">
      <alignment horizontal="center" vertical="center"/>
    </xf>
    <xf numFmtId="0" fontId="53" fillId="2" borderId="0" xfId="0" applyFont="1" applyFill="1" applyBorder="1" applyAlignment="1" applyProtection="1"/>
    <xf numFmtId="0" fontId="53" fillId="2" borderId="60" xfId="0" applyFont="1" applyFill="1" applyBorder="1" applyAlignment="1" applyProtection="1"/>
    <xf numFmtId="0" fontId="20" fillId="2" borderId="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60" xfId="0" applyFont="1" applyFill="1" applyBorder="1" applyAlignment="1" applyProtection="1">
      <alignment horizontal="center"/>
    </xf>
    <xf numFmtId="0" fontId="66" fillId="32" borderId="7" xfId="0" applyFont="1" applyFill="1" applyBorder="1" applyAlignment="1" applyProtection="1">
      <alignment horizontal="center" vertical="center" wrapText="1"/>
    </xf>
    <xf numFmtId="0" fontId="65" fillId="32" borderId="0" xfId="0" applyFont="1" applyFill="1" applyBorder="1" applyAlignment="1" applyProtection="1">
      <alignment horizontal="center" vertical="center" wrapText="1"/>
    </xf>
    <xf numFmtId="0" fontId="66" fillId="32" borderId="0" xfId="0" applyFont="1" applyFill="1" applyBorder="1" applyAlignment="1" applyProtection="1">
      <alignment wrapText="1"/>
    </xf>
    <xf numFmtId="0" fontId="66" fillId="32" borderId="60" xfId="0" applyFont="1" applyFill="1" applyBorder="1" applyAlignment="1" applyProtection="1">
      <alignment wrapText="1"/>
    </xf>
    <xf numFmtId="9" fontId="13" fillId="4" borderId="7" xfId="0" applyNumberFormat="1" applyFont="1" applyFill="1" applyBorder="1" applyAlignment="1" applyProtection="1">
      <alignment horizontal="center" vertical="center" wrapText="1"/>
    </xf>
    <xf numFmtId="9" fontId="13" fillId="4" borderId="0" xfId="0" applyNumberFormat="1" applyFont="1" applyFill="1" applyBorder="1" applyAlignment="1" applyProtection="1">
      <alignment horizontal="center" vertical="center" wrapText="1"/>
    </xf>
    <xf numFmtId="0" fontId="57" fillId="2" borderId="0" xfId="0" applyFont="1" applyFill="1" applyBorder="1" applyAlignment="1" applyProtection="1">
      <alignment horizontal="center" vertical="center" wrapText="1"/>
    </xf>
    <xf numFmtId="0" fontId="57" fillId="2" borderId="60" xfId="0" applyFont="1" applyFill="1" applyBorder="1" applyAlignment="1" applyProtection="1">
      <alignment horizontal="center" vertical="center" wrapText="1"/>
    </xf>
    <xf numFmtId="0" fontId="54" fillId="4" borderId="7" xfId="0" applyFont="1" applyFill="1" applyBorder="1" applyAlignment="1" applyProtection="1">
      <alignment horizontal="left" wrapText="1" indent="1"/>
    </xf>
    <xf numFmtId="0" fontId="54" fillId="4" borderId="0" xfId="0" applyFont="1" applyFill="1" applyBorder="1" applyAlignment="1" applyProtection="1">
      <alignment horizontal="left" wrapText="1" indent="1"/>
    </xf>
    <xf numFmtId="0" fontId="54" fillId="2" borderId="0" xfId="0" applyFont="1" applyFill="1" applyBorder="1" applyAlignment="1" applyProtection="1">
      <alignment horizontal="left" wrapText="1" indent="1"/>
    </xf>
    <xf numFmtId="0" fontId="54" fillId="2" borderId="60" xfId="0" applyFont="1" applyFill="1" applyBorder="1" applyAlignment="1" applyProtection="1">
      <alignment horizontal="left" wrapText="1" indent="1"/>
    </xf>
    <xf numFmtId="0" fontId="54" fillId="4" borderId="7" xfId="0" applyFont="1" applyFill="1" applyBorder="1" applyAlignment="1" applyProtection="1">
      <alignment horizontal="left" vertical="top" wrapText="1" indent="1"/>
    </xf>
    <xf numFmtId="0" fontId="54" fillId="4" borderId="0" xfId="0" applyFont="1" applyFill="1" applyBorder="1" applyAlignment="1" applyProtection="1">
      <alignment horizontal="left" vertical="top" wrapText="1" indent="1"/>
    </xf>
    <xf numFmtId="0" fontId="54" fillId="2" borderId="0" xfId="0" applyFont="1" applyFill="1" applyBorder="1" applyAlignment="1" applyProtection="1">
      <alignment horizontal="left" vertical="top" wrapText="1" indent="1"/>
    </xf>
    <xf numFmtId="0" fontId="54" fillId="2" borderId="60" xfId="0" applyFont="1" applyFill="1" applyBorder="1" applyAlignment="1" applyProtection="1">
      <alignment horizontal="left" vertical="top" wrapText="1" indent="1"/>
    </xf>
    <xf numFmtId="0" fontId="2" fillId="2" borderId="22"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122" fillId="2" borderId="5" xfId="0" applyFont="1" applyFill="1" applyBorder="1" applyAlignment="1" applyProtection="1">
      <alignment horizontal="center" vertical="center" wrapText="1"/>
    </xf>
    <xf numFmtId="0" fontId="122" fillId="2" borderId="3" xfId="0" applyFont="1" applyFill="1" applyBorder="1" applyAlignment="1" applyProtection="1">
      <alignment horizontal="center" vertical="center"/>
    </xf>
    <xf numFmtId="0" fontId="122" fillId="2" borderId="3" xfId="0" applyFont="1" applyFill="1" applyBorder="1" applyAlignment="1" applyProtection="1"/>
    <xf numFmtId="0" fontId="122" fillId="2" borderId="4" xfId="0" applyFont="1" applyFill="1" applyBorder="1" applyAlignment="1" applyProtection="1"/>
    <xf numFmtId="0" fontId="53" fillId="2" borderId="16" xfId="0" applyFont="1" applyFill="1" applyBorder="1" applyAlignment="1" applyProtection="1">
      <alignment horizontal="center" vertical="center"/>
    </xf>
    <xf numFmtId="0" fontId="53" fillId="2" borderId="13" xfId="0" applyFont="1" applyFill="1" applyBorder="1" applyAlignment="1" applyProtection="1">
      <alignment horizontal="center" vertical="center"/>
    </xf>
    <xf numFmtId="0" fontId="53" fillId="2" borderId="13" xfId="0" applyFont="1" applyFill="1" applyBorder="1" applyAlignment="1" applyProtection="1"/>
    <xf numFmtId="0" fontId="53" fillId="2" borderId="14" xfId="0" applyFont="1" applyFill="1" applyBorder="1" applyAlignment="1" applyProtection="1"/>
    <xf numFmtId="0" fontId="54" fillId="2" borderId="5" xfId="0" applyFont="1" applyFill="1" applyBorder="1" applyAlignment="1" applyProtection="1">
      <alignment horizontal="center"/>
    </xf>
    <xf numFmtId="0" fontId="54" fillId="2" borderId="3" xfId="0" applyFont="1" applyFill="1" applyBorder="1" applyAlignment="1" applyProtection="1">
      <alignment horizontal="center"/>
    </xf>
    <xf numFmtId="0" fontId="54" fillId="2" borderId="4" xfId="0" applyFont="1" applyFill="1" applyBorder="1" applyAlignment="1" applyProtection="1">
      <alignment horizontal="center"/>
    </xf>
    <xf numFmtId="166" fontId="44" fillId="2" borderId="7" xfId="0" applyNumberFormat="1" applyFont="1" applyFill="1" applyBorder="1" applyAlignment="1" applyProtection="1">
      <alignment horizontal="center" vertical="top"/>
    </xf>
    <xf numFmtId="0" fontId="44" fillId="2" borderId="0" xfId="0" applyFont="1" applyFill="1" applyBorder="1" applyAlignment="1" applyProtection="1">
      <alignment vertical="top"/>
    </xf>
    <xf numFmtId="0" fontId="44" fillId="2" borderId="0" xfId="0" applyNumberFormat="1" applyFont="1" applyFill="1" applyBorder="1" applyAlignment="1" applyProtection="1">
      <alignment horizontal="center" vertical="top"/>
    </xf>
    <xf numFmtId="0" fontId="44" fillId="2" borderId="60" xfId="0" applyNumberFormat="1" applyFont="1" applyFill="1" applyBorder="1" applyAlignment="1" applyProtection="1">
      <alignment horizontal="center" vertical="top"/>
    </xf>
    <xf numFmtId="0" fontId="24" fillId="33" borderId="5" xfId="0" applyFont="1" applyFill="1" applyBorder="1" applyAlignment="1" applyProtection="1">
      <alignment horizontal="center" vertical="center" wrapText="1"/>
    </xf>
    <xf numFmtId="0" fontId="24" fillId="33" borderId="3" xfId="0" applyFont="1" applyFill="1" applyBorder="1" applyAlignment="1" applyProtection="1">
      <alignment horizontal="center" vertical="center" wrapText="1"/>
    </xf>
    <xf numFmtId="0" fontId="121" fillId="2" borderId="5" xfId="0" applyFont="1" applyFill="1" applyBorder="1" applyAlignment="1" applyProtection="1">
      <alignment horizontal="center" vertical="center" wrapText="1"/>
    </xf>
    <xf numFmtId="0" fontId="123" fillId="2" borderId="3" xfId="0" applyFont="1" applyFill="1" applyBorder="1" applyAlignment="1" applyProtection="1">
      <alignment horizontal="center" vertical="center"/>
    </xf>
    <xf numFmtId="0" fontId="123" fillId="2" borderId="3" xfId="0" applyFont="1" applyFill="1" applyBorder="1" applyAlignment="1" applyProtection="1"/>
    <xf numFmtId="0" fontId="123" fillId="2" borderId="4" xfId="0" applyFont="1" applyFill="1" applyBorder="1" applyAlignment="1" applyProtection="1"/>
    <xf numFmtId="0" fontId="54" fillId="2" borderId="7" xfId="0" applyFont="1" applyFill="1" applyBorder="1" applyAlignment="1" applyProtection="1">
      <alignment horizontal="center"/>
    </xf>
    <xf numFmtId="0" fontId="54" fillId="2" borderId="0" xfId="0" applyFont="1" applyFill="1" applyBorder="1" applyAlignment="1" applyProtection="1">
      <alignment horizontal="center"/>
    </xf>
    <xf numFmtId="0" fontId="54" fillId="2" borderId="60" xfId="0" applyFont="1" applyFill="1" applyBorder="1" applyAlignment="1" applyProtection="1">
      <alignment horizontal="center"/>
    </xf>
    <xf numFmtId="0" fontId="66" fillId="31" borderId="7" xfId="0" applyFont="1" applyFill="1" applyBorder="1" applyAlignment="1" applyProtection="1">
      <alignment horizontal="center" vertical="center" wrapText="1"/>
    </xf>
    <xf numFmtId="0" fontId="65" fillId="31" borderId="0" xfId="0" applyFont="1" applyFill="1" applyBorder="1" applyAlignment="1" applyProtection="1">
      <alignment horizontal="center" vertical="center" wrapText="1"/>
    </xf>
    <xf numFmtId="0" fontId="66" fillId="31" borderId="0" xfId="0" applyFont="1" applyFill="1" applyBorder="1" applyAlignment="1" applyProtection="1">
      <alignment wrapText="1"/>
    </xf>
    <xf numFmtId="0" fontId="66" fillId="31" borderId="60" xfId="0" applyFont="1" applyFill="1" applyBorder="1" applyAlignment="1" applyProtection="1">
      <alignment wrapText="1"/>
    </xf>
    <xf numFmtId="0" fontId="65" fillId="31" borderId="5" xfId="0" applyFont="1" applyFill="1" applyBorder="1" applyAlignment="1" applyProtection="1">
      <alignment horizontal="center" vertical="center" wrapText="1"/>
    </xf>
    <xf numFmtId="0" fontId="65" fillId="31" borderId="3" xfId="0" applyFont="1" applyFill="1" applyBorder="1" applyAlignment="1" applyProtection="1">
      <alignment horizontal="center"/>
    </xf>
    <xf numFmtId="0" fontId="66" fillId="31" borderId="3" xfId="0" applyFont="1" applyFill="1" applyBorder="1" applyAlignment="1" applyProtection="1">
      <alignment horizontal="center"/>
    </xf>
    <xf numFmtId="0" fontId="66" fillId="31" borderId="4" xfId="0" applyFont="1" applyFill="1" applyBorder="1" applyAlignment="1" applyProtection="1">
      <alignment horizontal="center"/>
    </xf>
    <xf numFmtId="49" fontId="7" fillId="4" borderId="7" xfId="0" applyNumberFormat="1" applyFont="1" applyFill="1" applyBorder="1" applyAlignment="1" applyProtection="1">
      <alignment horizontal="left" vertical="top" indent="2"/>
    </xf>
    <xf numFmtId="49" fontId="7" fillId="4" borderId="0" xfId="0" applyNumberFormat="1" applyFont="1" applyFill="1" applyBorder="1" applyAlignment="1" applyProtection="1">
      <alignment horizontal="left" vertical="top" indent="2"/>
    </xf>
    <xf numFmtId="0" fontId="41" fillId="4" borderId="0" xfId="0" applyNumberFormat="1" applyFont="1" applyFill="1" applyBorder="1" applyAlignment="1" applyProtection="1">
      <alignment horizontal="center" vertical="top" wrapText="1"/>
      <protection locked="0"/>
    </xf>
    <xf numFmtId="0" fontId="41" fillId="4" borderId="104" xfId="0" applyNumberFormat="1" applyFont="1" applyFill="1" applyBorder="1" applyAlignment="1" applyProtection="1">
      <alignment horizontal="center" vertical="top" wrapText="1"/>
      <protection locked="0"/>
    </xf>
    <xf numFmtId="0" fontId="41" fillId="4" borderId="106" xfId="0" applyNumberFormat="1" applyFont="1" applyFill="1" applyBorder="1" applyAlignment="1" applyProtection="1">
      <alignment horizontal="center" vertical="top" wrapText="1"/>
      <protection locked="0"/>
    </xf>
    <xf numFmtId="0" fontId="41" fillId="4" borderId="107" xfId="0" applyNumberFormat="1" applyFont="1" applyFill="1" applyBorder="1" applyAlignment="1" applyProtection="1">
      <alignment horizontal="center" vertical="top" wrapText="1"/>
      <protection locked="0"/>
    </xf>
  </cellXfs>
  <cellStyles count="82">
    <cellStyle name="Lien hypertexte" xfId="2" builtinId="8"/>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Normal" xfId="0" builtinId="0"/>
    <cellStyle name="Normal 2" xfId="1"/>
    <cellStyle name="Normal 2 2" xfId="4"/>
    <cellStyle name="Normal 3" xfId="3"/>
    <cellStyle name="常规 2" xfId="5"/>
  </cellStyles>
  <dxfs count="700">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ont>
        <color auto="1"/>
      </font>
      <fill>
        <patternFill patternType="solid">
          <fgColor indexed="64"/>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rgb="FFFFCCCC"/>
          </stop>
          <stop position="0.5">
            <color rgb="FFFF0000"/>
          </stop>
          <stop position="1">
            <color rgb="FFFFCCCC"/>
          </stop>
        </gradientFill>
      </fill>
    </dxf>
    <dxf>
      <fill>
        <patternFill patternType="solid">
          <fgColor indexed="64"/>
          <bgColor theme="4" tint="0.79998168889431442"/>
        </pattern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05"/>
      <color rgb="FFD75618"/>
      <color rgb="FFF7C39F"/>
      <color rgb="FFFFFFCC"/>
      <color rgb="FFCDACE6"/>
      <color rgb="FFCD4F16"/>
      <color rgb="FFFFFFC1"/>
      <color rgb="FFFC0107"/>
      <color rgb="FF0432FF"/>
      <color rgb="FF3259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11.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12.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13.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32390169891776"/>
          <c:y val="0.0861244019138757"/>
          <c:w val="0.829323261210547"/>
          <c:h val="0.741626794258377"/>
        </c:manualLayout>
      </c:layout>
      <c:barChart>
        <c:barDir val="col"/>
        <c:grouping val="clustered"/>
        <c:varyColors val="0"/>
        <c:ser>
          <c:idx val="0"/>
          <c:order val="0"/>
          <c:tx>
            <c:v>Conformités</c:v>
          </c:tx>
          <c:spPr>
            <a:solidFill>
              <a:srgbClr val="CDACE6">
                <a:alpha val="50000"/>
              </a:srgbClr>
            </a:solidFill>
            <a:ln w="12700">
              <a:solidFill>
                <a:srgbClr val="7030A0"/>
              </a:solidFill>
            </a:ln>
          </c:spPr>
          <c:invertIfNegative val="0"/>
          <c:dPt>
            <c:idx val="0"/>
            <c:invertIfNegative val="0"/>
            <c:bubble3D val="0"/>
          </c:dPt>
          <c:dLbls>
            <c:spPr>
              <a:noFill/>
              <a:ln>
                <a:noFill/>
              </a:ln>
              <a:effectLst/>
            </c:spPr>
            <c:txPr>
              <a:bodyPr wrap="square" lIns="38100" tIns="19050" rIns="38100" bIns="19050" anchor="ctr">
                <a:spAutoFit/>
              </a:bodyPr>
              <a:lstStyle/>
              <a:p>
                <a:pPr>
                  <a:defRPr sz="1000" b="1">
                    <a:solidFill>
                      <a:srgbClr val="7030A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(Util_ER!$A$17,Util_ER!$A$16,Util_ER!$A$15,Util_ER!$A$14)</c:f>
              <c:strCache>
                <c:ptCount val="4"/>
                <c:pt idx="0">
                  <c:v>Insuffisant</c:v>
                </c:pt>
                <c:pt idx="1">
                  <c:v>Informel</c:v>
                </c:pt>
                <c:pt idx="2">
                  <c:v>Convaincant</c:v>
                </c:pt>
                <c:pt idx="3">
                  <c:v>Conforme</c:v>
                </c:pt>
              </c:strCache>
            </c:strRef>
          </c:cat>
          <c:val>
            <c:numRef>
              <c:f>(Util_ER!$C$17,Util_ER!$C$16,Util_ER!$C$15,Util_ER!$C$14)</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1192261328"/>
        <c:axId val="1192263648"/>
      </c:barChart>
      <c:catAx>
        <c:axId val="11922613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7030A0"/>
                </a:solidFill>
                <a:latin typeface="Arial Narrow"/>
                <a:ea typeface="Arial Narrow"/>
                <a:cs typeface="Arial Narrow"/>
              </a:defRPr>
            </a:pPr>
            <a:endParaRPr lang="fr-FR"/>
          </a:p>
        </c:txPr>
        <c:crossAx val="1192263648"/>
        <c:crosses val="autoZero"/>
        <c:auto val="0"/>
        <c:lblAlgn val="ctr"/>
        <c:lblOffset val="100"/>
        <c:tickMarkSkip val="1"/>
        <c:noMultiLvlLbl val="0"/>
      </c:catAx>
      <c:valAx>
        <c:axId val="1192263648"/>
        <c:scaling>
          <c:orientation val="minMax"/>
          <c:max val="25.0"/>
          <c:min val="0.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900000"/>
                </a:solidFill>
                <a:latin typeface="Arial Narrow"/>
                <a:ea typeface="Arial Narrow"/>
                <a:cs typeface="Arial Narrow"/>
              </a:defRPr>
            </a:pPr>
            <a:endParaRPr lang="fr-FR"/>
          </a:p>
        </c:txPr>
        <c:crossAx val="1192261328"/>
        <c:crosses val="autoZero"/>
        <c:crossBetween val="between"/>
        <c:majorUnit val="5.0"/>
        <c:minorUnit val="1.0"/>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35634968706"/>
          <c:y val="0.0459050675317105"/>
          <c:w val="0.877045561612491"/>
          <c:h val="0.762622497031943"/>
        </c:manualLayout>
      </c:layout>
      <c:barChart>
        <c:barDir val="col"/>
        <c:grouping val="clustered"/>
        <c:varyColors val="0"/>
        <c:ser>
          <c:idx val="0"/>
          <c:order val="0"/>
          <c:spPr>
            <a:solidFill>
              <a:srgbClr val="CC0005">
                <a:alpha val="20000"/>
              </a:srgbClr>
            </a:solidFill>
            <a:ln w="25400">
              <a:solidFill>
                <a:srgbClr val="CC000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'Résultats ED'!$B$35:$E$36</c:f>
              <c:multiLvlStrCache>
                <c:ptCount val="2"/>
                <c:lvl>
                  <c:pt idx="0">
                    <c:v>Exigences générales</c:v>
                  </c:pt>
                  <c:pt idx="1">
                    <c:v>Exigences relatives à la documentation</c:v>
                  </c:pt>
                </c:lvl>
                <c:lvl>
                  <c:pt idx="0">
                    <c:v>4.1</c:v>
                  </c:pt>
                  <c:pt idx="1">
                    <c:v>4.2</c:v>
                  </c:pt>
                </c:lvl>
              </c:multiLvlStrCache>
            </c:multiLvlStrRef>
          </c:cat>
          <c:val>
            <c:numRef>
              <c:f>'Résultats ED'!$G$35:$G$36</c:f>
              <c:numCache>
                <c:formatCode>0%</c:formatCode>
                <c:ptCount val="2"/>
                <c:pt idx="0">
                  <c:v>0.0</c:v>
                </c:pt>
                <c:pt idx="1">
                  <c:v>0.0</c:v>
                </c:pt>
              </c:numCache>
            </c:numRef>
          </c:val>
        </c:ser>
        <c:dLbls>
          <c:showLegendKey val="0"/>
          <c:showVal val="0"/>
          <c:showCatName val="0"/>
          <c:showSerName val="0"/>
          <c:showPercent val="0"/>
          <c:showBubbleSize val="0"/>
        </c:dLbls>
        <c:gapWidth val="150"/>
        <c:axId val="1385088464"/>
        <c:axId val="1385090784"/>
      </c:barChart>
      <c:catAx>
        <c:axId val="1385088464"/>
        <c:scaling>
          <c:orientation val="minMax"/>
        </c:scaling>
        <c:delete val="0"/>
        <c:axPos val="b"/>
        <c:numFmt formatCode="General" sourceLinked="1"/>
        <c:majorTickMark val="none"/>
        <c:minorTickMark val="none"/>
        <c:tickLblPos val="nextTo"/>
        <c:spPr>
          <a:solidFill>
            <a:srgbClr val="FFFFC1"/>
          </a:solidFill>
          <a:ln w="9525"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charset="0"/>
                <a:ea typeface="Arial" charset="0"/>
                <a:cs typeface="Arial" charset="0"/>
              </a:defRPr>
            </a:pPr>
            <a:endParaRPr lang="fr-FR"/>
          </a:p>
        </c:txPr>
        <c:crossAx val="1385090784"/>
        <c:crosses val="autoZero"/>
        <c:auto val="1"/>
        <c:lblAlgn val="ctr"/>
        <c:lblOffset val="100"/>
        <c:noMultiLvlLbl val="0"/>
      </c:catAx>
      <c:valAx>
        <c:axId val="1385090784"/>
        <c:scaling>
          <c:orientation val="minMax"/>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385088464"/>
        <c:crosses val="autoZero"/>
        <c:crossBetween val="between"/>
      </c:valAx>
      <c:spPr>
        <a:noFill/>
        <a:ln>
          <a:noFill/>
        </a:ln>
        <a:effectLst/>
      </c:spPr>
    </c:plotArea>
    <c:plotVisOnly val="1"/>
    <c:dispBlanksAs val="gap"/>
    <c:showDLblsOverMax val="0"/>
  </c:chart>
  <c:spPr>
    <a:solidFill>
      <a:srgbClr val="FFFFCC"/>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808315128274"/>
          <c:y val="0.154169433640072"/>
          <c:w val="0.486535590236849"/>
          <c:h val="0.734199791291149"/>
        </c:manualLayout>
      </c:layout>
      <c:radarChart>
        <c:radarStyle val="filled"/>
        <c:varyColors val="0"/>
        <c:ser>
          <c:idx val="0"/>
          <c:order val="0"/>
          <c:tx>
            <c:strRef>
              <c:f>'Résultats ED'!$B$48:$F$48</c:f>
              <c:strCache>
                <c:ptCount val="1"/>
                <c:pt idx="0">
                  <c:v>6.4 Environnement de travail et maitrise de la contamination en attente</c:v>
                </c:pt>
              </c:strCache>
            </c:strRef>
          </c:tx>
          <c:spPr>
            <a:solidFill>
              <a:srgbClr val="CC0005">
                <a:alpha val="20000"/>
              </a:srgbClr>
            </a:solidFill>
            <a:ln w="25400">
              <a:solidFill>
                <a:srgbClr val="C00000"/>
              </a:solidFill>
            </a:ln>
            <a:effectLst/>
          </c:spPr>
          <c:dLbls>
            <c:dLbl>
              <c:idx val="0"/>
              <c:layout>
                <c:manualLayout>
                  <c:x val="-0.0022883295194508"/>
                  <c:y val="0.134387351778656"/>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869565217391305"/>
                  <c:y val="-7.24629310179795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0"/>
                  <c:y val="-0.130434782608696"/>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080091533180778"/>
                  <c:y val="-0.0039525691699604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ED'!$B$45:$E$48</c:f>
              <c:multiLvlStrCache>
                <c:ptCount val="4"/>
                <c:lvl>
                  <c:pt idx="0">
                    <c:v>Mise à disposition des ressources</c:v>
                  </c:pt>
                  <c:pt idx="1">
                    <c:v>Ressources humaines</c:v>
                  </c:pt>
                  <c:pt idx="2">
                    <c:v>Infrastructures</c:v>
                  </c:pt>
                  <c:pt idx="3">
                    <c:v>Environnement de travail et maitrise de la contamination</c:v>
                  </c:pt>
                </c:lvl>
                <c:lvl>
                  <c:pt idx="0">
                    <c:v>6.1</c:v>
                  </c:pt>
                  <c:pt idx="1">
                    <c:v>6.2</c:v>
                  </c:pt>
                  <c:pt idx="2">
                    <c:v>6.3</c:v>
                  </c:pt>
                  <c:pt idx="3">
                    <c:v>6.4</c:v>
                  </c:pt>
                </c:lvl>
              </c:multiLvlStrCache>
            </c:multiLvlStrRef>
          </c:cat>
          <c:val>
            <c:numRef>
              <c:f>'Résultats ED'!$G$45:$G$48</c:f>
              <c:numCache>
                <c:formatCode>0%</c:formatCode>
                <c:ptCount val="4"/>
                <c:pt idx="0">
                  <c:v>0.0</c:v>
                </c:pt>
                <c:pt idx="1">
                  <c:v>0.0</c:v>
                </c:pt>
                <c:pt idx="2">
                  <c:v>0.0</c:v>
                </c:pt>
                <c:pt idx="3">
                  <c:v>0.0</c:v>
                </c:pt>
              </c:numCache>
            </c:numRef>
          </c:val>
        </c:ser>
        <c:dLbls>
          <c:showLegendKey val="0"/>
          <c:showVal val="1"/>
          <c:showCatName val="0"/>
          <c:showSerName val="0"/>
          <c:showPercent val="0"/>
          <c:showBubbleSize val="0"/>
        </c:dLbls>
        <c:axId val="1051232864"/>
        <c:axId val="1051235184"/>
      </c:radarChart>
      <c:catAx>
        <c:axId val="105123286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1051235184"/>
        <c:crosses val="autoZero"/>
        <c:auto val="1"/>
        <c:lblAlgn val="ctr"/>
        <c:lblOffset val="100"/>
        <c:noMultiLvlLbl val="0"/>
      </c:catAx>
      <c:valAx>
        <c:axId val="1051235184"/>
        <c:scaling>
          <c:orientation val="minMax"/>
          <c:max val="1.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50000"/>
              </a:schemeClr>
            </a:solidFill>
            <a:prstDash val="sysDot"/>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0512328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467461424276"/>
          <c:y val="0.0959806468748173"/>
          <c:w val="0.43193452678131"/>
          <c:h val="0.761259467371129"/>
        </c:manualLayout>
      </c:layout>
      <c:radarChart>
        <c:radarStyle val="filled"/>
        <c:varyColors val="0"/>
        <c:ser>
          <c:idx val="0"/>
          <c:order val="0"/>
          <c:tx>
            <c:strRef>
              <c:f>'Résultats ED'!$G$50:$G$55</c:f>
              <c:strCache>
                <c:ptCount val="6"/>
                <c:pt idx="0">
                  <c:v>en attente</c:v>
                </c:pt>
                <c:pt idx="1">
                  <c:v>en attente</c:v>
                </c:pt>
                <c:pt idx="2">
                  <c:v> </c:v>
                </c:pt>
                <c:pt idx="3">
                  <c:v>en attente</c:v>
                </c:pt>
                <c:pt idx="4">
                  <c:v>en attente</c:v>
                </c:pt>
                <c:pt idx="5">
                  <c:v>en attente</c:v>
                </c:pt>
              </c:strCache>
            </c:strRef>
          </c:tx>
          <c:spPr>
            <a:solidFill>
              <a:srgbClr val="CC0005">
                <a:alpha val="20000"/>
              </a:srgbClr>
            </a:solidFill>
            <a:ln w="25400">
              <a:solidFill>
                <a:srgbClr val="C00000"/>
              </a:solidFill>
            </a:ln>
            <a:effectLst/>
          </c:spPr>
          <c:dLbls>
            <c:dLbl>
              <c:idx val="0"/>
              <c:layout>
                <c:manualLayout>
                  <c:x val="-0.00235710120353216"/>
                  <c:y val="0.130268199233716"/>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754272385130292"/>
                  <c:y val="0.053639846743295"/>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0707130361059649"/>
                  <c:y val="-0.0574712643678161"/>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00235710120353216"/>
                  <c:y val="-0.12260536398467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0707130361059648"/>
                  <c:y val="-0.0574712643678161"/>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073070137309497"/>
                  <c:y val="0.05747126436781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ED'!$B$50:$E$55</c:f>
              <c:multiLvlStrCache>
                <c:ptCount val="6"/>
                <c:lvl>
                  <c:pt idx="0">
                    <c:v>Planification de la réalisation du produit</c:v>
                  </c:pt>
                  <c:pt idx="1">
                    <c:v>Processus relatifs aux clients</c:v>
                  </c:pt>
                  <c:pt idx="2">
                    <c:v>Conception et développement</c:v>
                  </c:pt>
                  <c:pt idx="3">
                    <c:v>Achats</c:v>
                  </c:pt>
                  <c:pt idx="4">
                    <c:v>Production et prestation de service</c:v>
                  </c:pt>
                  <c:pt idx="5">
                    <c:v>Maîtrise des équipements de surveillance et de mesure</c:v>
                  </c:pt>
                </c:lvl>
                <c:lvl>
                  <c:pt idx="0">
                    <c:v>7.1</c:v>
                  </c:pt>
                  <c:pt idx="1">
                    <c:v>7.2</c:v>
                  </c:pt>
                  <c:pt idx="2">
                    <c:v>7.3</c:v>
                  </c:pt>
                  <c:pt idx="3">
                    <c:v>7.4</c:v>
                  </c:pt>
                  <c:pt idx="4">
                    <c:v>7.5</c:v>
                  </c:pt>
                  <c:pt idx="5">
                    <c:v>7.6</c:v>
                  </c:pt>
                </c:lvl>
              </c:multiLvlStrCache>
            </c:multiLvlStrRef>
          </c:cat>
          <c:val>
            <c:numRef>
              <c:f>'Résultats ED'!$G$50:$G$55</c:f>
              <c:numCache>
                <c:formatCode>0%</c:formatCode>
                <c:ptCount val="6"/>
                <c:pt idx="0">
                  <c:v>0.0</c:v>
                </c:pt>
                <c:pt idx="1">
                  <c:v>0.0</c:v>
                </c:pt>
                <c:pt idx="2">
                  <c:v>0.0</c:v>
                </c:pt>
                <c:pt idx="3">
                  <c:v>0.0</c:v>
                </c:pt>
                <c:pt idx="4">
                  <c:v>0.0</c:v>
                </c:pt>
                <c:pt idx="5">
                  <c:v>0.0</c:v>
                </c:pt>
              </c:numCache>
            </c:numRef>
          </c:val>
        </c:ser>
        <c:dLbls>
          <c:showLegendKey val="0"/>
          <c:showVal val="1"/>
          <c:showCatName val="0"/>
          <c:showSerName val="0"/>
          <c:showPercent val="0"/>
          <c:showBubbleSize val="0"/>
        </c:dLbls>
        <c:axId val="1479162784"/>
        <c:axId val="1050922592"/>
      </c:radarChart>
      <c:catAx>
        <c:axId val="14791627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charset="0"/>
                <a:ea typeface="Arial" charset="0"/>
                <a:cs typeface="Arial" charset="0"/>
              </a:defRPr>
            </a:pPr>
            <a:endParaRPr lang="fr-FR"/>
          </a:p>
        </c:txPr>
        <c:crossAx val="1050922592"/>
        <c:crosses val="autoZero"/>
        <c:auto val="1"/>
        <c:lblAlgn val="ctr"/>
        <c:lblOffset val="100"/>
        <c:noMultiLvlLbl val="0"/>
      </c:catAx>
      <c:valAx>
        <c:axId val="1050922592"/>
        <c:scaling>
          <c:orientation val="minMax"/>
          <c:max val="1.0"/>
          <c:min val="0.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4791627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59599049829"/>
          <c:y val="0.102983991670463"/>
          <c:w val="0.506277054105932"/>
          <c:h val="0.844773403324584"/>
        </c:manualLayout>
      </c:layout>
      <c:radarChart>
        <c:radarStyle val="filled"/>
        <c:varyColors val="0"/>
        <c:ser>
          <c:idx val="0"/>
          <c:order val="0"/>
          <c:spPr>
            <a:solidFill>
              <a:srgbClr val="CC0005">
                <a:alpha val="20000"/>
              </a:srgbClr>
            </a:solidFill>
            <a:ln w="25400">
              <a:solidFill>
                <a:srgbClr val="CC0005"/>
              </a:solidFill>
            </a:ln>
            <a:effectLst/>
          </c:spPr>
          <c:dLbls>
            <c:dLbl>
              <c:idx val="0"/>
              <c:layout>
                <c:manualLayout>
                  <c:x val="-0.00429313555722556"/>
                  <c:y val="0.140495867768595"/>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0877845870925886"/>
                  <c:y val="0.041322314049586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0542600432207385"/>
                  <c:y val="-0.11157024793388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055687914529356"/>
                  <c:y val="-0.128099173553719"/>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0972688787345564"/>
                  <c:y val="0.037190082644628"/>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ED'!$B$57:$E$61</c:f>
              <c:multiLvlStrCache>
                <c:ptCount val="5"/>
                <c:lvl>
                  <c:pt idx="0">
                    <c:v>Généralités</c:v>
                  </c:pt>
                  <c:pt idx="1">
                    <c:v>Surveillance et mesurage</c:v>
                  </c:pt>
                  <c:pt idx="2">
                    <c:v>Maîtrise du produit non conforme</c:v>
                  </c:pt>
                  <c:pt idx="3">
                    <c:v>Analyse des données</c:v>
                  </c:pt>
                  <c:pt idx="4">
                    <c:v>Amélioration</c:v>
                  </c:pt>
                </c:lvl>
                <c:lvl>
                  <c:pt idx="0">
                    <c:v>8.1</c:v>
                  </c:pt>
                  <c:pt idx="1">
                    <c:v>8.2</c:v>
                  </c:pt>
                  <c:pt idx="2">
                    <c:v>8.3</c:v>
                  </c:pt>
                  <c:pt idx="3">
                    <c:v>8.4</c:v>
                  </c:pt>
                  <c:pt idx="4">
                    <c:v>8.5</c:v>
                  </c:pt>
                </c:lvl>
              </c:multiLvlStrCache>
            </c:multiLvlStrRef>
          </c:cat>
          <c:val>
            <c:numRef>
              <c:f>'Résultats ED'!$G$57:$G$61</c:f>
              <c:numCache>
                <c:formatCode>0%</c:formatCode>
                <c:ptCount val="5"/>
                <c:pt idx="0">
                  <c:v>0.0</c:v>
                </c:pt>
                <c:pt idx="1">
                  <c:v>0.0</c:v>
                </c:pt>
                <c:pt idx="2">
                  <c:v>0.0</c:v>
                </c:pt>
                <c:pt idx="3">
                  <c:v>0.0</c:v>
                </c:pt>
                <c:pt idx="4">
                  <c:v>0.0</c:v>
                </c:pt>
              </c:numCache>
            </c:numRef>
          </c:val>
        </c:ser>
        <c:dLbls>
          <c:showLegendKey val="0"/>
          <c:showVal val="1"/>
          <c:showCatName val="0"/>
          <c:showSerName val="0"/>
          <c:showPercent val="0"/>
          <c:showBubbleSize val="0"/>
        </c:dLbls>
        <c:axId val="1297802176"/>
        <c:axId val="1298056368"/>
      </c:radarChart>
      <c:catAx>
        <c:axId val="129780217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charset="0"/>
                <a:ea typeface="Arial" charset="0"/>
                <a:cs typeface="Arial" charset="0"/>
              </a:defRPr>
            </a:pPr>
            <a:endParaRPr lang="fr-FR"/>
          </a:p>
        </c:txPr>
        <c:crossAx val="1298056368"/>
        <c:crosses val="autoZero"/>
        <c:auto val="1"/>
        <c:lblAlgn val="ctr"/>
        <c:lblOffset val="100"/>
        <c:noMultiLvlLbl val="0"/>
      </c:catAx>
      <c:valAx>
        <c:axId val="1298056368"/>
        <c:scaling>
          <c:orientation val="minMax"/>
          <c:max val="1.0"/>
          <c:min val="0.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fr-FR"/>
          </a:p>
        </c:txPr>
        <c:crossAx val="1297802176"/>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900821407"/>
          <c:y val="0.151276930422622"/>
          <c:w val="0.819446667335796"/>
          <c:h val="0.630956048619146"/>
        </c:manualLayout>
      </c:layout>
      <c:barChart>
        <c:barDir val="col"/>
        <c:grouping val="clustered"/>
        <c:varyColors val="0"/>
        <c:ser>
          <c:idx val="0"/>
          <c:order val="0"/>
          <c:spPr>
            <a:solidFill>
              <a:schemeClr val="accent1">
                <a:lumMod val="75000"/>
                <a:alpha val="29000"/>
              </a:schemeClr>
            </a:solidFill>
            <a:ln>
              <a:solidFill>
                <a:srgbClr val="0432FF"/>
              </a:solidFill>
            </a:ln>
          </c:spPr>
          <c:invertIfNegative val="0"/>
          <c:dLbls>
            <c:spPr>
              <a:noFill/>
              <a:ln>
                <a:noFill/>
              </a:ln>
              <a:effectLst/>
            </c:spPr>
            <c:txPr>
              <a:bodyPr wrap="square" lIns="38100" tIns="19050" rIns="38100" bIns="19050" anchor="ctr">
                <a:spAutoFit/>
              </a:bodyPr>
              <a:lstStyle/>
              <a:p>
                <a:pPr>
                  <a:defRPr b="1">
                    <a:solidFill>
                      <a:srgbClr val="0432FF"/>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Util_ER!$A$3:$A$7</c:f>
              <c:strCache>
                <c:ptCount val="5"/>
                <c:pt idx="0">
                  <c:v>Faux </c:v>
                </c:pt>
                <c:pt idx="1">
                  <c:v>Plutôt Faux</c:v>
                </c:pt>
                <c:pt idx="2">
                  <c:v>Plutôt Vrai</c:v>
                </c:pt>
                <c:pt idx="3">
                  <c:v>Vrai </c:v>
                </c:pt>
                <c:pt idx="4">
                  <c:v>Non applicable</c:v>
                </c:pt>
              </c:strCache>
            </c:strRef>
          </c:cat>
          <c:val>
            <c:numRef>
              <c:f>Util_ER!$I$3:$I$7</c:f>
              <c:numCache>
                <c:formatCode>General</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1192284304"/>
        <c:axId val="1192286624"/>
      </c:barChart>
      <c:catAx>
        <c:axId val="119228430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solidFill>
                  <a:srgbClr val="0432FF"/>
                </a:solidFill>
              </a:defRPr>
            </a:pPr>
            <a:endParaRPr lang="fr-FR"/>
          </a:p>
        </c:txPr>
        <c:crossAx val="1192286624"/>
        <c:crosses val="autoZero"/>
        <c:auto val="0"/>
        <c:lblAlgn val="ctr"/>
        <c:lblOffset val="100"/>
        <c:tickMarkSkip val="1"/>
        <c:noMultiLvlLbl val="0"/>
      </c:catAx>
      <c:valAx>
        <c:axId val="1192286624"/>
        <c:scaling>
          <c:orientation val="minMax"/>
          <c:min val="0.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a:solidFill>
                  <a:srgbClr val="0432FF"/>
                </a:solidFill>
              </a:defRPr>
            </a:pPr>
            <a:endParaRPr lang="fr-FR"/>
          </a:p>
        </c:txPr>
        <c:crossAx val="1192284304"/>
        <c:crosses val="autoZero"/>
        <c:crossBetween val="between"/>
        <c:minorUnit val="1.0"/>
      </c:valAx>
      <c:spPr>
        <a:noFill/>
        <a:ln w="6350" cap="flat" cmpd="sng" algn="ctr">
          <a:solidFill>
            <a:schemeClr val="accent3"/>
          </a:solidFill>
          <a:prstDash val="solid"/>
          <a:miter lim="800000"/>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alignWithMargins="0"/>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9814368871469"/>
          <c:y val="0.188724418045303"/>
          <c:w val="0.568765341579266"/>
          <c:h val="0.773312143321534"/>
        </c:manualLayout>
      </c:layout>
      <c:radarChart>
        <c:radarStyle val="filled"/>
        <c:varyColors val="0"/>
        <c:ser>
          <c:idx val="0"/>
          <c:order val="0"/>
          <c:spPr>
            <a:solidFill>
              <a:srgbClr val="CDACE6">
                <a:alpha val="50000"/>
              </a:srgbClr>
            </a:solidFill>
            <a:ln w="25400" cap="rnd">
              <a:solidFill>
                <a:srgbClr val="7030A0">
                  <a:alpha val="50000"/>
                </a:srgbClr>
              </a:solidFill>
              <a:round/>
            </a:ln>
            <a:effectLst/>
          </c:spPr>
          <c:dLbls>
            <c:dLbl>
              <c:idx val="0"/>
              <c:layout>
                <c:manualLayout>
                  <c:x val="0.00539811066126855"/>
                  <c:y val="0.12966916343411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2564102564103"/>
                  <c:y val="0.0324324324324324"/>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674763832658569"/>
                  <c:y val="-0.100900900900901"/>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620782726045884"/>
                  <c:y val="-0.12252252252252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97165991902834"/>
                  <c:y val="0.0468468468468468"/>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lIns="2">
                <a:spAutoFit/>
              </a:bodyPr>
              <a:lstStyle/>
              <a:p>
                <a:pPr>
                  <a:defRPr sz="900" b="1">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('Résultats ER'!$A$34:$E$34,'Résultats ER'!$A$37:$E$37,'Résultats ER'!$A$44:$E$44,'Résultats ER'!$A$49:$E$49,'Résultats ER'!$A$56:$E$56)</c:f>
              <c:multiLvlStrCache>
                <c:ptCount val="5"/>
                <c:lvl>
                  <c:pt idx="0">
                    <c:v>Système de management de la qualité</c:v>
                  </c:pt>
                  <c:pt idx="1">
                    <c:v>Responsabilité de la direction</c:v>
                  </c:pt>
                  <c:pt idx="2">
                    <c:v>Management des ressources</c:v>
                  </c:pt>
                  <c:pt idx="3">
                    <c:v>Réalisation du produit</c:v>
                  </c:pt>
                  <c:pt idx="4">
                    <c:v>Mesurage, analyse et amélioration</c:v>
                  </c:pt>
                </c:lvl>
                <c:lvl>
                  <c:pt idx="0">
                    <c:v>Art. 4</c:v>
                  </c:pt>
                  <c:pt idx="1">
                    <c:v>Art. 5</c:v>
                  </c:pt>
                  <c:pt idx="2">
                    <c:v>Art. 6</c:v>
                  </c:pt>
                  <c:pt idx="3">
                    <c:v>Art. 7</c:v>
                  </c:pt>
                  <c:pt idx="4">
                    <c:v>Art. 8</c:v>
                  </c:pt>
                </c:lvl>
              </c:multiLvlStrCache>
            </c:multiLvlStrRef>
          </c:cat>
          <c:val>
            <c:numRef>
              <c:f>('Résultats ER'!$G$34,'Résultats ER'!$G$37,'Résultats ER'!$G$44,'Résultats ER'!$G$49,'Résultats ER'!$G$56)</c:f>
              <c:numCache>
                <c:formatCode>0%</c:formatCode>
                <c:ptCount val="5"/>
                <c:pt idx="0">
                  <c:v>0.0</c:v>
                </c:pt>
                <c:pt idx="1">
                  <c:v>0.0</c:v>
                </c:pt>
                <c:pt idx="2">
                  <c:v>0.0</c:v>
                </c:pt>
                <c:pt idx="3">
                  <c:v>0.0</c:v>
                </c:pt>
                <c:pt idx="4">
                  <c:v>0.0</c:v>
                </c:pt>
              </c:numCache>
            </c:numRef>
          </c:val>
        </c:ser>
        <c:dLbls>
          <c:showLegendKey val="0"/>
          <c:showVal val="1"/>
          <c:showCatName val="0"/>
          <c:showSerName val="0"/>
          <c:showPercent val="0"/>
          <c:showBubbleSize val="0"/>
        </c:dLbls>
        <c:axId val="1192312880"/>
        <c:axId val="1192315200"/>
      </c:radarChart>
      <c:catAx>
        <c:axId val="119231288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b="0">
                <a:latin typeface="Arial" charset="0"/>
                <a:ea typeface="Arial" charset="0"/>
                <a:cs typeface="Arial" charset="0"/>
              </a:defRPr>
            </a:pPr>
            <a:endParaRPr lang="fr-FR"/>
          </a:p>
        </c:txPr>
        <c:crossAx val="1192315200"/>
        <c:crosses val="autoZero"/>
        <c:auto val="1"/>
        <c:lblAlgn val="ctr"/>
        <c:lblOffset val="100"/>
        <c:noMultiLvlLbl val="0"/>
      </c:catAx>
      <c:valAx>
        <c:axId val="1192315200"/>
        <c:scaling>
          <c:orientation val="minMax"/>
          <c:max val="1.0"/>
          <c:min val="0.0"/>
        </c:scaling>
        <c:delete val="0"/>
        <c:axPos val="l"/>
        <c:majorGridlines>
          <c:spPr>
            <a:ln w="3175" cap="flat" cmpd="sng" algn="ctr">
              <a:solidFill>
                <a:schemeClr val="bg1">
                  <a:lumMod val="75000"/>
                </a:schemeClr>
              </a:solidFill>
              <a:prstDash val="sysDot"/>
              <a:round/>
            </a:ln>
            <a:effectLst/>
          </c:spPr>
        </c:majorGridlines>
        <c:minorGridlines>
          <c:spPr>
            <a:ln w="3175">
              <a:prstDash val="sysDot"/>
            </a:ln>
          </c:spPr>
        </c:minorGridlines>
        <c:numFmt formatCode="0%" sourceLinked="1"/>
        <c:majorTickMark val="none"/>
        <c:minorTickMark val="none"/>
        <c:tickLblPos val="nextTo"/>
        <c:spPr>
          <a:noFill/>
          <a:ln w="3175">
            <a:solidFill>
              <a:schemeClr val="bg1">
                <a:lumMod val="75000"/>
              </a:schemeClr>
            </a:solidFill>
            <a:prstDash val="sysDot"/>
          </a:ln>
        </c:spPr>
        <c:txPr>
          <a:bodyPr/>
          <a:lstStyle/>
          <a:p>
            <a:pPr>
              <a:defRPr sz="700">
                <a:solidFill>
                  <a:schemeClr val="bg1">
                    <a:lumMod val="50000"/>
                  </a:schemeClr>
                </a:solidFill>
              </a:defRPr>
            </a:pPr>
            <a:endParaRPr lang="fr-FR"/>
          </a:p>
        </c:txPr>
        <c:crossAx val="1192312880"/>
        <c:crosses val="autoZero"/>
        <c:crossBetween val="between"/>
        <c:majorUnit val="0.2"/>
        <c:min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455374302385"/>
          <c:y val="0.0607985316473145"/>
          <c:w val="0.62236897540818"/>
          <c:h val="0.880907458297328"/>
        </c:manualLayout>
      </c:layout>
      <c:radarChart>
        <c:radarStyle val="filled"/>
        <c:varyColors val="0"/>
        <c:ser>
          <c:idx val="0"/>
          <c:order val="0"/>
          <c:tx>
            <c:strRef>
              <c:f>Util_ER!$A$35</c:f>
              <c:strCache>
                <c:ptCount val="1"/>
                <c:pt idx="0">
                  <c:v>90%</c:v>
                </c:pt>
              </c:strCache>
            </c:strRef>
          </c:tx>
          <c:spPr>
            <a:noFill/>
            <a:ln w="12700">
              <a:solidFill>
                <a:schemeClr val="accent6">
                  <a:lumMod val="75000"/>
                </a:schemeClr>
              </a:solidFill>
              <a:prstDash val="dash"/>
            </a:ln>
            <a:effectLst/>
          </c:spPr>
          <c:dLbls>
            <c:delete val="1"/>
          </c:dLbls>
          <c:cat>
            <c:multiLvlStrRef>
              <c:f>('Résultats ER'!$B$35:$E$36,'Résultats ER'!$B$38:$E$43,'Résultats ER'!$B$45:$E$48,'Résultats ER'!$B$50:$E$55,'Résultats ER'!$B$57:$E$61)</c:f>
              <c:multiLvlStrCache>
                <c:ptCount val="23"/>
                <c:lvl>
                  <c:pt idx="0">
                    <c:v>Exigences générales</c:v>
                  </c:pt>
                  <c:pt idx="1">
                    <c:v>Exigences relatives à la documentation</c:v>
                  </c:pt>
                  <c:pt idx="2">
                    <c:v>Engagement de la direction</c:v>
                  </c:pt>
                  <c:pt idx="3">
                    <c:v>Orientation client</c:v>
                  </c:pt>
                  <c:pt idx="4">
                    <c:v>Politique qualité</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 et maitrise de la contamination</c:v>
                  </c:pt>
                  <c:pt idx="12">
                    <c:v>Planification de la réalisation du produit</c:v>
                  </c:pt>
                  <c:pt idx="13">
                    <c:v>Processus relatifs aux clients</c:v>
                  </c:pt>
                  <c:pt idx="14">
                    <c:v>Conception et développement</c:v>
                  </c:pt>
                  <c:pt idx="15">
                    <c:v>Achats</c:v>
                  </c:pt>
                  <c:pt idx="16">
                    <c:v>Production et prestation de service</c:v>
                  </c:pt>
                  <c:pt idx="17">
                    <c:v>Maîtrise des équipements de surveillance et de mesure</c:v>
                  </c:pt>
                  <c:pt idx="18">
                    <c:v>Généralités</c:v>
                  </c:pt>
                  <c:pt idx="19">
                    <c:v>Surveillance et mesurage</c:v>
                  </c:pt>
                  <c:pt idx="20">
                    <c:v>Maîtrise du produit non conforme</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(Util_ER!$A$37:$A$38,Util_ER!$A$40:$A$45,Util_ER!$A$47:$A$50,Util_ER!$A$52:$A$57,Util_ER!$A$59:$A$63)</c:f>
              <c:numCache>
                <c:formatCode>0%</c:formatCode>
                <c:ptCount val="23"/>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numCache>
            </c:numRef>
          </c:val>
        </c:ser>
        <c:ser>
          <c:idx val="1"/>
          <c:order val="1"/>
          <c:tx>
            <c:v>Résultats</c:v>
          </c:tx>
          <c:spPr>
            <a:solidFill>
              <a:srgbClr val="CDACE6">
                <a:alpha val="50000"/>
              </a:srgbClr>
            </a:solidFill>
            <a:ln w="25400">
              <a:solidFill>
                <a:srgbClr val="7030A0">
                  <a:alpha val="41000"/>
                </a:srgbClr>
              </a:solidFill>
            </a:ln>
            <a:effectLst/>
          </c:spPr>
          <c:dLbls>
            <c:dLbl>
              <c:idx val="0"/>
              <c:layout>
                <c:manualLayout>
                  <c:x val="0.00231090548574142"/>
                  <c:y val="0.069313918403431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253551532020677"/>
                  <c:y val="0.0862587814005425"/>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413554934812344"/>
                  <c:y val="0.102988624690395"/>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597358731221396"/>
                  <c:y val="0.0823759393460844"/>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781160724076437"/>
                  <c:y val="0.051478649826038"/>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758184951177484"/>
                  <c:y val="0.00686695278969951"/>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781160724076436"/>
                  <c:y val="-0.0103083679979088"/>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35069097761284"/>
                  <c:y val="-0.034334672388707"/>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666424028533667"/>
                  <c:y val="-0.0617948490835266"/>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482481358465738"/>
                  <c:y val="-0.085828984733904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344629523262493"/>
                  <c:y val="-0.10643776824034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921762585812252"/>
                  <c:y val="-0.08959277294527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0685820655207511"/>
                  <c:y val="-0.076073447876310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275352198027345"/>
                  <c:y val="-0.099570684948967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0.0504895927719326"/>
                  <c:y val="-0.096137352731813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0642887648684992"/>
                  <c:y val="-0.07210294703800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0735069097761284"/>
                  <c:y val="-0.037760443389714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080385484420179"/>
                  <c:y val="-0.0034336022605875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0757903895099527"/>
                  <c:y val="0.017167471216070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0689259046524986"/>
                  <c:y val="0.044635193133047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0689259046524985"/>
                  <c:y val="0.0652360515021459"/>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0.0528431935669155"/>
                  <c:y val="0.082403433476394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0.0252599562716562"/>
                  <c:y val="0.082763519192007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ER'!$B$35:$E$36,'Résultats ER'!$B$38:$E$43,'Résultats ER'!$B$45:$E$48,'Résultats ER'!$B$50:$E$55,'Résultats ER'!$B$57:$E$61)</c:f>
              <c:multiLvlStrCache>
                <c:ptCount val="23"/>
                <c:lvl>
                  <c:pt idx="0">
                    <c:v>Exigences générales</c:v>
                  </c:pt>
                  <c:pt idx="1">
                    <c:v>Exigences relatives à la documentation</c:v>
                  </c:pt>
                  <c:pt idx="2">
                    <c:v>Engagement de la direction</c:v>
                  </c:pt>
                  <c:pt idx="3">
                    <c:v>Orientation client</c:v>
                  </c:pt>
                  <c:pt idx="4">
                    <c:v>Politique qualité</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 et maitrise de la contamination</c:v>
                  </c:pt>
                  <c:pt idx="12">
                    <c:v>Planification de la réalisation du produit</c:v>
                  </c:pt>
                  <c:pt idx="13">
                    <c:v>Processus relatifs aux clients</c:v>
                  </c:pt>
                  <c:pt idx="14">
                    <c:v>Conception et développement</c:v>
                  </c:pt>
                  <c:pt idx="15">
                    <c:v>Achats</c:v>
                  </c:pt>
                  <c:pt idx="16">
                    <c:v>Production et prestation de service</c:v>
                  </c:pt>
                  <c:pt idx="17">
                    <c:v>Maîtrise des équipements de surveillance et de mesure</c:v>
                  </c:pt>
                  <c:pt idx="18">
                    <c:v>Généralités</c:v>
                  </c:pt>
                  <c:pt idx="19">
                    <c:v>Surveillance et mesurage</c:v>
                  </c:pt>
                  <c:pt idx="20">
                    <c:v>Maîtrise du produit non conforme</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ER'!$G$35:$G$36,'Résultats ER'!$G$38:$G$43,'Résultats ER'!$G$45:$G$48,'Résultats ER'!$G$50:$G$55,'Résultats ER'!$G$57:$G$61)</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dLbls>
          <c:showLegendKey val="0"/>
          <c:showVal val="1"/>
          <c:showCatName val="0"/>
          <c:showSerName val="0"/>
          <c:showPercent val="0"/>
          <c:showBubbleSize val="0"/>
        </c:dLbls>
        <c:axId val="1035579424"/>
        <c:axId val="1035581472"/>
      </c:radarChart>
      <c:catAx>
        <c:axId val="1035579424"/>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charset="0"/>
                <a:ea typeface="Arial" charset="0"/>
                <a:cs typeface="Arial" charset="0"/>
              </a:defRPr>
            </a:pPr>
            <a:endParaRPr lang="fr-FR"/>
          </a:p>
        </c:txPr>
        <c:crossAx val="1035581472"/>
        <c:crosses val="autoZero"/>
        <c:auto val="1"/>
        <c:lblAlgn val="ctr"/>
        <c:lblOffset val="100"/>
        <c:noMultiLvlLbl val="0"/>
      </c:catAx>
      <c:valAx>
        <c:axId val="1035581472"/>
        <c:scaling>
          <c:orientation val="minMax"/>
          <c:max val="1.0"/>
          <c:min val="0.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spPr>
          <a:noFill/>
          <a:ln w="3175" cmpd="sng">
            <a:solidFill>
              <a:schemeClr val="bg1">
                <a:lumMod val="50000"/>
              </a:schemeClr>
            </a:solidFill>
            <a:prstDash val="sysDot"/>
            <a:headEnd type="none"/>
          </a:ln>
        </c:spPr>
        <c:txPr>
          <a:bodyPr/>
          <a:lstStyle/>
          <a:p>
            <a:pPr>
              <a:defRPr sz="600">
                <a:solidFill>
                  <a:schemeClr val="bg1">
                    <a:lumMod val="50000"/>
                  </a:schemeClr>
                </a:solidFill>
              </a:defRPr>
            </a:pPr>
            <a:endParaRPr lang="fr-FR"/>
          </a:p>
        </c:txPr>
        <c:crossAx val="103557942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92657255"/>
          <c:y val="0.101841189301239"/>
          <c:w val="0.841276534266128"/>
          <c:h val="0.733768544157913"/>
        </c:manualLayout>
      </c:layout>
      <c:barChart>
        <c:barDir val="col"/>
        <c:grouping val="clustered"/>
        <c:varyColors val="0"/>
        <c:ser>
          <c:idx val="0"/>
          <c:order val="0"/>
          <c:tx>
            <c:v>Conformités</c:v>
          </c:tx>
          <c:spPr>
            <a:solidFill>
              <a:srgbClr val="D75618">
                <a:alpha val="20000"/>
              </a:srgbClr>
            </a:solidFill>
            <a:ln w="12700">
              <a:solidFill>
                <a:srgbClr val="CC0005"/>
              </a:solidFill>
            </a:ln>
          </c:spPr>
          <c:invertIfNegative val="0"/>
          <c:dPt>
            <c:idx val="3"/>
            <c:invertIfNegative val="0"/>
            <c:bubble3D val="0"/>
          </c:dPt>
          <c:dLbls>
            <c:spPr>
              <a:noFill/>
              <a:ln>
                <a:noFill/>
              </a:ln>
              <a:effectLst/>
            </c:spPr>
            <c:txPr>
              <a:bodyPr wrap="square" lIns="38100" tIns="19050" rIns="38100" bIns="19050" anchor="ctr">
                <a:spAutoFit/>
              </a:bodyPr>
              <a:lstStyle/>
              <a:p>
                <a:pPr>
                  <a:defRPr sz="1000">
                    <a:solidFill>
                      <a:srgbClr val="843C0C"/>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(Util_ED!$A$16,Util_ED!$A$15,Util_ED!$A$14,Util_ED!$A$13)</c:f>
              <c:strCache>
                <c:ptCount val="4"/>
                <c:pt idx="0">
                  <c:v>Insuffisant</c:v>
                </c:pt>
                <c:pt idx="1">
                  <c:v>Informel</c:v>
                </c:pt>
                <c:pt idx="2">
                  <c:v>Convaincant</c:v>
                </c:pt>
                <c:pt idx="3">
                  <c:v>Conforme</c:v>
                </c:pt>
              </c:strCache>
            </c:strRef>
          </c:cat>
          <c:val>
            <c:numRef>
              <c:f>(Util_ED!$C$16,Util_ED!$C$15,Util_ED!$C$14,Util_ED!$C$13)</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1192406784"/>
        <c:axId val="1192409104"/>
      </c:barChart>
      <c:catAx>
        <c:axId val="11924067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accent2">
                    <a:lumMod val="50000"/>
                  </a:schemeClr>
                </a:solidFill>
                <a:latin typeface="Arial Narrow"/>
                <a:ea typeface="Arial Narrow"/>
                <a:cs typeface="Arial Narrow"/>
              </a:defRPr>
            </a:pPr>
            <a:endParaRPr lang="fr-FR"/>
          </a:p>
        </c:txPr>
        <c:crossAx val="1192409104"/>
        <c:crosses val="autoZero"/>
        <c:auto val="0"/>
        <c:lblAlgn val="ctr"/>
        <c:lblOffset val="100"/>
        <c:tickMarkSkip val="1"/>
        <c:noMultiLvlLbl val="0"/>
      </c:catAx>
      <c:valAx>
        <c:axId val="1192409104"/>
        <c:scaling>
          <c:orientation val="minMax"/>
          <c:min val="0.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43C0C"/>
                </a:solidFill>
                <a:latin typeface="Arial Narrow"/>
                <a:ea typeface="Arial Narrow"/>
                <a:cs typeface="Arial Narrow"/>
              </a:defRPr>
            </a:pPr>
            <a:endParaRPr lang="fr-FR"/>
          </a:p>
        </c:txPr>
        <c:crossAx val="1192406784"/>
        <c:crosses val="autoZero"/>
        <c:crossBetween val="between"/>
        <c:majorUnit val="5.0"/>
        <c:minorUnit val="1.0"/>
      </c:valAx>
      <c:spPr>
        <a:noFill/>
        <a:ln w="6350" cap="flat" cmpd="sng" algn="ctr">
          <a:solidFill>
            <a:schemeClr val="bg1">
              <a:lumMod val="75000"/>
            </a:schemeClr>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0.145942094025812"/>
          <c:w val="0.840295495453239"/>
          <c:h val="0.651681285953245"/>
        </c:manualLayout>
      </c:layout>
      <c:barChart>
        <c:barDir val="col"/>
        <c:grouping val="clustered"/>
        <c:varyColors val="0"/>
        <c:ser>
          <c:idx val="0"/>
          <c:order val="0"/>
          <c:spPr>
            <a:solidFill>
              <a:schemeClr val="accent1">
                <a:lumMod val="40000"/>
                <a:lumOff val="60000"/>
                <a:alpha val="64000"/>
              </a:schemeClr>
            </a:solidFill>
            <a:ln>
              <a:solidFill>
                <a:srgbClr val="0432FF"/>
              </a:solidFill>
            </a:ln>
          </c:spPr>
          <c:invertIfNegative val="0"/>
          <c:dPt>
            <c:idx val="4"/>
            <c:invertIfNegative val="0"/>
            <c:bubble3D val="0"/>
          </c:dPt>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Util_ED!$A$3:$A$7</c:f>
              <c:strCache>
                <c:ptCount val="5"/>
                <c:pt idx="0">
                  <c:v>Faux </c:v>
                </c:pt>
                <c:pt idx="1">
                  <c:v>Plutôt Faux</c:v>
                </c:pt>
                <c:pt idx="2">
                  <c:v>Plutôt Vrai</c:v>
                </c:pt>
                <c:pt idx="3">
                  <c:v>Vrai </c:v>
                </c:pt>
                <c:pt idx="4">
                  <c:v>Non applicable</c:v>
                </c:pt>
              </c:strCache>
            </c:strRef>
          </c:cat>
          <c:val>
            <c:numRef>
              <c:f>Util_ED!$I$3:$I$7</c:f>
              <c:numCache>
                <c:formatCode>General</c:formatCode>
                <c:ptCount val="5"/>
                <c:pt idx="0">
                  <c:v>0.0</c:v>
                </c:pt>
                <c:pt idx="1">
                  <c:v>0.0</c:v>
                </c:pt>
                <c:pt idx="2">
                  <c:v>0.0</c:v>
                </c:pt>
                <c:pt idx="3">
                  <c:v>0.0</c:v>
                </c:pt>
                <c:pt idx="4">
                  <c:v>0.0</c:v>
                </c:pt>
              </c:numCache>
            </c:numRef>
          </c:val>
          <c:extLst xmlns:c16r2="http://schemas.microsoft.com/office/drawing/2015/06/char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1192430112"/>
        <c:axId val="1192432432"/>
      </c:barChart>
      <c:catAx>
        <c:axId val="11924301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1192432432"/>
        <c:crosses val="autoZero"/>
        <c:auto val="0"/>
        <c:lblAlgn val="ctr"/>
        <c:lblOffset val="100"/>
        <c:tickMarkSkip val="1"/>
        <c:noMultiLvlLbl val="0"/>
      </c:catAx>
      <c:valAx>
        <c:axId val="1192432432"/>
        <c:scaling>
          <c:orientation val="minMax"/>
          <c:min val="0.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0000FF"/>
                </a:solidFill>
                <a:latin typeface="Arial Narrow"/>
                <a:ea typeface="Arial Narrow"/>
                <a:cs typeface="Arial Narrow"/>
              </a:defRPr>
            </a:pPr>
            <a:endParaRPr lang="fr-FR"/>
          </a:p>
        </c:txPr>
        <c:crossAx val="1192430112"/>
        <c:crosses val="autoZero"/>
        <c:crossBetween val="between"/>
        <c:minorUnit val="1.0"/>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2923693243"/>
          <c:y val="0.172480102149393"/>
          <c:w val="0.601278119587278"/>
          <c:h val="0.792204582535291"/>
        </c:manualLayout>
      </c:layout>
      <c:radarChart>
        <c:radarStyle val="filled"/>
        <c:varyColors val="0"/>
        <c:ser>
          <c:idx val="0"/>
          <c:order val="0"/>
          <c:spPr>
            <a:solidFill>
              <a:srgbClr val="C00000">
                <a:alpha val="20000"/>
              </a:srgbClr>
            </a:solidFill>
            <a:ln w="25400">
              <a:solidFill>
                <a:srgbClr val="D75618"/>
              </a:solidFill>
            </a:ln>
            <a:effectLst/>
          </c:spPr>
          <c:dLbls>
            <c:dLbl>
              <c:idx val="0"/>
              <c:layout>
                <c:manualLayout>
                  <c:x val="-0.00539811066126865"/>
                  <c:y val="0.15439856373429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07962213225371"/>
                  <c:y val="0.046678635547576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728744939271255"/>
                  <c:y val="-0.118491921005386"/>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647773279352227"/>
                  <c:y val="-0.122082585278276"/>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7962213225371"/>
                  <c:y val="0.039497307001795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vert="horz"/>
              <a:lstStyle/>
              <a:p>
                <a:pPr>
                  <a:defRPr sz="900" b="1">
                    <a:solidFill>
                      <a:srgbClr val="9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 ED'!$A$34:$E$34,'Résultats ED'!$A$37:$E$37,'Résultats ED'!$A$44:$E$44,'Résultats ED'!$A$49:$E$49,'Résultats ED'!$A$56:$E$56)</c:f>
              <c:multiLvlStrCache>
                <c:ptCount val="5"/>
                <c:lvl>
                  <c:pt idx="0">
                    <c:v>Système de management de la qualité</c:v>
                  </c:pt>
                  <c:pt idx="1">
                    <c:v>Responsabilité de la direction</c:v>
                  </c:pt>
                  <c:pt idx="2">
                    <c:v>Management des ressources</c:v>
                  </c:pt>
                  <c:pt idx="3">
                    <c:v>Réalisation du produit</c:v>
                  </c:pt>
                  <c:pt idx="4">
                    <c:v>Mesurage, analyse et amélioration</c:v>
                  </c:pt>
                </c:lvl>
                <c:lvl>
                  <c:pt idx="0">
                    <c:v>Art. 4</c:v>
                  </c:pt>
                  <c:pt idx="1">
                    <c:v>Art. 5</c:v>
                  </c:pt>
                  <c:pt idx="2">
                    <c:v>Art. 6</c:v>
                  </c:pt>
                  <c:pt idx="3">
                    <c:v>Art. 7</c:v>
                  </c:pt>
                  <c:pt idx="4">
                    <c:v>Art. 8</c:v>
                  </c:pt>
                </c:lvl>
              </c:multiLvlStrCache>
            </c:multiLvlStrRef>
          </c:cat>
          <c:val>
            <c:numRef>
              <c:f>('Résultats ED'!$G$34,'Résultats ED'!$G$37,'Résultats ED'!$G$44,'Résultats ED'!$G$49,'Résultats ED'!$G$56)</c:f>
              <c:numCache>
                <c:formatCode>0%</c:formatCode>
                <c:ptCount val="5"/>
                <c:pt idx="0">
                  <c:v>0.0</c:v>
                </c:pt>
                <c:pt idx="1">
                  <c:v>0.0</c:v>
                </c:pt>
                <c:pt idx="2">
                  <c:v>0.0</c:v>
                </c:pt>
                <c:pt idx="3">
                  <c:v>0.0</c:v>
                </c:pt>
                <c:pt idx="4">
                  <c:v>0.0</c:v>
                </c:pt>
              </c:numCache>
            </c:numRef>
          </c:val>
        </c:ser>
        <c:dLbls>
          <c:showLegendKey val="0"/>
          <c:showVal val="1"/>
          <c:showCatName val="0"/>
          <c:showSerName val="0"/>
          <c:showPercent val="0"/>
          <c:showBubbleSize val="0"/>
        </c:dLbls>
        <c:axId val="1051537152"/>
        <c:axId val="1051014096"/>
      </c:radarChart>
      <c:catAx>
        <c:axId val="1051537152"/>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b="0">
                <a:solidFill>
                  <a:schemeClr val="tx1"/>
                </a:solidFill>
                <a:latin typeface="Arial" charset="0"/>
                <a:ea typeface="Arial" charset="0"/>
                <a:cs typeface="Arial" charset="0"/>
              </a:defRPr>
            </a:pPr>
            <a:endParaRPr lang="fr-FR"/>
          </a:p>
        </c:txPr>
        <c:crossAx val="1051014096"/>
        <c:crosses val="autoZero"/>
        <c:auto val="1"/>
        <c:lblAlgn val="ctr"/>
        <c:lblOffset val="100"/>
        <c:noMultiLvlLbl val="0"/>
      </c:catAx>
      <c:valAx>
        <c:axId val="1051014096"/>
        <c:scaling>
          <c:orientation val="minMax"/>
          <c:max val="1.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800">
                <a:solidFill>
                  <a:schemeClr val="bg1">
                    <a:lumMod val="50000"/>
                  </a:schemeClr>
                </a:solidFill>
                <a:latin typeface="Arial" charset="0"/>
                <a:ea typeface="Arial" charset="0"/>
                <a:cs typeface="Arial" charset="0"/>
              </a:defRPr>
            </a:pPr>
            <a:endParaRPr lang="fr-FR"/>
          </a:p>
        </c:txPr>
        <c:crossAx val="1051537152"/>
        <c:crosses val="autoZero"/>
        <c:crossBetween val="between"/>
        <c:majorUnit val="0.2"/>
      </c:valAx>
      <c:spPr>
        <a:solidFill>
          <a:srgbClr val="FFFFC1"/>
        </a:solid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853711569871"/>
          <c:y val="0.0606788511749347"/>
          <c:w val="0.573016884151233"/>
          <c:h val="0.857969575826576"/>
        </c:manualLayout>
      </c:layout>
      <c:radarChart>
        <c:radarStyle val="filled"/>
        <c:varyColors val="0"/>
        <c:ser>
          <c:idx val="0"/>
          <c:order val="0"/>
          <c:tx>
            <c:strRef>
              <c:f>Util_ED!$A$34</c:f>
              <c:strCache>
                <c:ptCount val="1"/>
                <c:pt idx="0">
                  <c:v>90%</c:v>
                </c:pt>
              </c:strCache>
            </c:strRef>
          </c:tx>
          <c:spPr>
            <a:noFill/>
            <a:ln w="12700">
              <a:solidFill>
                <a:srgbClr val="00B050"/>
              </a:solidFill>
              <a:prstDash val="dash"/>
            </a:ln>
            <a:effectLst/>
          </c:spPr>
          <c:cat>
            <c:multiLvlStrRef>
              <c:f>('Résultats ED'!$B$35:$E$36,'Résultats ED'!$B$38:$E$43,'Résultats ED'!$B$45:$E$48,'Résultats ED'!$B$50:$E$55,'Résultats ED'!$B$57:$E$61)</c:f>
              <c:multiLvlStrCache>
                <c:ptCount val="23"/>
                <c:lvl>
                  <c:pt idx="0">
                    <c:v>Exigences générales</c:v>
                  </c:pt>
                  <c:pt idx="1">
                    <c:v>Exigences relatives à la documentation</c:v>
                  </c:pt>
                  <c:pt idx="2">
                    <c:v>Engagement de la direction</c:v>
                  </c:pt>
                  <c:pt idx="3">
                    <c:v>Orientation client</c:v>
                  </c:pt>
                  <c:pt idx="4">
                    <c:v>Politique qualité</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 et maitrise de la contamination</c:v>
                  </c:pt>
                  <c:pt idx="12">
                    <c:v>Planification de la réalisation du produit</c:v>
                  </c:pt>
                  <c:pt idx="13">
                    <c:v>Processus relatifs aux clients</c:v>
                  </c:pt>
                  <c:pt idx="14">
                    <c:v>Conception et développement</c:v>
                  </c:pt>
                  <c:pt idx="15">
                    <c:v>Achats</c:v>
                  </c:pt>
                  <c:pt idx="16">
                    <c:v>Production et prestation de service</c:v>
                  </c:pt>
                  <c:pt idx="17">
                    <c:v>Maîtrise des équipements de surveillance et de mesure</c:v>
                  </c:pt>
                  <c:pt idx="18">
                    <c:v>Généralités</c:v>
                  </c:pt>
                  <c:pt idx="19">
                    <c:v>Surveillance et mesurage</c:v>
                  </c:pt>
                  <c:pt idx="20">
                    <c:v>Maîtrise du produit non conforme</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(Util_ED!$A$36:$A$37,Util_ED!$A$39:$A$44,Util_ED!$A$46:$A$49,Util_ED!$A$51:$A$56,Util_ED!$A$58:$A$62)</c:f>
              <c:numCache>
                <c:formatCode>0%</c:formatCode>
                <c:ptCount val="23"/>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numCache>
            </c:numRef>
          </c:val>
        </c:ser>
        <c:ser>
          <c:idx val="1"/>
          <c:order val="1"/>
          <c:tx>
            <c:v>Résultats</c:v>
          </c:tx>
          <c:spPr>
            <a:solidFill>
              <a:srgbClr val="C00000">
                <a:alpha val="21000"/>
              </a:srgbClr>
            </a:solidFill>
            <a:ln w="25400">
              <a:solidFill>
                <a:srgbClr val="CC0005"/>
              </a:solidFill>
            </a:ln>
            <a:effectLst/>
          </c:spPr>
          <c:dLbls>
            <c:dLbl>
              <c:idx val="0"/>
              <c:layout>
                <c:manualLayout>
                  <c:x val="0.0"/>
                  <c:y val="0.085836909871244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84044034346674"/>
                  <c:y val="0.099570815450643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460110085866686"/>
                  <c:y val="0.0995708154506438"/>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644154120213361"/>
                  <c:y val="0.0721030042918455"/>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644154120213361"/>
                  <c:y val="0.0549356223175966"/>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736176137386698"/>
                  <c:y val="0.024034334763948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827320885444021"/>
                  <c:y val="-0.00343360226058765"/>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84939744117891"/>
                  <c:y val="-0.0378830095651209"/>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665743940383471"/>
                  <c:y val="-0.0688781992093108"/>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459133751988601"/>
                  <c:y val="-0.086097749011638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275480251193161"/>
                  <c:y val="-0.096429478893035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11478343799715"/>
                  <c:y val="-0.096429478893035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11478343799715"/>
                  <c:y val="-0.096429478893035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36730700159088"/>
                  <c:y val="-0.0964294788930351"/>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0.055096050238632"/>
                  <c:y val="-0.08954165897210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0711657315582331"/>
                  <c:y val="-0.061990379288379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080348406598005"/>
                  <c:y val="-0.037883009565120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0872354128778341"/>
                  <c:y val="-0.0068878199209310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0803484065980051"/>
                  <c:y val="0.027551279683724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0734614003181761"/>
                  <c:y val="0.0482147394465176"/>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055096050238632"/>
                  <c:y val="0.0688781992093108"/>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0.041322037678974"/>
                  <c:y val="0.0929855689325696"/>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0.0252523563593729"/>
                  <c:y val="0.0929855689325696"/>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800" b="1">
                    <a:solidFill>
                      <a:srgbClr val="CC0005"/>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('Résultats ED'!$B$35:$E$36,'Résultats ED'!$B$38:$E$43,'Résultats ED'!$B$45:$E$48,'Résultats ED'!$B$50:$E$55,'Résultats ED'!$B$57:$E$61)</c:f>
              <c:multiLvlStrCache>
                <c:ptCount val="23"/>
                <c:lvl>
                  <c:pt idx="0">
                    <c:v>Exigences générales</c:v>
                  </c:pt>
                  <c:pt idx="1">
                    <c:v>Exigences relatives à la documentation</c:v>
                  </c:pt>
                  <c:pt idx="2">
                    <c:v>Engagement de la direction</c:v>
                  </c:pt>
                  <c:pt idx="3">
                    <c:v>Orientation client</c:v>
                  </c:pt>
                  <c:pt idx="4">
                    <c:v>Politique qualité</c:v>
                  </c:pt>
                  <c:pt idx="5">
                    <c:v>Planification</c:v>
                  </c:pt>
                  <c:pt idx="6">
                    <c:v>Responsabilité, autorité et communication</c:v>
                  </c:pt>
                  <c:pt idx="7">
                    <c:v>Revue de direction</c:v>
                  </c:pt>
                  <c:pt idx="8">
                    <c:v>Mise à disposition des ressources</c:v>
                  </c:pt>
                  <c:pt idx="9">
                    <c:v>Ressources humaines</c:v>
                  </c:pt>
                  <c:pt idx="10">
                    <c:v>Infrastructures</c:v>
                  </c:pt>
                  <c:pt idx="11">
                    <c:v>Environnement de travail et maitrise de la contamination</c:v>
                  </c:pt>
                  <c:pt idx="12">
                    <c:v>Planification de la réalisation du produit</c:v>
                  </c:pt>
                  <c:pt idx="13">
                    <c:v>Processus relatifs aux clients</c:v>
                  </c:pt>
                  <c:pt idx="14">
                    <c:v>Conception et développement</c:v>
                  </c:pt>
                  <c:pt idx="15">
                    <c:v>Achats</c:v>
                  </c:pt>
                  <c:pt idx="16">
                    <c:v>Production et prestation de service</c:v>
                  </c:pt>
                  <c:pt idx="17">
                    <c:v>Maîtrise des équipements de surveillance et de mesure</c:v>
                  </c:pt>
                  <c:pt idx="18">
                    <c:v>Généralités</c:v>
                  </c:pt>
                  <c:pt idx="19">
                    <c:v>Surveillance et mesurage</c:v>
                  </c:pt>
                  <c:pt idx="20">
                    <c:v>Maîtrise du produit non conforme</c:v>
                  </c:pt>
                  <c:pt idx="21">
                    <c:v>Analyse des données</c:v>
                  </c:pt>
                  <c:pt idx="22">
                    <c:v>Amélioration</c:v>
                  </c:pt>
                </c:lvl>
                <c:lvl>
                  <c:pt idx="0">
                    <c:v>4.1</c:v>
                  </c:pt>
                  <c:pt idx="1">
                    <c:v>4.2</c:v>
                  </c:pt>
                  <c:pt idx="2">
                    <c:v>5.1</c:v>
                  </c:pt>
                  <c:pt idx="3">
                    <c:v>5.2</c:v>
                  </c:pt>
                  <c:pt idx="4">
                    <c:v>5.3</c:v>
                  </c:pt>
                  <c:pt idx="5">
                    <c:v>5.4</c:v>
                  </c:pt>
                  <c:pt idx="6">
                    <c:v>5.5</c:v>
                  </c:pt>
                  <c:pt idx="7">
                    <c:v>5.6</c:v>
                  </c:pt>
                  <c:pt idx="8">
                    <c:v>6.1</c:v>
                  </c:pt>
                  <c:pt idx="9">
                    <c:v>6.2</c:v>
                  </c:pt>
                  <c:pt idx="10">
                    <c:v>6.3</c:v>
                  </c:pt>
                  <c:pt idx="11">
                    <c:v>6.4</c:v>
                  </c:pt>
                  <c:pt idx="12">
                    <c:v>7.1</c:v>
                  </c:pt>
                  <c:pt idx="13">
                    <c:v>7.2</c:v>
                  </c:pt>
                  <c:pt idx="14">
                    <c:v>7.3</c:v>
                  </c:pt>
                  <c:pt idx="15">
                    <c:v>7.4</c:v>
                  </c:pt>
                  <c:pt idx="16">
                    <c:v>7.5</c:v>
                  </c:pt>
                  <c:pt idx="17">
                    <c:v>7.6</c:v>
                  </c:pt>
                  <c:pt idx="18">
                    <c:v>8.1</c:v>
                  </c:pt>
                  <c:pt idx="19">
                    <c:v>8.2</c:v>
                  </c:pt>
                  <c:pt idx="20">
                    <c:v>8.3</c:v>
                  </c:pt>
                  <c:pt idx="21">
                    <c:v>8.4</c:v>
                  </c:pt>
                  <c:pt idx="22">
                    <c:v>8.5</c:v>
                  </c:pt>
                </c:lvl>
              </c:multiLvlStrCache>
            </c:multiLvlStrRef>
          </c:cat>
          <c:val>
            <c:numRef>
              <c:f>('Résultats ED'!$G$35:$G$36,'Résultats ED'!$G$38:$G$43,'Résultats ED'!$G$45:$G$48,'Résultats ED'!$G$50:$G$55,'Résultats ED'!$G$57:$G$61)</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dLbls>
          <c:showLegendKey val="0"/>
          <c:showVal val="0"/>
          <c:showCatName val="0"/>
          <c:showSerName val="0"/>
          <c:showPercent val="0"/>
          <c:showBubbleSize val="0"/>
        </c:dLbls>
        <c:axId val="1050816032"/>
        <c:axId val="1050818352"/>
      </c:radarChart>
      <c:catAx>
        <c:axId val="1050816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Arial" charset="0"/>
                <a:ea typeface="Arial" charset="0"/>
                <a:cs typeface="Arial" charset="0"/>
              </a:defRPr>
            </a:pPr>
            <a:endParaRPr lang="fr-FR"/>
          </a:p>
        </c:txPr>
        <c:crossAx val="1050818352"/>
        <c:crosses val="autoZero"/>
        <c:auto val="1"/>
        <c:lblAlgn val="ctr"/>
        <c:lblOffset val="100"/>
        <c:noMultiLvlLbl val="0"/>
      </c:catAx>
      <c:valAx>
        <c:axId val="1050818352"/>
        <c:scaling>
          <c:orientation val="minMax"/>
          <c:max val="1.0"/>
          <c:min val="0.0"/>
        </c:scaling>
        <c:delete val="0"/>
        <c:axPos val="l"/>
        <c:minorGridlines>
          <c:spPr>
            <a:ln w="3175">
              <a:solidFill>
                <a:schemeClr val="bg1">
                  <a:lumMod val="65000"/>
                </a:schemeClr>
              </a:solidFill>
              <a:prstDash val="sysDot"/>
            </a:ln>
          </c:spPr>
        </c:minorGridlines>
        <c:numFmt formatCode="0%" sourceLinked="1"/>
        <c:majorTickMark val="none"/>
        <c:minorTickMark val="none"/>
        <c:tickLblPos val="nextTo"/>
        <c:txPr>
          <a:bodyPr/>
          <a:lstStyle/>
          <a:p>
            <a:pPr>
              <a:defRPr sz="800">
                <a:solidFill>
                  <a:srgbClr val="7F7F7F"/>
                </a:solidFill>
                <a:latin typeface="Arial" charset="0"/>
                <a:ea typeface="Arial" charset="0"/>
                <a:cs typeface="Arial" charset="0"/>
              </a:defRPr>
            </a:pPr>
            <a:endParaRPr lang="fr-FR"/>
          </a:p>
        </c:txPr>
        <c:crossAx val="105081603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782839879769"/>
          <c:y val="0.1464786368917"/>
          <c:w val="0.399818770311282"/>
          <c:h val="0.737997934684394"/>
        </c:manualLayout>
      </c:layout>
      <c:radarChart>
        <c:radarStyle val="filled"/>
        <c:varyColors val="0"/>
        <c:ser>
          <c:idx val="0"/>
          <c:order val="0"/>
          <c:tx>
            <c:v>article 5</c:v>
          </c:tx>
          <c:spPr>
            <a:solidFill>
              <a:srgbClr val="CC0005">
                <a:alpha val="19000"/>
              </a:srgbClr>
            </a:solidFill>
            <a:ln w="25400" cmpd="sng">
              <a:solidFill>
                <a:srgbClr val="C00000"/>
              </a:solidFill>
            </a:ln>
            <a:effectLst/>
          </c:spPr>
          <c:dLbls>
            <c:dLbl>
              <c:idx val="0"/>
              <c:layout>
                <c:manualLayout>
                  <c:x val="-0.00461893848428624"/>
                  <c:y val="0.13524590163934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739030157485798"/>
                  <c:y val="0.0573770491803279"/>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669746080221505"/>
                  <c:y val="-0.069672131147541"/>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0461893848428624"/>
                  <c:y val="-0.131147540983607"/>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739030157485798"/>
                  <c:y val="-0.065573770491803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808314234750093"/>
                  <c:y val="0.0450819672131147"/>
                </c:manualLayout>
              </c:layout>
              <c:spPr>
                <a:noFill/>
                <a:ln>
                  <a:noFill/>
                </a:ln>
                <a:effectLst/>
              </c:spPr>
              <c:txPr>
                <a:bodyPr wrap="square" lIns="38100" tIns="19050" rIns="38100" bIns="19050" anchor="ctr">
                  <a:noAutofit/>
                </a:bodyPr>
                <a:lstStyle/>
                <a:p>
                  <a:pPr>
                    <a:defRPr sz="900" b="1">
                      <a:solidFill>
                        <a:srgbClr val="CD4F16"/>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4341820360026"/>
                      <c:h val="0.0960655737704918"/>
                    </c:manualLayout>
                  </c15:layout>
                </c:ext>
              </c:extLst>
            </c:dLbl>
            <c:spPr>
              <a:noFill/>
              <a:ln>
                <a:noFill/>
              </a:ln>
              <a:effectLst/>
            </c:spPr>
            <c:txPr>
              <a:bodyPr wrap="square" lIns="38100" tIns="19050" rIns="38100" bIns="19050" anchor="ctr">
                <a:spAutoFit/>
              </a:bodyPr>
              <a:lstStyle/>
              <a:p>
                <a:pPr>
                  <a:defRPr sz="900" b="1">
                    <a:solidFill>
                      <a:srgbClr val="CD4F16"/>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ED'!$B$38:$E$43</c:f>
              <c:multiLvlStrCache>
                <c:ptCount val="6"/>
                <c:lvl>
                  <c:pt idx="0">
                    <c:v>Engagement de la direction</c:v>
                  </c:pt>
                  <c:pt idx="1">
                    <c:v>Orientation client</c:v>
                  </c:pt>
                  <c:pt idx="2">
                    <c:v>Politique qualité</c:v>
                  </c:pt>
                  <c:pt idx="3">
                    <c:v>Planification</c:v>
                  </c:pt>
                  <c:pt idx="4">
                    <c:v>Responsabilité, autorité et communication</c:v>
                  </c:pt>
                  <c:pt idx="5">
                    <c:v>Revue de direction</c:v>
                  </c:pt>
                </c:lvl>
                <c:lvl>
                  <c:pt idx="0">
                    <c:v>5.1</c:v>
                  </c:pt>
                  <c:pt idx="1">
                    <c:v>5.2</c:v>
                  </c:pt>
                  <c:pt idx="2">
                    <c:v>5.3</c:v>
                  </c:pt>
                  <c:pt idx="3">
                    <c:v>5.4</c:v>
                  </c:pt>
                  <c:pt idx="4">
                    <c:v>5.5</c:v>
                  </c:pt>
                  <c:pt idx="5">
                    <c:v>5.6</c:v>
                  </c:pt>
                </c:lvl>
              </c:multiLvlStrCache>
            </c:multiLvlStrRef>
          </c:cat>
          <c:val>
            <c:numRef>
              <c:f>'Résultats ED'!$G$38:$G$43</c:f>
              <c:numCache>
                <c:formatCode>0%</c:formatCode>
                <c:ptCount val="6"/>
                <c:pt idx="0">
                  <c:v>0.0</c:v>
                </c:pt>
                <c:pt idx="1">
                  <c:v>0.0</c:v>
                </c:pt>
                <c:pt idx="2">
                  <c:v>0.0</c:v>
                </c:pt>
                <c:pt idx="3">
                  <c:v>0.0</c:v>
                </c:pt>
                <c:pt idx="4">
                  <c:v>0.0</c:v>
                </c:pt>
                <c:pt idx="5">
                  <c:v>0.0</c:v>
                </c:pt>
              </c:numCache>
            </c:numRef>
          </c:val>
        </c:ser>
        <c:dLbls>
          <c:showLegendKey val="0"/>
          <c:showVal val="1"/>
          <c:showCatName val="0"/>
          <c:showSerName val="0"/>
          <c:showPercent val="0"/>
          <c:showBubbleSize val="0"/>
        </c:dLbls>
        <c:axId val="1385928256"/>
        <c:axId val="1385930576"/>
      </c:radarChart>
      <c:catAx>
        <c:axId val="138592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1385930576"/>
        <c:crosses val="autoZero"/>
        <c:auto val="1"/>
        <c:lblAlgn val="ctr"/>
        <c:lblOffset val="100"/>
        <c:noMultiLvlLbl val="0"/>
      </c:catAx>
      <c:valAx>
        <c:axId val="1385930576"/>
        <c:scaling>
          <c:orientation val="minMax"/>
          <c:max val="1.0"/>
          <c:min val="0.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800" b="0" i="0" u="none" strike="noStrike" kern="1200" baseline="0">
                <a:solidFill>
                  <a:schemeClr val="bg1">
                    <a:lumMod val="50000"/>
                  </a:schemeClr>
                </a:solidFill>
                <a:latin typeface="Arial" charset="0"/>
                <a:ea typeface="Arial" charset="0"/>
                <a:cs typeface="Arial" charset="0"/>
              </a:defRPr>
            </a:pPr>
            <a:endParaRPr lang="fr-FR"/>
          </a:p>
        </c:txPr>
        <c:crossAx val="1385928256"/>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chart" Target="../charts/chart3.xml"/><Relationship Id="rId5" Type="http://schemas.openxmlformats.org/officeDocument/2006/relationships/chart" Target="../charts/chart4.xml"/><Relationship Id="rId1" Type="http://schemas.openxmlformats.org/officeDocument/2006/relationships/image" Target="../media/image1.png"/><Relationship Id="rId2"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4" Type="http://schemas.openxmlformats.org/officeDocument/2006/relationships/chart" Target="../charts/chart7.xml"/><Relationship Id="rId5" Type="http://schemas.openxmlformats.org/officeDocument/2006/relationships/chart" Target="../charts/chart8.xml"/><Relationship Id="rId1" Type="http://schemas.openxmlformats.org/officeDocument/2006/relationships/image" Target="../media/image1.png"/><Relationship Id="rId2"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4" Type="http://schemas.openxmlformats.org/officeDocument/2006/relationships/chart" Target="../charts/chart11.xml"/><Relationship Id="rId5" Type="http://schemas.openxmlformats.org/officeDocument/2006/relationships/chart" Target="../charts/chart12.xml"/><Relationship Id="rId6" Type="http://schemas.openxmlformats.org/officeDocument/2006/relationships/chart" Target="../charts/chart13.xml"/><Relationship Id="rId1" Type="http://schemas.openxmlformats.org/officeDocument/2006/relationships/chart" Target="../charts/chart9.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34635</xdr:colOff>
      <xdr:row>1</xdr:row>
      <xdr:rowOff>37278</xdr:rowOff>
    </xdr:from>
    <xdr:to>
      <xdr:col>1</xdr:col>
      <xdr:colOff>693489</xdr:colOff>
      <xdr:row>2</xdr:row>
      <xdr:rowOff>84666</xdr:rowOff>
    </xdr:to>
    <xdr:pic>
      <xdr:nvPicPr>
        <xdr:cNvPr id="3"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4635" y="189678"/>
          <a:ext cx="658854" cy="318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42333</xdr:colOff>
      <xdr:row>1</xdr:row>
      <xdr:rowOff>46567</xdr:rowOff>
    </xdr:from>
    <xdr:to>
      <xdr:col>1</xdr:col>
      <xdr:colOff>74083</xdr:colOff>
      <xdr:row>2</xdr:row>
      <xdr:rowOff>40568</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2333" y="194734"/>
          <a:ext cx="497417" cy="22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60201</xdr:colOff>
      <xdr:row>1</xdr:row>
      <xdr:rowOff>52779</xdr:rowOff>
    </xdr:from>
    <xdr:to>
      <xdr:col>0</xdr:col>
      <xdr:colOff>551607</xdr:colOff>
      <xdr:row>1</xdr:row>
      <xdr:rowOff>281214</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0201" y="179779"/>
          <a:ext cx="491406" cy="228435"/>
        </a:xfrm>
        <a:prstGeom prst="rect">
          <a:avLst/>
        </a:prstGeom>
      </xdr:spPr>
    </xdr:pic>
    <xdr:clientData/>
  </xdr:twoCellAnchor>
  <xdr:twoCellAnchor>
    <xdr:from>
      <xdr:col>0</xdr:col>
      <xdr:colOff>121458</xdr:colOff>
      <xdr:row>14</xdr:row>
      <xdr:rowOff>284481</xdr:rowOff>
    </xdr:from>
    <xdr:to>
      <xdr:col>3</xdr:col>
      <xdr:colOff>1183640</xdr:colOff>
      <xdr:row>19</xdr:row>
      <xdr:rowOff>177800</xdr:rowOff>
    </xdr:to>
    <xdr:graphicFrame macro="">
      <xdr:nvGraphicFramePr>
        <xdr:cNvPr id="3" name="Chart 2">
          <a:extLst>
            <a:ext uri="{FF2B5EF4-FFF2-40B4-BE49-F238E27FC236}">
              <a16:creationId xmlns:a16="http://schemas.microsoft.com/office/drawing/2014/main" xmlns="" id="{00000000-0008-0000-0200-00003D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69849</xdr:colOff>
      <xdr:row>10</xdr:row>
      <xdr:rowOff>35983</xdr:rowOff>
    </xdr:from>
    <xdr:to>
      <xdr:col>3</xdr:col>
      <xdr:colOff>1146174</xdr:colOff>
      <xdr:row>13</xdr:row>
      <xdr:rowOff>114300</xdr:rowOff>
    </xdr:to>
    <xdr:graphicFrame macro="">
      <xdr:nvGraphicFramePr>
        <xdr:cNvPr id="4" name="Chart 2">
          <a:extLst>
            <a:ext uri="{FF2B5EF4-FFF2-40B4-BE49-F238E27FC236}">
              <a16:creationId xmlns:a16="http://schemas.microsoft.com/office/drawing/2014/main" xmlns="" id="{00000000-0008-0000-0200-00003F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65617</xdr:colOff>
      <xdr:row>10</xdr:row>
      <xdr:rowOff>169753</xdr:rowOff>
    </xdr:from>
    <xdr:to>
      <xdr:col>7</xdr:col>
      <xdr:colOff>1075267</xdr:colOff>
      <xdr:row>19</xdr:row>
      <xdr:rowOff>363221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114301</xdr:colOff>
      <xdr:row>23</xdr:row>
      <xdr:rowOff>172357</xdr:rowOff>
    </xdr:from>
    <xdr:to>
      <xdr:col>4</xdr:col>
      <xdr:colOff>1028701</xdr:colOff>
      <xdr:row>28</xdr:row>
      <xdr:rowOff>564515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87923</xdr:colOff>
      <xdr:row>1</xdr:row>
      <xdr:rowOff>198155</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6200" y="243254"/>
          <a:ext cx="363415" cy="1689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69273</xdr:colOff>
      <xdr:row>1</xdr:row>
      <xdr:rowOff>34636</xdr:rowOff>
    </xdr:from>
    <xdr:to>
      <xdr:col>0</xdr:col>
      <xdr:colOff>432688</xdr:colOff>
      <xdr:row>1</xdr:row>
      <xdr:rowOff>203573</xdr:rowOff>
    </xdr:to>
    <xdr:pic>
      <xdr:nvPicPr>
        <xdr:cNvPr id="3"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9273" y="242454"/>
          <a:ext cx="363415" cy="168937"/>
        </a:xfrm>
        <a:prstGeom prst="rect">
          <a:avLst/>
        </a:prstGeom>
      </xdr:spPr>
    </xdr:pic>
    <xdr:clientData/>
  </xdr:twoCellAnchor>
  <xdr:twoCellAnchor>
    <xdr:from>
      <xdr:col>0</xdr:col>
      <xdr:colOff>80818</xdr:colOff>
      <xdr:row>15</xdr:row>
      <xdr:rowOff>50800</xdr:rowOff>
    </xdr:from>
    <xdr:to>
      <xdr:col>3</xdr:col>
      <xdr:colOff>1143000</xdr:colOff>
      <xdr:row>19</xdr:row>
      <xdr:rowOff>219075</xdr:rowOff>
    </xdr:to>
    <xdr:graphicFrame macro="">
      <xdr:nvGraphicFramePr>
        <xdr:cNvPr id="7" name="Chart 2">
          <a:extLst>
            <a:ext uri="{FF2B5EF4-FFF2-40B4-BE49-F238E27FC236}">
              <a16:creationId xmlns:a16="http://schemas.microsoft.com/office/drawing/2014/main" xmlns="" id="{00000000-0008-0000-0200-00003D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xdr:colOff>
      <xdr:row>10</xdr:row>
      <xdr:rowOff>38100</xdr:rowOff>
    </xdr:from>
    <xdr:to>
      <xdr:col>3</xdr:col>
      <xdr:colOff>1139825</xdr:colOff>
      <xdr:row>13</xdr:row>
      <xdr:rowOff>187324</xdr:rowOff>
    </xdr:to>
    <xdr:graphicFrame macro="">
      <xdr:nvGraphicFramePr>
        <xdr:cNvPr id="8" name="Chart 2">
          <a:extLst>
            <a:ext uri="{FF2B5EF4-FFF2-40B4-BE49-F238E27FC236}">
              <a16:creationId xmlns:a16="http://schemas.microsoft.com/office/drawing/2014/main" xmlns="" id="{00000000-0008-0000-0200-00003F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114300</xdr:colOff>
      <xdr:row>10</xdr:row>
      <xdr:rowOff>158751</xdr:rowOff>
    </xdr:from>
    <xdr:to>
      <xdr:col>7</xdr:col>
      <xdr:colOff>1123950</xdr:colOff>
      <xdr:row>19</xdr:row>
      <xdr:rowOff>292101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23</xdr:row>
      <xdr:rowOff>295088</xdr:rowOff>
    </xdr:from>
    <xdr:to>
      <xdr:col>4</xdr:col>
      <xdr:colOff>1057275</xdr:colOff>
      <xdr:row>28</xdr:row>
      <xdr:rowOff>628463</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19</xdr:row>
      <xdr:rowOff>355600</xdr:rowOff>
    </xdr:from>
    <xdr:to>
      <xdr:col>4</xdr:col>
      <xdr:colOff>1092199</xdr:colOff>
      <xdr:row>24</xdr:row>
      <xdr:rowOff>609600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1</xdr:row>
      <xdr:rowOff>63500</xdr:rowOff>
    </xdr:from>
    <xdr:to>
      <xdr:col>0</xdr:col>
      <xdr:colOff>477715</xdr:colOff>
      <xdr:row>1</xdr:row>
      <xdr:rowOff>232437</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14300" y="266700"/>
          <a:ext cx="363415" cy="168937"/>
        </a:xfrm>
        <a:prstGeom prst="rect">
          <a:avLst/>
        </a:prstGeom>
      </xdr:spPr>
    </xdr:pic>
    <xdr:clientData/>
  </xdr:twoCellAnchor>
  <xdr:twoCellAnchor>
    <xdr:from>
      <xdr:col>0</xdr:col>
      <xdr:colOff>127001</xdr:colOff>
      <xdr:row>10</xdr:row>
      <xdr:rowOff>342900</xdr:rowOff>
    </xdr:from>
    <xdr:to>
      <xdr:col>4</xdr:col>
      <xdr:colOff>1028701</xdr:colOff>
      <xdr:row>15</xdr:row>
      <xdr:rowOff>557212</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25401</xdr:colOff>
      <xdr:row>28</xdr:row>
      <xdr:rowOff>292100</xdr:rowOff>
    </xdr:from>
    <xdr:to>
      <xdr:col>4</xdr:col>
      <xdr:colOff>1168401</xdr:colOff>
      <xdr:row>33</xdr:row>
      <xdr:rowOff>660400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37</xdr:row>
      <xdr:rowOff>254000</xdr:rowOff>
    </xdr:from>
    <xdr:to>
      <xdr:col>4</xdr:col>
      <xdr:colOff>1114424</xdr:colOff>
      <xdr:row>42</xdr:row>
      <xdr:rowOff>723900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46</xdr:row>
      <xdr:rowOff>444500</xdr:rowOff>
    </xdr:from>
    <xdr:to>
      <xdr:col>4</xdr:col>
      <xdr:colOff>1076325</xdr:colOff>
      <xdr:row>51</xdr:row>
      <xdr:rowOff>673100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499984740745262"/>
  </sheetPr>
  <dimension ref="A1:BM107"/>
  <sheetViews>
    <sheetView tabSelected="1" view="pageLayout" topLeftCell="B1" workbookViewId="0">
      <selection activeCell="E5" sqref="E5:J5"/>
    </sheetView>
  </sheetViews>
  <sheetFormatPr baseColWidth="10" defaultColWidth="9.42578125" defaultRowHeight="11" x14ac:dyDescent="0.15"/>
  <cols>
    <col min="1" max="1" width="3.85546875" style="64" hidden="1" customWidth="1"/>
    <col min="2" max="2" width="10.28515625" style="64" customWidth="1"/>
    <col min="3" max="3" width="8.28515625" style="64" customWidth="1"/>
    <col min="4" max="4" width="6.7109375" style="64" customWidth="1"/>
    <col min="5" max="5" width="6.5703125" style="64" customWidth="1"/>
    <col min="6" max="6" width="7" style="64" customWidth="1"/>
    <col min="7" max="7" width="6.5703125" style="64" customWidth="1"/>
    <col min="8" max="8" width="8" style="64" customWidth="1"/>
    <col min="9" max="9" width="8.85546875" style="63" customWidth="1"/>
    <col min="10" max="10" width="14.42578125" style="63" customWidth="1"/>
    <col min="11" max="65" width="9.42578125" style="63"/>
    <col min="66" max="16384" width="9.42578125" style="64"/>
  </cols>
  <sheetData>
    <row r="1" spans="2:65" ht="12" customHeight="1" x14ac:dyDescent="0.15">
      <c r="B1" s="124" t="s">
        <v>172</v>
      </c>
      <c r="C1" s="60"/>
      <c r="D1" s="60"/>
      <c r="E1" s="61"/>
      <c r="F1" s="62"/>
      <c r="G1" s="60"/>
      <c r="H1" s="4"/>
      <c r="J1" s="125" t="s">
        <v>91</v>
      </c>
    </row>
    <row r="2" spans="2:65" ht="21" customHeight="1" x14ac:dyDescent="0.15">
      <c r="B2" s="433" t="s">
        <v>171</v>
      </c>
      <c r="C2" s="434"/>
      <c r="D2" s="434"/>
      <c r="E2" s="434"/>
      <c r="F2" s="434"/>
      <c r="G2" s="434"/>
      <c r="H2" s="434"/>
      <c r="I2" s="434"/>
      <c r="J2" s="435"/>
    </row>
    <row r="3" spans="2:65" s="122" customFormat="1" ht="25" customHeight="1" x14ac:dyDescent="0.15">
      <c r="B3" s="436" t="s">
        <v>173</v>
      </c>
      <c r="C3" s="437"/>
      <c r="D3" s="437"/>
      <c r="E3" s="437"/>
      <c r="F3" s="437"/>
      <c r="G3" s="437"/>
      <c r="H3" s="437"/>
      <c r="I3" s="437"/>
      <c r="J3" s="438"/>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row>
    <row r="4" spans="2:65" ht="11" customHeight="1" x14ac:dyDescent="0.15">
      <c r="B4" s="439" t="s">
        <v>112</v>
      </c>
      <c r="C4" s="439"/>
      <c r="D4" s="439"/>
      <c r="E4" s="439"/>
      <c r="F4" s="439"/>
      <c r="G4" s="439"/>
      <c r="H4" s="439"/>
      <c r="I4" s="439"/>
      <c r="J4" s="439"/>
    </row>
    <row r="5" spans="2:65" ht="18" customHeight="1" x14ac:dyDescent="0.15">
      <c r="B5" s="440" t="s">
        <v>53</v>
      </c>
      <c r="C5" s="441"/>
      <c r="D5" s="441"/>
      <c r="E5" s="442" t="s">
        <v>506</v>
      </c>
      <c r="F5" s="442"/>
      <c r="G5" s="442"/>
      <c r="H5" s="442"/>
      <c r="I5" s="442"/>
      <c r="J5" s="443"/>
    </row>
    <row r="6" spans="2:65" ht="18" customHeight="1" x14ac:dyDescent="0.15">
      <c r="B6" s="444" t="s">
        <v>486</v>
      </c>
      <c r="C6" s="445"/>
      <c r="D6" s="445"/>
      <c r="E6" s="446" t="s">
        <v>23</v>
      </c>
      <c r="F6" s="446"/>
      <c r="G6" s="446"/>
      <c r="H6" s="446"/>
      <c r="I6" s="446"/>
      <c r="J6" s="447"/>
    </row>
    <row r="7" spans="2:65" ht="18" customHeight="1" x14ac:dyDescent="0.15">
      <c r="B7" s="448" t="s">
        <v>487</v>
      </c>
      <c r="C7" s="449"/>
      <c r="D7" s="449"/>
      <c r="E7" s="450" t="s">
        <v>505</v>
      </c>
      <c r="F7" s="451"/>
      <c r="G7" s="451"/>
      <c r="H7" s="451"/>
      <c r="I7" s="452" t="s">
        <v>504</v>
      </c>
      <c r="J7" s="453"/>
    </row>
    <row r="8" spans="2:65" ht="5.25" customHeight="1" x14ac:dyDescent="0.15">
      <c r="B8" s="72"/>
      <c r="C8" s="72"/>
      <c r="D8" s="72"/>
      <c r="E8" s="73"/>
      <c r="F8" s="73"/>
      <c r="G8" s="73"/>
      <c r="H8" s="73"/>
      <c r="I8" s="74"/>
      <c r="J8" s="74"/>
    </row>
    <row r="9" spans="2:65" ht="18.75" customHeight="1" x14ac:dyDescent="0.15">
      <c r="B9" s="454" t="s">
        <v>54</v>
      </c>
      <c r="C9" s="455"/>
      <c r="D9" s="455"/>
      <c r="E9" s="455"/>
      <c r="F9" s="455"/>
      <c r="G9" s="455"/>
      <c r="H9" s="455"/>
      <c r="I9" s="455"/>
      <c r="J9" s="456"/>
    </row>
    <row r="10" spans="2:65" ht="60" customHeight="1" x14ac:dyDescent="0.15">
      <c r="B10" s="457" t="s">
        <v>518</v>
      </c>
      <c r="C10" s="458"/>
      <c r="D10" s="458"/>
      <c r="E10" s="458"/>
      <c r="F10" s="458"/>
      <c r="G10" s="458"/>
      <c r="H10" s="458"/>
      <c r="I10" s="458"/>
      <c r="J10" s="459"/>
    </row>
    <row r="11" spans="2:65" ht="39" customHeight="1" x14ac:dyDescent="0.15">
      <c r="B11" s="457" t="s">
        <v>519</v>
      </c>
      <c r="C11" s="458"/>
      <c r="D11" s="458"/>
      <c r="E11" s="458"/>
      <c r="F11" s="458"/>
      <c r="G11" s="458"/>
      <c r="H11" s="458"/>
      <c r="I11" s="458"/>
      <c r="J11" s="459"/>
    </row>
    <row r="12" spans="2:65" ht="52" customHeight="1" x14ac:dyDescent="0.15">
      <c r="B12" s="457" t="s">
        <v>520</v>
      </c>
      <c r="C12" s="458"/>
      <c r="D12" s="458"/>
      <c r="E12" s="458"/>
      <c r="F12" s="458"/>
      <c r="G12" s="458"/>
      <c r="H12" s="458"/>
      <c r="I12" s="458"/>
      <c r="J12" s="459"/>
    </row>
    <row r="13" spans="2:65" ht="15" customHeight="1" x14ac:dyDescent="0.15">
      <c r="B13" s="469" t="s">
        <v>521</v>
      </c>
      <c r="C13" s="470"/>
      <c r="D13" s="470"/>
      <c r="E13" s="470"/>
      <c r="F13" s="470"/>
      <c r="G13" s="470"/>
      <c r="H13" s="470"/>
      <c r="I13" s="470"/>
      <c r="J13" s="471"/>
    </row>
    <row r="14" spans="2:65" ht="41" customHeight="1" x14ac:dyDescent="0.15">
      <c r="B14" s="465" t="s">
        <v>528</v>
      </c>
      <c r="C14" s="466"/>
      <c r="D14" s="466"/>
      <c r="E14" s="466"/>
      <c r="F14" s="466"/>
      <c r="G14" s="466"/>
      <c r="H14" s="466"/>
      <c r="I14" s="463" t="s">
        <v>491</v>
      </c>
      <c r="J14" s="464"/>
    </row>
    <row r="15" spans="2:65" ht="33" customHeight="1" x14ac:dyDescent="0.15">
      <c r="B15" s="465"/>
      <c r="C15" s="466"/>
      <c r="D15" s="466"/>
      <c r="E15" s="466"/>
      <c r="F15" s="466"/>
      <c r="G15" s="466"/>
      <c r="H15" s="466"/>
      <c r="I15" s="231"/>
      <c r="J15" s="234" t="s">
        <v>472</v>
      </c>
    </row>
    <row r="16" spans="2:65" ht="33" customHeight="1" x14ac:dyDescent="0.15">
      <c r="B16" s="465"/>
      <c r="C16" s="466"/>
      <c r="D16" s="466"/>
      <c r="E16" s="466"/>
      <c r="F16" s="466"/>
      <c r="G16" s="466"/>
      <c r="H16" s="466"/>
      <c r="I16" s="232"/>
      <c r="J16" s="234" t="s">
        <v>493</v>
      </c>
    </row>
    <row r="17" spans="2:65" ht="33" customHeight="1" x14ac:dyDescent="0.15">
      <c r="B17" s="465"/>
      <c r="C17" s="466"/>
      <c r="D17" s="466"/>
      <c r="E17" s="466"/>
      <c r="F17" s="466"/>
      <c r="G17" s="466"/>
      <c r="H17" s="466"/>
      <c r="I17" s="233"/>
      <c r="J17" s="234" t="s">
        <v>494</v>
      </c>
    </row>
    <row r="18" spans="2:65" ht="90.75" customHeight="1" x14ac:dyDescent="0.15">
      <c r="B18" s="467" t="s">
        <v>527</v>
      </c>
      <c r="C18" s="468"/>
      <c r="D18" s="468"/>
      <c r="E18" s="468"/>
      <c r="F18" s="468"/>
      <c r="G18" s="468"/>
      <c r="H18" s="468"/>
      <c r="I18" s="248"/>
      <c r="J18" s="249"/>
    </row>
    <row r="19" spans="2:65" ht="23" customHeight="1" x14ac:dyDescent="0.15">
      <c r="B19" s="460" t="s">
        <v>485</v>
      </c>
      <c r="C19" s="461"/>
      <c r="D19" s="461"/>
      <c r="E19" s="461"/>
      <c r="F19" s="462" t="s">
        <v>473</v>
      </c>
      <c r="G19" s="462"/>
      <c r="H19" s="462"/>
      <c r="I19" s="462"/>
      <c r="J19" s="462"/>
    </row>
    <row r="20" spans="2:65" s="149" customFormat="1" ht="25" customHeight="1" x14ac:dyDescent="0.15">
      <c r="B20" s="472" t="s">
        <v>480</v>
      </c>
      <c r="C20" s="473"/>
      <c r="D20" s="155" t="s">
        <v>497</v>
      </c>
      <c r="E20" s="156" t="s">
        <v>498</v>
      </c>
      <c r="F20" s="151" t="s">
        <v>499</v>
      </c>
      <c r="G20" s="152" t="s">
        <v>500</v>
      </c>
      <c r="H20" s="152" t="s">
        <v>474</v>
      </c>
      <c r="I20" s="474" t="s">
        <v>475</v>
      </c>
      <c r="J20" s="474"/>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row>
    <row r="21" spans="2:65" ht="29" customHeight="1" x14ac:dyDescent="0.15">
      <c r="B21" s="475" t="s">
        <v>481</v>
      </c>
      <c r="C21" s="475"/>
      <c r="D21" s="157" t="s">
        <v>95</v>
      </c>
      <c r="E21" s="158">
        <v>1.0000000000000001E-5</v>
      </c>
      <c r="F21" s="153">
        <v>0</v>
      </c>
      <c r="G21" s="153">
        <f>F22-0.01</f>
        <v>0.28999999999999998</v>
      </c>
      <c r="H21" s="154" t="s">
        <v>55</v>
      </c>
      <c r="I21" s="476" t="s">
        <v>476</v>
      </c>
      <c r="J21" s="476"/>
    </row>
    <row r="22" spans="2:65" ht="29" customHeight="1" x14ac:dyDescent="0.15">
      <c r="B22" s="475" t="s">
        <v>482</v>
      </c>
      <c r="C22" s="475"/>
      <c r="D22" s="157" t="s">
        <v>37</v>
      </c>
      <c r="E22" s="158">
        <f>(F22+G22)/2</f>
        <v>0.44499999999999995</v>
      </c>
      <c r="F22" s="153">
        <v>0.3</v>
      </c>
      <c r="G22" s="153">
        <f>F23-0.01</f>
        <v>0.59</v>
      </c>
      <c r="H22" s="154" t="s">
        <v>92</v>
      </c>
      <c r="I22" s="476" t="s">
        <v>496</v>
      </c>
      <c r="J22" s="476"/>
    </row>
    <row r="23" spans="2:65" ht="29" customHeight="1" x14ac:dyDescent="0.15">
      <c r="B23" s="475" t="s">
        <v>495</v>
      </c>
      <c r="C23" s="475"/>
      <c r="D23" s="157" t="s">
        <v>35</v>
      </c>
      <c r="E23" s="158">
        <f>(F23+G23)/2</f>
        <v>0.745</v>
      </c>
      <c r="F23" s="153">
        <v>0.6</v>
      </c>
      <c r="G23" s="153">
        <f>F24-0.01</f>
        <v>0.89</v>
      </c>
      <c r="H23" s="154" t="s">
        <v>56</v>
      </c>
      <c r="I23" s="476" t="s">
        <v>477</v>
      </c>
      <c r="J23" s="476"/>
    </row>
    <row r="24" spans="2:65" ht="29" customHeight="1" x14ac:dyDescent="0.15">
      <c r="B24" s="475" t="s">
        <v>490</v>
      </c>
      <c r="C24" s="475"/>
      <c r="D24" s="157" t="s">
        <v>94</v>
      </c>
      <c r="E24" s="158">
        <v>1</v>
      </c>
      <c r="F24" s="153">
        <v>0.9</v>
      </c>
      <c r="G24" s="153">
        <v>1</v>
      </c>
      <c r="H24" s="154" t="s">
        <v>57</v>
      </c>
      <c r="I24" s="476" t="s">
        <v>478</v>
      </c>
      <c r="J24" s="476"/>
    </row>
    <row r="25" spans="2:65" s="66" customFormat="1" ht="29" customHeight="1" x14ac:dyDescent="0.2">
      <c r="B25" s="480" t="s">
        <v>530</v>
      </c>
      <c r="C25" s="481"/>
      <c r="D25" s="416" t="s">
        <v>115</v>
      </c>
      <c r="E25" s="417" t="s">
        <v>117</v>
      </c>
      <c r="F25" s="418" t="s">
        <v>117</v>
      </c>
      <c r="G25" s="418" t="s">
        <v>117</v>
      </c>
      <c r="H25" s="419" t="s">
        <v>508</v>
      </c>
      <c r="I25" s="482" t="s">
        <v>479</v>
      </c>
      <c r="J25" s="482"/>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row>
    <row r="26" spans="2:65" s="63" customFormat="1" ht="22.5" customHeight="1" x14ac:dyDescent="0.15">
      <c r="B26" s="477" t="s">
        <v>510</v>
      </c>
      <c r="C26" s="478"/>
      <c r="D26" s="478"/>
      <c r="E26" s="478"/>
      <c r="F26" s="478"/>
      <c r="G26" s="478"/>
      <c r="H26" s="478"/>
      <c r="I26" s="478"/>
      <c r="J26" s="479"/>
    </row>
    <row r="27" spans="2:65" s="63" customFormat="1" x14ac:dyDescent="0.15"/>
    <row r="28" spans="2:65" s="63" customFormat="1" x14ac:dyDescent="0.15"/>
    <row r="29" spans="2:65" s="63" customFormat="1" x14ac:dyDescent="0.15"/>
    <row r="30" spans="2:65" s="63" customFormat="1" x14ac:dyDescent="0.15"/>
    <row r="31" spans="2:65" s="63" customFormat="1" x14ac:dyDescent="0.15"/>
    <row r="32" spans="2:65" s="63" customFormat="1" x14ac:dyDescent="0.15"/>
    <row r="33" s="63" customFormat="1" x14ac:dyDescent="0.15"/>
    <row r="34" s="63" customFormat="1" x14ac:dyDescent="0.15"/>
    <row r="35" s="63" customFormat="1" x14ac:dyDescent="0.15"/>
    <row r="36" s="63" customFormat="1" x14ac:dyDescent="0.15"/>
    <row r="37" s="63" customFormat="1" x14ac:dyDescent="0.15"/>
    <row r="38" s="63" customFormat="1" x14ac:dyDescent="0.15"/>
    <row r="39" s="63" customFormat="1" x14ac:dyDescent="0.15"/>
    <row r="40" s="63" customFormat="1" x14ac:dyDescent="0.15"/>
    <row r="41" s="63" customFormat="1" x14ac:dyDescent="0.15"/>
    <row r="42" s="63" customFormat="1" x14ac:dyDescent="0.15"/>
    <row r="43" s="63" customFormat="1" x14ac:dyDescent="0.15"/>
    <row r="44" s="63" customFormat="1" x14ac:dyDescent="0.15"/>
    <row r="45" s="63" customFormat="1" x14ac:dyDescent="0.15"/>
    <row r="46" s="63" customFormat="1" x14ac:dyDescent="0.15"/>
    <row r="47" s="63" customFormat="1" x14ac:dyDescent="0.15"/>
    <row r="48" s="63" customFormat="1" x14ac:dyDescent="0.15"/>
    <row r="49" s="63" customFormat="1" x14ac:dyDescent="0.15"/>
    <row r="50" s="63" customFormat="1" x14ac:dyDescent="0.15"/>
    <row r="51" s="63" customFormat="1" x14ac:dyDescent="0.15"/>
    <row r="52" s="63" customFormat="1" x14ac:dyDescent="0.15"/>
    <row r="53" s="63" customFormat="1" x14ac:dyDescent="0.15"/>
    <row r="54" s="63" customFormat="1" x14ac:dyDescent="0.15"/>
    <row r="55" s="63" customFormat="1" x14ac:dyDescent="0.15"/>
    <row r="56" s="63" customFormat="1" x14ac:dyDescent="0.15"/>
    <row r="57" s="63" customFormat="1" x14ac:dyDescent="0.15"/>
    <row r="58" s="63" customFormat="1" x14ac:dyDescent="0.15"/>
    <row r="59" s="63" customFormat="1" x14ac:dyDescent="0.15"/>
    <row r="60" s="63" customFormat="1" x14ac:dyDescent="0.15"/>
    <row r="61" s="63" customFormat="1" x14ac:dyDescent="0.15"/>
    <row r="62" s="63" customFormat="1" x14ac:dyDescent="0.15"/>
    <row r="63" s="63" customFormat="1" x14ac:dyDescent="0.15"/>
    <row r="64" s="63" customFormat="1" x14ac:dyDescent="0.15"/>
    <row r="65" s="63" customFormat="1" x14ac:dyDescent="0.15"/>
    <row r="66" s="63" customFormat="1" x14ac:dyDescent="0.15"/>
    <row r="67" s="63" customFormat="1" x14ac:dyDescent="0.15"/>
    <row r="68" s="63" customFormat="1" x14ac:dyDescent="0.15"/>
    <row r="69" s="63" customFormat="1" x14ac:dyDescent="0.15"/>
    <row r="70" s="63" customFormat="1" x14ac:dyDescent="0.15"/>
    <row r="71" s="63" customFormat="1" x14ac:dyDescent="0.15"/>
    <row r="72" s="63" customFormat="1" x14ac:dyDescent="0.15"/>
    <row r="73" s="63" customFormat="1" x14ac:dyDescent="0.15"/>
    <row r="74" s="63" customFormat="1" x14ac:dyDescent="0.15"/>
    <row r="75" s="63" customFormat="1" x14ac:dyDescent="0.15"/>
    <row r="76" s="63" customFormat="1" x14ac:dyDescent="0.15"/>
    <row r="77" s="63" customFormat="1" x14ac:dyDescent="0.15"/>
    <row r="78" s="63" customFormat="1" x14ac:dyDescent="0.15"/>
    <row r="79" s="63" customFormat="1" x14ac:dyDescent="0.15"/>
    <row r="80" s="63" customFormat="1" x14ac:dyDescent="0.15"/>
    <row r="81" s="63" customFormat="1" x14ac:dyDescent="0.15"/>
    <row r="82" s="63" customFormat="1" x14ac:dyDescent="0.15"/>
    <row r="83" s="63" customFormat="1" x14ac:dyDescent="0.15"/>
    <row r="84" s="63" customFormat="1" x14ac:dyDescent="0.15"/>
    <row r="85" s="63" customFormat="1" x14ac:dyDescent="0.15"/>
    <row r="86" s="63" customFormat="1" x14ac:dyDescent="0.15"/>
    <row r="87" s="63" customFormat="1" x14ac:dyDescent="0.15"/>
    <row r="88" s="63" customFormat="1" x14ac:dyDescent="0.15"/>
    <row r="89" s="63" customFormat="1" x14ac:dyDescent="0.15"/>
    <row r="90" s="63" customFormat="1" x14ac:dyDescent="0.15"/>
    <row r="91" s="63" customFormat="1" x14ac:dyDescent="0.15"/>
    <row r="92" s="63" customFormat="1" x14ac:dyDescent="0.15"/>
    <row r="93" s="63" customFormat="1" x14ac:dyDescent="0.15"/>
    <row r="94" s="63" customFormat="1" x14ac:dyDescent="0.15"/>
    <row r="95" s="63" customFormat="1" x14ac:dyDescent="0.15"/>
    <row r="96" s="63" customFormat="1" x14ac:dyDescent="0.15"/>
    <row r="97" spans="2:8" s="63" customFormat="1" x14ac:dyDescent="0.15"/>
    <row r="98" spans="2:8" s="63" customFormat="1" x14ac:dyDescent="0.15"/>
    <row r="99" spans="2:8" s="63" customFormat="1" x14ac:dyDescent="0.15"/>
    <row r="100" spans="2:8" s="63" customFormat="1" x14ac:dyDescent="0.15"/>
    <row r="101" spans="2:8" s="63" customFormat="1" x14ac:dyDescent="0.15"/>
    <row r="102" spans="2:8" s="63" customFormat="1" x14ac:dyDescent="0.15"/>
    <row r="103" spans="2:8" s="63" customFormat="1" x14ac:dyDescent="0.15"/>
    <row r="104" spans="2:8" s="63" customFormat="1" x14ac:dyDescent="0.15"/>
    <row r="105" spans="2:8" s="63" customFormat="1" x14ac:dyDescent="0.15"/>
    <row r="106" spans="2:8" s="63" customFormat="1" x14ac:dyDescent="0.15"/>
    <row r="107" spans="2:8" x14ac:dyDescent="0.15">
      <c r="B107" s="63"/>
      <c r="C107" s="63"/>
      <c r="D107" s="63"/>
      <c r="E107" s="63"/>
      <c r="F107" s="63"/>
      <c r="G107" s="63"/>
      <c r="H107" s="63"/>
    </row>
  </sheetData>
  <sheetProtection sheet="1" objects="1" scenarios="1" formatCells="0" formatColumns="0" formatRows="0" selectLockedCells="1"/>
  <mergeCells count="33">
    <mergeCell ref="B20:C20"/>
    <mergeCell ref="I20:J20"/>
    <mergeCell ref="B21:C21"/>
    <mergeCell ref="I21:J21"/>
    <mergeCell ref="B26:J26"/>
    <mergeCell ref="B22:C22"/>
    <mergeCell ref="I22:J22"/>
    <mergeCell ref="B23:C23"/>
    <mergeCell ref="I23:J23"/>
    <mergeCell ref="B24:C24"/>
    <mergeCell ref="I24:J24"/>
    <mergeCell ref="B25:C25"/>
    <mergeCell ref="I25:J25"/>
    <mergeCell ref="B9:J9"/>
    <mergeCell ref="B10:J10"/>
    <mergeCell ref="B19:E19"/>
    <mergeCell ref="F19:J19"/>
    <mergeCell ref="I14:J14"/>
    <mergeCell ref="B14:H17"/>
    <mergeCell ref="B18:H18"/>
    <mergeCell ref="B11:J11"/>
    <mergeCell ref="B12:J12"/>
    <mergeCell ref="B13:J13"/>
    <mergeCell ref="B6:D6"/>
    <mergeCell ref="E6:J6"/>
    <mergeCell ref="B7:D7"/>
    <mergeCell ref="E7:H7"/>
    <mergeCell ref="I7:J7"/>
    <mergeCell ref="B2:J2"/>
    <mergeCell ref="B3:J3"/>
    <mergeCell ref="B4:J4"/>
    <mergeCell ref="B5:D5"/>
    <mergeCell ref="E5:J5"/>
  </mergeCells>
  <phoneticPr fontId="70" type="noConversion"/>
  <dataValidations xWindow="436" yWindow="363" count="6">
    <dataValidation allowBlank="1" showInputMessage="1" showErrorMessage="1" prompt="Vous pouvez modifier cette limite (conservez la cohérence...)" sqref="F25"/>
    <dataValidation allowBlank="1" showInputMessage="1" showErrorMessage="1" prompt="Indiquez le téléphone" sqref="I7:I8"/>
    <dataValidation allowBlank="1" showInputMessage="1" showErrorMessage="1" prompt="Indiquez l'email" sqref="E7:E8"/>
    <dataValidation allowBlank="1" showInputMessage="1" showErrorMessage="1" prompt="Indiquez les NOM et Prénom du Responsable du Service (ou en charge de la Fonction)" sqref="E6"/>
    <dataValidation allowBlank="1" showInputMessage="1" showErrorMessage="1" prompt="Indiquez le nom de l'établissement concerné par l'autodiagnostic" sqref="E5:J5"/>
    <dataValidation allowBlank="1" showErrorMessage="1" prompt="Vous pouvez modifier cette limite (conservez la cohérence...)" sqref="F22:F24"/>
  </dataValidations>
  <printOptions horizontalCentered="1" verticalCentered="1"/>
  <pageMargins left="0.2" right="0.2" top="0.43314960629921267" bottom="0.35000000000000003" header="0.24000000000000002" footer="0.16"/>
  <pageSetup paperSize="9" orientation="portrait" r:id="rId1"/>
  <headerFooter alignWithMargins="0">
    <oddHeader>&amp;C &amp;"Arial Narrow,Normal"&amp;6© UTC  - Master TTS - www.utc.fr/master-qualite, puis "Travaux", "Qualité-Management" ref n° 425</oddHeader>
    <oddFooter>&amp;L&amp;"Arial Narrow,Normal"&amp;6Fichier : &amp;F - Onglet : &amp;A&amp;R&amp;"Arial Narrow,Normal"&amp;6page n° &amp;P/&amp;N</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DY3301"/>
  <sheetViews>
    <sheetView workbookViewId="0">
      <selection activeCell="C4" sqref="C4:F4"/>
    </sheetView>
  </sheetViews>
  <sheetFormatPr baseColWidth="10" defaultRowHeight="16" x14ac:dyDescent="0.2"/>
  <cols>
    <col min="1" max="1" width="5.28515625" style="112" customWidth="1"/>
    <col min="2" max="2" width="35.28515625" style="112" customWidth="1"/>
    <col min="3" max="3" width="8.28515625" style="112" customWidth="1"/>
    <col min="4" max="4" width="5.28515625" style="112" customWidth="1"/>
    <col min="5" max="5" width="14.7109375" style="129" customWidth="1"/>
    <col min="6" max="6" width="17.140625" style="129" customWidth="1"/>
    <col min="7" max="7" width="23.7109375" style="112" customWidth="1"/>
    <col min="8" max="129" width="10.7109375" style="104"/>
  </cols>
  <sheetData>
    <row r="1" spans="1:129" s="131" customFormat="1" ht="12" customHeight="1" x14ac:dyDescent="0.2">
      <c r="A1" s="130" t="str">
        <f>'Mode d''emploi'!B1</f>
        <v>Document d'appui à la déclaration première partie de conformité à la norme ISO 13485 : 2016</v>
      </c>
      <c r="B1" s="2"/>
      <c r="C1" s="3"/>
      <c r="D1" s="3"/>
      <c r="E1" s="126"/>
      <c r="F1" s="126"/>
      <c r="G1" s="126" t="s">
        <v>0</v>
      </c>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row>
    <row r="2" spans="1:129" ht="18" x14ac:dyDescent="0.2">
      <c r="A2" s="497" t="str">
        <f>'Mode d''emploi'!B2</f>
        <v xml:space="preserve">   Autodiagnostic selon la norme ISO 13485 : 2016</v>
      </c>
      <c r="B2" s="498"/>
      <c r="C2" s="498"/>
      <c r="D2" s="498"/>
      <c r="E2" s="498"/>
      <c r="F2" s="498"/>
      <c r="G2" s="499"/>
    </row>
    <row r="3" spans="1:129" s="235" customFormat="1" ht="17" customHeight="1" x14ac:dyDescent="0.15">
      <c r="A3" s="500" t="str">
        <f>'Mode d''emploi'!B5</f>
        <v>Etablissement :</v>
      </c>
      <c r="B3" s="501"/>
      <c r="C3" s="502" t="str">
        <f>'Mode d''emploi'!E5</f>
        <v>Nom de l'établissement</v>
      </c>
      <c r="D3" s="503"/>
      <c r="E3" s="503"/>
      <c r="F3" s="503"/>
      <c r="G3" s="504"/>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row>
    <row r="4" spans="1:129" ht="14" customHeight="1" x14ac:dyDescent="0.2">
      <c r="A4" s="505" t="s">
        <v>241</v>
      </c>
      <c r="B4" s="506"/>
      <c r="C4" s="507"/>
      <c r="D4" s="507"/>
      <c r="E4" s="507"/>
      <c r="F4" s="507"/>
      <c r="G4" s="508" t="s">
        <v>22</v>
      </c>
    </row>
    <row r="5" spans="1:129" ht="14" customHeight="1" x14ac:dyDescent="0.2">
      <c r="A5" s="490" t="s">
        <v>242</v>
      </c>
      <c r="B5" s="491"/>
      <c r="C5" s="492" t="s">
        <v>23</v>
      </c>
      <c r="D5" s="492"/>
      <c r="E5" s="492"/>
      <c r="F5" s="492"/>
      <c r="G5" s="508"/>
    </row>
    <row r="6" spans="1:129" ht="14" customHeight="1" x14ac:dyDescent="0.2">
      <c r="A6" s="490" t="s">
        <v>488</v>
      </c>
      <c r="B6" s="491"/>
      <c r="C6" s="492" t="s">
        <v>504</v>
      </c>
      <c r="D6" s="492"/>
      <c r="E6" s="493" t="s">
        <v>505</v>
      </c>
      <c r="F6" s="494"/>
      <c r="G6" s="508"/>
    </row>
    <row r="7" spans="1:129" ht="14" customHeight="1" x14ac:dyDescent="0.2">
      <c r="A7" s="510" t="s">
        <v>243</v>
      </c>
      <c r="B7" s="511"/>
      <c r="C7" s="492" t="s">
        <v>24</v>
      </c>
      <c r="D7" s="492"/>
      <c r="E7" s="492"/>
      <c r="F7" s="492"/>
      <c r="G7" s="508"/>
    </row>
    <row r="8" spans="1:129" ht="14" customHeight="1" x14ac:dyDescent="0.2">
      <c r="A8" s="512"/>
      <c r="B8" s="513"/>
      <c r="C8" s="496"/>
      <c r="D8" s="496"/>
      <c r="E8" s="496"/>
      <c r="F8" s="496"/>
      <c r="G8" s="509"/>
    </row>
    <row r="9" spans="1:129" ht="4" customHeight="1" x14ac:dyDescent="0.2">
      <c r="A9" s="132"/>
      <c r="B9" s="133"/>
      <c r="C9" s="132"/>
      <c r="D9" s="132"/>
      <c r="E9" s="134"/>
      <c r="F9" s="134"/>
      <c r="G9" s="132"/>
    </row>
    <row r="10" spans="1:129" s="150" customFormat="1" ht="25" customHeight="1" x14ac:dyDescent="0.15">
      <c r="A10" s="322" t="s">
        <v>511</v>
      </c>
      <c r="B10" s="322" t="s">
        <v>484</v>
      </c>
      <c r="C10" s="164" t="s">
        <v>27</v>
      </c>
      <c r="D10" s="164" t="s">
        <v>28</v>
      </c>
      <c r="E10" s="164" t="s">
        <v>29</v>
      </c>
      <c r="F10" s="165" t="s">
        <v>469</v>
      </c>
      <c r="G10" s="164" t="s">
        <v>483</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39"/>
      <c r="CX10" s="239"/>
      <c r="CY10" s="239"/>
      <c r="CZ10" s="239"/>
      <c r="DA10" s="239"/>
      <c r="DB10" s="239"/>
      <c r="DC10" s="239"/>
      <c r="DD10" s="239"/>
      <c r="DE10" s="239"/>
      <c r="DF10" s="239"/>
      <c r="DG10" s="239"/>
      <c r="DH10" s="239"/>
      <c r="DI10" s="239"/>
      <c r="DJ10" s="239"/>
      <c r="DK10" s="239"/>
      <c r="DL10" s="239"/>
      <c r="DM10" s="239"/>
      <c r="DN10" s="239"/>
      <c r="DO10" s="239"/>
      <c r="DP10" s="239"/>
      <c r="DQ10" s="239"/>
      <c r="DR10" s="239"/>
      <c r="DS10" s="239"/>
      <c r="DT10" s="239"/>
      <c r="DU10" s="239"/>
      <c r="DV10" s="239"/>
      <c r="DW10" s="239"/>
      <c r="DX10" s="239"/>
      <c r="DY10" s="239"/>
    </row>
    <row r="11" spans="1:129" ht="19" customHeight="1" x14ac:dyDescent="0.2">
      <c r="A11" s="488" t="s">
        <v>31</v>
      </c>
      <c r="B11" s="489"/>
      <c r="C11" s="489"/>
      <c r="D11" s="159" t="str">
        <f>IFERROR(AVERAGE(D12,D27,D43,D53,D89),"")</f>
        <v/>
      </c>
      <c r="E11" s="495" t="str">
        <f>IFERROR(VLOOKUP(G11,Util_ED!$A$13:$B$16,2),"")</f>
        <v/>
      </c>
      <c r="F11" s="495"/>
      <c r="G11" s="163" t="str">
        <f>IFERROR(VLOOKUP(D11,Util_ED!$A$21:$B$31,2),"")</f>
        <v/>
      </c>
    </row>
    <row r="12" spans="1:129" ht="20" customHeight="1" x14ac:dyDescent="0.2">
      <c r="A12" s="166" t="s">
        <v>32</v>
      </c>
      <c r="B12" s="167" t="s">
        <v>118</v>
      </c>
      <c r="C12" s="168"/>
      <c r="D12" s="169" t="str">
        <f>IFERROR(AVERAGE(D13,D20),"")</f>
        <v/>
      </c>
      <c r="E12" s="487" t="str">
        <f>IFERROR(VLOOKUP(G12,Util_ED!$A$13:$B$16,2),"")</f>
        <v/>
      </c>
      <c r="F12" s="487"/>
      <c r="G12" s="170" t="str">
        <f>IFERROR(VLOOKUP(D12,Util_ED!$A$21:$B$31,2),"")</f>
        <v/>
      </c>
    </row>
    <row r="13" spans="1:129" ht="15" customHeight="1" x14ac:dyDescent="0.2">
      <c r="A13" s="171" t="s">
        <v>33</v>
      </c>
      <c r="B13" s="172" t="s">
        <v>119</v>
      </c>
      <c r="C13" s="173" t="str">
        <f>IFERROR(IF(D13="",Util_ED!$A$11,VLOOKUP(D13,Util_ED!$A$20:$B$31,2)),"")</f>
        <v>en attente</v>
      </c>
      <c r="D13" s="173" t="str">
        <f>IF(AND(COUNTIF(D14:D19,"NA")=COUNTIF(D14:D19,"&lt;&gt; "),COUNTIF(D14:D19,"NA")&gt;0),"NA",IF(SUM(D14:D19)&gt;0,AVERAGE(D14:D19),""))</f>
        <v/>
      </c>
      <c r="E13" s="483" t="str">
        <f>IFERROR(IF(D13="","",VLOOKUP(C13,Util_ED!$A$13:$B$17,2)),"")</f>
        <v/>
      </c>
      <c r="F13" s="483"/>
      <c r="G13" s="484"/>
    </row>
    <row r="14" spans="1:129" ht="37" customHeight="1" x14ac:dyDescent="0.2">
      <c r="A14" s="216" t="s">
        <v>34</v>
      </c>
      <c r="B14" s="217" t="s">
        <v>174</v>
      </c>
      <c r="C14" s="218" t="s">
        <v>503</v>
      </c>
      <c r="D14" s="223" t="str">
        <f>IFERROR(VLOOKUP(C14,Util_ER!$A$2:$C$7,3,FALSE),"")</f>
        <v xml:space="preserve"> </v>
      </c>
      <c r="E14" s="220" t="str">
        <f>IFERROR(VLOOKUP(C14,Util_ER!$A$2:$C$7,2,FALSE),"")</f>
        <v>Libellé du critère quand il sera choisi</v>
      </c>
      <c r="F14" s="213"/>
      <c r="G14" s="214"/>
    </row>
    <row r="15" spans="1:129" ht="30" customHeight="1" x14ac:dyDescent="0.2">
      <c r="A15" s="221" t="str">
        <f t="shared" ref="A15:A19" si="0">CONCATENATE("cr ",MID(A14,3,4)+1)</f>
        <v>cr 2</v>
      </c>
      <c r="B15" s="217" t="s">
        <v>176</v>
      </c>
      <c r="C15" s="218" t="s">
        <v>503</v>
      </c>
      <c r="D15" s="223" t="str">
        <f>IFERROR(VLOOKUP(C15,Util_ER!$A$2:$C$7,3,FALSE),"")</f>
        <v xml:space="preserve"> </v>
      </c>
      <c r="E15" s="220" t="str">
        <f>IFERROR(VLOOKUP(C15,Util_ER!$A$2:$C$7,2,FALSE),"")</f>
        <v>Libellé du critère quand il sera choisi</v>
      </c>
      <c r="F15" s="213"/>
      <c r="G15" s="214"/>
    </row>
    <row r="16" spans="1:129" ht="30" customHeight="1" x14ac:dyDescent="0.2">
      <c r="A16" s="221" t="str">
        <f t="shared" si="0"/>
        <v>cr 3</v>
      </c>
      <c r="B16" s="217" t="s">
        <v>175</v>
      </c>
      <c r="C16" s="218" t="s">
        <v>503</v>
      </c>
      <c r="D16" s="223" t="str">
        <f>IFERROR(VLOOKUP(C16,Util_ER!$A$2:$C$7,3,FALSE),"")</f>
        <v xml:space="preserve"> </v>
      </c>
      <c r="E16" s="220" t="str">
        <f>IFERROR(VLOOKUP(C16,Util_ER!$A$2:$C$7,2,FALSE),"")</f>
        <v>Libellé du critère quand il sera choisi</v>
      </c>
      <c r="F16" s="213"/>
      <c r="G16" s="214"/>
    </row>
    <row r="17" spans="1:7" ht="30" customHeight="1" x14ac:dyDescent="0.2">
      <c r="A17" s="221" t="str">
        <f t="shared" si="0"/>
        <v>cr 4</v>
      </c>
      <c r="B17" s="217" t="s">
        <v>177</v>
      </c>
      <c r="C17" s="218" t="s">
        <v>503</v>
      </c>
      <c r="D17" s="223" t="str">
        <f>IFERROR(VLOOKUP(C17,Util_ER!$A$2:$C$7,3,FALSE),"")</f>
        <v xml:space="preserve"> </v>
      </c>
      <c r="E17" s="220" t="str">
        <f>IFERROR(VLOOKUP(C17,Util_ER!$A$2:$C$7,2,FALSE),"")</f>
        <v>Libellé du critère quand il sera choisi</v>
      </c>
      <c r="F17" s="213"/>
      <c r="G17" s="214"/>
    </row>
    <row r="18" spans="1:7" ht="30" customHeight="1" x14ac:dyDescent="0.2">
      <c r="A18" s="221" t="str">
        <f t="shared" si="0"/>
        <v>cr 5</v>
      </c>
      <c r="B18" s="217" t="s">
        <v>178</v>
      </c>
      <c r="C18" s="218" t="s">
        <v>503</v>
      </c>
      <c r="D18" s="223" t="str">
        <f>IFERROR(VLOOKUP(C18,Util_ER!$A$2:$C$7,3,FALSE),"")</f>
        <v xml:space="preserve"> </v>
      </c>
      <c r="E18" s="220" t="str">
        <f>IFERROR(VLOOKUP(C18,Util_ER!$A$2:$C$7,2,FALSE),"")</f>
        <v>Libellé du critère quand il sera choisi</v>
      </c>
      <c r="F18" s="213"/>
      <c r="G18" s="214"/>
    </row>
    <row r="19" spans="1:7" ht="40" customHeight="1" x14ac:dyDescent="0.2">
      <c r="A19" s="221" t="str">
        <f t="shared" si="0"/>
        <v>cr 6</v>
      </c>
      <c r="B19" s="217" t="s">
        <v>179</v>
      </c>
      <c r="C19" s="218" t="s">
        <v>503</v>
      </c>
      <c r="D19" s="223" t="str">
        <f>IFERROR(VLOOKUP(C19,Util_ER!$A$2:$C$7,3,FALSE),"")</f>
        <v xml:space="preserve"> </v>
      </c>
      <c r="E19" s="220" t="str">
        <f>IFERROR(VLOOKUP(C19,Util_ER!$A$2:$C$7,2,FALSE),"")</f>
        <v>Libellé du critère quand il sera choisi</v>
      </c>
      <c r="F19" s="213"/>
      <c r="G19" s="214"/>
    </row>
    <row r="20" spans="1:7" ht="15" customHeight="1" x14ac:dyDescent="0.2">
      <c r="A20" s="171" t="s">
        <v>36</v>
      </c>
      <c r="B20" s="222" t="s">
        <v>122</v>
      </c>
      <c r="C20" s="173" t="str">
        <f>IFERROR(IF(D20="",Util_ED!$A$11,VLOOKUP(D20,Util_ED!$A$20:$B$31,2)),"")</f>
        <v>en attente</v>
      </c>
      <c r="D20" s="173" t="str">
        <f>IF(AND(COUNTIF(D21:D26,"NA")=COUNTIF(D21:D26,"&lt;&gt; "),COUNTIF(D21:D26,"NA")&gt;0),"NA",IF(SUM(D21:D26)&gt;0,AVERAGE(D21:D26),""))</f>
        <v/>
      </c>
      <c r="E20" s="483" t="str">
        <f>IFERROR(IF(D20="","",VLOOKUP(C20,Util_ED!$A$13:$B$17,2)),"")</f>
        <v/>
      </c>
      <c r="F20" s="483"/>
      <c r="G20" s="484"/>
    </row>
    <row r="21" spans="1:7" ht="41" customHeight="1" x14ac:dyDescent="0.2">
      <c r="A21" s="221" t="str">
        <f>CONCATENATE("cr ",MID(A19,3,4)+1)</f>
        <v>cr 7</v>
      </c>
      <c r="B21" s="217" t="s">
        <v>509</v>
      </c>
      <c r="C21" s="218" t="s">
        <v>503</v>
      </c>
      <c r="D21" s="223" t="str">
        <f>IFERROR(VLOOKUP(C21,Util_ER!$A$2:$C$7,3,FALSE),"")</f>
        <v xml:space="preserve"> </v>
      </c>
      <c r="E21" s="220" t="str">
        <f>IFERROR(VLOOKUP(C21,Util_ER!$A$2:$C$7,2,FALSE),"")</f>
        <v>Libellé du critère quand il sera choisi</v>
      </c>
      <c r="F21" s="213"/>
      <c r="G21" s="214"/>
    </row>
    <row r="22" spans="1:7" ht="30" customHeight="1" x14ac:dyDescent="0.2">
      <c r="A22" s="221" t="str">
        <f>CONCATENATE("cr ",MID(A21,3,4)+1)</f>
        <v>cr 8</v>
      </c>
      <c r="B22" s="224" t="s">
        <v>180</v>
      </c>
      <c r="C22" s="218" t="s">
        <v>503</v>
      </c>
      <c r="D22" s="223" t="str">
        <f>IFERROR(VLOOKUP(C22,Util_ER!$A$2:$C$7,3,FALSE),"")</f>
        <v xml:space="preserve"> </v>
      </c>
      <c r="E22" s="220" t="str">
        <f>IFERROR(VLOOKUP(C22,Util_ER!$A$2:$C$7,2,FALSE),"")</f>
        <v>Libellé du critère quand il sera choisi</v>
      </c>
      <c r="F22" s="213"/>
      <c r="G22" s="214"/>
    </row>
    <row r="23" spans="1:7" ht="30" customHeight="1" x14ac:dyDescent="0.2">
      <c r="A23" s="221" t="str">
        <f>CONCATENATE("cr ",MID(A22,3,4)+1)</f>
        <v>cr 9</v>
      </c>
      <c r="B23" s="217" t="s">
        <v>181</v>
      </c>
      <c r="C23" s="218" t="s">
        <v>503</v>
      </c>
      <c r="D23" s="223" t="str">
        <f>IFERROR(VLOOKUP(C23,Util_ER!$A$2:$C$7,3,FALSE),"")</f>
        <v xml:space="preserve"> </v>
      </c>
      <c r="E23" s="220" t="str">
        <f>IFERROR(VLOOKUP(C23,Util_ER!$A$2:$C$7,2,FALSE),"")</f>
        <v>Libellé du critère quand il sera choisi</v>
      </c>
      <c r="F23" s="213"/>
      <c r="G23" s="214"/>
    </row>
    <row r="24" spans="1:7" ht="30" customHeight="1" x14ac:dyDescent="0.2">
      <c r="A24" s="221" t="str">
        <f>CONCATENATE("cr ",MID(A23,3,4)+1)</f>
        <v>cr 10</v>
      </c>
      <c r="B24" s="217" t="s">
        <v>182</v>
      </c>
      <c r="C24" s="218" t="s">
        <v>503</v>
      </c>
      <c r="D24" s="223" t="str">
        <f>IFERROR(VLOOKUP(C24,Util_ER!$A$2:$C$7,3,FALSE),"")</f>
        <v xml:space="preserve"> </v>
      </c>
      <c r="E24" s="220" t="str">
        <f>IFERROR(VLOOKUP(C24,Util_ER!$A$2:$C$7,2,FALSE),"")</f>
        <v>Libellé du critère quand il sera choisi</v>
      </c>
      <c r="F24" s="213"/>
      <c r="G24" s="214"/>
    </row>
    <row r="25" spans="1:7" ht="30" customHeight="1" x14ac:dyDescent="0.2">
      <c r="A25" s="221" t="str">
        <f>CONCATENATE("cr ",MID(A24,3,4)+1)</f>
        <v>cr 11</v>
      </c>
      <c r="B25" s="217" t="s">
        <v>507</v>
      </c>
      <c r="C25" s="218" t="s">
        <v>503</v>
      </c>
      <c r="D25" s="223" t="str">
        <f>IFERROR(VLOOKUP(C25,Util_ER!$A$2:$C$7,3,FALSE),"")</f>
        <v xml:space="preserve"> </v>
      </c>
      <c r="E25" s="220" t="str">
        <f>IFERROR(VLOOKUP(C25,Util_ER!$A$2:$C$7,2,FALSE),"")</f>
        <v>Libellé du critère quand il sera choisi</v>
      </c>
      <c r="F25" s="213"/>
      <c r="G25" s="214"/>
    </row>
    <row r="26" spans="1:7" ht="43" customHeight="1" x14ac:dyDescent="0.2">
      <c r="A26" s="221" t="str">
        <f>CONCATENATE("cr ",MID(A25,3,4)+1)</f>
        <v>cr 12</v>
      </c>
      <c r="B26" s="217" t="s">
        <v>183</v>
      </c>
      <c r="C26" s="218" t="s">
        <v>503</v>
      </c>
      <c r="D26" s="223" t="str">
        <f>IFERROR(VLOOKUP(C26,Util_ER!$A$2:$C$7,3,FALSE),"")</f>
        <v xml:space="preserve"> </v>
      </c>
      <c r="E26" s="220" t="str">
        <f>IFERROR(VLOOKUP(C26,Util_ER!$A$2:$C$7,2,FALSE),"")</f>
        <v>Libellé du critère quand il sera choisi</v>
      </c>
      <c r="F26" s="213"/>
      <c r="G26" s="214"/>
    </row>
    <row r="27" spans="1:7" ht="20" customHeight="1" x14ac:dyDescent="0.2">
      <c r="A27" s="160" t="s">
        <v>38</v>
      </c>
      <c r="B27" s="225" t="s">
        <v>169</v>
      </c>
      <c r="C27" s="225"/>
      <c r="D27" s="161" t="str">
        <f>IFERROR(AVERAGE(D28,D30,D32,D35,D39),"")</f>
        <v/>
      </c>
      <c r="E27" s="485" t="str">
        <f>IFERROR(VLOOKUP(G27,Util_ED!$A$13:$B$16,2),"")</f>
        <v/>
      </c>
      <c r="F27" s="486"/>
      <c r="G27" s="162" t="str">
        <f>IFERROR(VLOOKUP(D27,Util_ED!$A$21:$B$31,2),"")</f>
        <v/>
      </c>
    </row>
    <row r="28" spans="1:7" ht="16" customHeight="1" x14ac:dyDescent="0.2">
      <c r="A28" s="171" t="s">
        <v>39</v>
      </c>
      <c r="B28" s="222" t="s">
        <v>123</v>
      </c>
      <c r="C28" s="173" t="str">
        <f>IFERROR(IF(D28="",Util_ED!$A$11,VLOOKUP(D28,Util_ED!$A$20:$B$31,2)),"")</f>
        <v>en attente</v>
      </c>
      <c r="D28" s="173" t="str">
        <f>IF(AND(COUNTIF(D29,"NA")=COUNTIF(D29,"&lt;&gt; "),COUNTIF(D29,"NA")&gt;0),"NA",IF(SUM(D29)&gt;0,AVERAGE(D29),""))</f>
        <v/>
      </c>
      <c r="E28" s="483" t="str">
        <f>IFERROR(IF(D28="","",VLOOKUP(C28,Util_ED!$A$13:$B$17,2)),"")</f>
        <v/>
      </c>
      <c r="F28" s="483"/>
      <c r="G28" s="484"/>
    </row>
    <row r="29" spans="1:7" ht="30" customHeight="1" x14ac:dyDescent="0.2">
      <c r="A29" s="221" t="str">
        <f>CONCATENATE("cr ",MID(A26,3,4)+1)</f>
        <v>cr 13</v>
      </c>
      <c r="B29" s="217" t="s">
        <v>184</v>
      </c>
      <c r="C29" s="218" t="s">
        <v>503</v>
      </c>
      <c r="D29" s="223" t="str">
        <f>IFERROR(VLOOKUP(C29,Util_ER!$A$2:$C$7,3,FALSE),"")</f>
        <v xml:space="preserve"> </v>
      </c>
      <c r="E29" s="220" t="str">
        <f>IFERROR(VLOOKUP(C29,Util_ER!$A$2:$C$7,2,FALSE),"")</f>
        <v>Libellé du critère quand il sera choisi</v>
      </c>
      <c r="F29" s="213"/>
      <c r="G29" s="214"/>
    </row>
    <row r="30" spans="1:7" ht="16" customHeight="1" x14ac:dyDescent="0.2">
      <c r="A30" s="171" t="s">
        <v>185</v>
      </c>
      <c r="B30" s="222" t="s">
        <v>186</v>
      </c>
      <c r="C30" s="173" t="str">
        <f>IFERROR(IF(D30="",Util_ED!$A$11,VLOOKUP(D30,Util_ED!$A$20:$B$31,2)),"")</f>
        <v>en attente</v>
      </c>
      <c r="D30" s="173" t="str">
        <f>IF(AND(COUNTIF(D31,"NA")=COUNTIF(D31,"&lt;&gt; "),COUNTIF(D31,"NA")&gt;0),"NA",IF(SUM(D31)&gt;0,AVERAGE(D31),""))</f>
        <v/>
      </c>
      <c r="E30" s="483" t="str">
        <f>IFERROR(IF(D30="","",VLOOKUP(C30,Util_ED!$A$13:$B$17,2)),"")</f>
        <v/>
      </c>
      <c r="F30" s="483"/>
      <c r="G30" s="484"/>
    </row>
    <row r="31" spans="1:7" ht="30" customHeight="1" x14ac:dyDescent="0.2">
      <c r="A31" s="221" t="str">
        <f>CONCATENATE("cr ",MID(A29,3,4)+1)</f>
        <v>cr 14</v>
      </c>
      <c r="B31" s="217" t="s">
        <v>187</v>
      </c>
      <c r="C31" s="218" t="s">
        <v>503</v>
      </c>
      <c r="D31" s="223" t="str">
        <f>IFERROR(VLOOKUP(C31,Util_ER!$A$2:$C$7,3,FALSE),"")</f>
        <v xml:space="preserve"> </v>
      </c>
      <c r="E31" s="220" t="str">
        <f>IFERROR(VLOOKUP(C31,Util_ER!$A$2:$C$7,2,FALSE),"")</f>
        <v>Libellé du critère quand il sera choisi</v>
      </c>
      <c r="F31" s="213"/>
      <c r="G31" s="214"/>
    </row>
    <row r="32" spans="1:7" x14ac:dyDescent="0.2">
      <c r="A32" s="226" t="s">
        <v>124</v>
      </c>
      <c r="B32" s="222" t="s">
        <v>43</v>
      </c>
      <c r="C32" s="173" t="str">
        <f>IFERROR(IF(D32="",Util_ED!$A$11,VLOOKUP(D32,Util_ED!$A$20:$B$31,2)),"")</f>
        <v>en attente</v>
      </c>
      <c r="D32" s="173" t="str">
        <f>IF(AND(COUNTIF(D33:D34,"NA")=COUNTIF(D33:D34,"&lt;&gt; "),COUNTIF(D33:D34,"NA")&gt;0),"NA",IF(SUM(D33:D34)&gt;0,AVERAGE(D33:D34),""))</f>
        <v/>
      </c>
      <c r="E32" s="483" t="str">
        <f>IFERROR(IF(D32="","",VLOOKUP(C32,Util_ED!$A$13:$B$17,2)),"")</f>
        <v/>
      </c>
      <c r="F32" s="483"/>
      <c r="G32" s="484"/>
    </row>
    <row r="33" spans="1:7" ht="30" customHeight="1" x14ac:dyDescent="0.2">
      <c r="A33" s="221" t="str">
        <f>CONCATENATE("cr ",MID(A31,3,4)+1)</f>
        <v>cr 15</v>
      </c>
      <c r="B33" s="217" t="s">
        <v>188</v>
      </c>
      <c r="C33" s="218" t="s">
        <v>503</v>
      </c>
      <c r="D33" s="223" t="str">
        <f>IFERROR(VLOOKUP(C33,Util_ER!$A$2:$C$7,3,FALSE),"")</f>
        <v xml:space="preserve"> </v>
      </c>
      <c r="E33" s="220" t="str">
        <f>IFERROR(VLOOKUP(C33,Util_ER!$A$2:$C$7,2,FALSE),"")</f>
        <v>Libellé du critère quand il sera choisi</v>
      </c>
      <c r="F33" s="213"/>
      <c r="G33" s="214"/>
    </row>
    <row r="34" spans="1:7" ht="30" customHeight="1" x14ac:dyDescent="0.2">
      <c r="A34" s="221" t="str">
        <f>CONCATENATE("cr ",MID(A33,3,4)+1)</f>
        <v>cr 16</v>
      </c>
      <c r="B34" s="227" t="s">
        <v>352</v>
      </c>
      <c r="C34" s="218" t="s">
        <v>503</v>
      </c>
      <c r="D34" s="223" t="str">
        <f>IFERROR(VLOOKUP(C34,Util_ER!$A$2:$C$7,3,FALSE),"")</f>
        <v xml:space="preserve"> </v>
      </c>
      <c r="E34" s="220" t="str">
        <f>IFERROR(VLOOKUP(C34,Util_ER!$A$2:$C$7,2,FALSE),"")</f>
        <v>Libellé du critère quand il sera choisi</v>
      </c>
      <c r="F34" s="213"/>
      <c r="G34" s="214"/>
    </row>
    <row r="35" spans="1:7" x14ac:dyDescent="0.2">
      <c r="A35" s="226" t="s">
        <v>125</v>
      </c>
      <c r="B35" s="222" t="s">
        <v>132</v>
      </c>
      <c r="C35" s="173" t="str">
        <f>IFERROR(IF(D35="",Util_ED!$A$11,VLOOKUP(D35,Util_ED!$A$20:$B$31,2)),"")</f>
        <v>en attente</v>
      </c>
      <c r="D35" s="173" t="str">
        <f>IF(AND(COUNTIF(D36:D38,"NA")=COUNTIF(D36:D38,"&lt;&gt; "),COUNTIF(D36:D38,"NA")&gt;0),"NA",IF(SUM(D36:D38)&gt;0,AVERAGE(D36:D38),""))</f>
        <v/>
      </c>
      <c r="E35" s="483" t="str">
        <f>IFERROR(IF(D35="","",VLOOKUP(C35,Util_ED!$A$13:$B$17,2)),"")</f>
        <v/>
      </c>
      <c r="F35" s="483"/>
      <c r="G35" s="484"/>
    </row>
    <row r="36" spans="1:7" ht="30" customHeight="1" x14ac:dyDescent="0.2">
      <c r="A36" s="221" t="str">
        <f>CONCATENATE("cr ",MID(A34,3,4)+1)</f>
        <v>cr 17</v>
      </c>
      <c r="B36" s="217" t="s">
        <v>189</v>
      </c>
      <c r="C36" s="218" t="s">
        <v>503</v>
      </c>
      <c r="D36" s="223" t="str">
        <f>IFERROR(VLOOKUP(C36,Util_ER!$A$2:$C$7,3,FALSE),"")</f>
        <v xml:space="preserve"> </v>
      </c>
      <c r="E36" s="220" t="str">
        <f>IFERROR(VLOOKUP(C36,Util_ER!$A$2:$C$7,2,FALSE),"")</f>
        <v>Libellé du critère quand il sera choisi</v>
      </c>
      <c r="F36" s="213"/>
      <c r="G36" s="214"/>
    </row>
    <row r="37" spans="1:7" ht="30" customHeight="1" x14ac:dyDescent="0.2">
      <c r="A37" s="221" t="str">
        <f>CONCATENATE("cr ",MID(A36,3,4)+1)</f>
        <v>cr 18</v>
      </c>
      <c r="B37" s="217" t="s">
        <v>190</v>
      </c>
      <c r="C37" s="218" t="s">
        <v>503</v>
      </c>
      <c r="D37" s="223" t="str">
        <f>IFERROR(VLOOKUP(C37,Util_ER!$A$2:$C$7,3,FALSE),"")</f>
        <v xml:space="preserve"> </v>
      </c>
      <c r="E37" s="220" t="str">
        <f>IFERROR(VLOOKUP(C37,Util_ER!$A$2:$C$7,2,FALSE),"")</f>
        <v>Libellé du critère quand il sera choisi</v>
      </c>
      <c r="F37" s="213"/>
      <c r="G37" s="214"/>
    </row>
    <row r="38" spans="1:7" ht="30" customHeight="1" x14ac:dyDescent="0.2">
      <c r="A38" s="221" t="str">
        <f>CONCATENATE("cr ",MID(A37,3,4)+1)</f>
        <v>cr 19</v>
      </c>
      <c r="B38" s="217" t="s">
        <v>191</v>
      </c>
      <c r="C38" s="218" t="s">
        <v>503</v>
      </c>
      <c r="D38" s="223" t="str">
        <f>IFERROR(VLOOKUP(C38,Util_ER!$A$2:$C$7,3,FALSE),"")</f>
        <v xml:space="preserve"> </v>
      </c>
      <c r="E38" s="220" t="str">
        <f>IFERROR(VLOOKUP(C38,Util_ER!$A$2:$C$7,2,FALSE),"")</f>
        <v>Libellé du critère quand il sera choisi</v>
      </c>
      <c r="F38" s="213"/>
      <c r="G38" s="214"/>
    </row>
    <row r="39" spans="1:7" x14ac:dyDescent="0.2">
      <c r="A39" s="226" t="s">
        <v>126</v>
      </c>
      <c r="B39" s="222" t="s">
        <v>20</v>
      </c>
      <c r="C39" s="173" t="str">
        <f>IFERROR(IF(D39="",Util_ED!$A$11,VLOOKUP(D39,Util_ED!$A$20:$B$31,2)),"")</f>
        <v>en attente</v>
      </c>
      <c r="D39" s="173" t="str">
        <f>IF(AND(COUNTIF(D40:D42,"NA")=COUNTIF(D40:D42,"&lt;&gt; "),COUNTIF(D40:D42,"NA")&gt;0),"NA",IF(SUM(D40:D42)&gt;0,AVERAGE(D40:D42),""))</f>
        <v/>
      </c>
      <c r="E39" s="483" t="str">
        <f>IFERROR(IF(D39="","",VLOOKUP(C39,Util_ED!$A$13:$B$17,2)),"")</f>
        <v/>
      </c>
      <c r="F39" s="483"/>
      <c r="G39" s="484"/>
    </row>
    <row r="40" spans="1:7" ht="39" customHeight="1" x14ac:dyDescent="0.2">
      <c r="A40" s="221" t="str">
        <f>CONCATENATE("cr ",MID(A38,3,4)+1)</f>
        <v>cr 20</v>
      </c>
      <c r="B40" s="217" t="s">
        <v>192</v>
      </c>
      <c r="C40" s="218" t="s">
        <v>503</v>
      </c>
      <c r="D40" s="223" t="str">
        <f>IFERROR(VLOOKUP(C40,Util_ER!$A$2:$C$7,3,FALSE),"")</f>
        <v xml:space="preserve"> </v>
      </c>
      <c r="E40" s="220" t="str">
        <f>IFERROR(VLOOKUP(C40,Util_ER!$A$2:$C$7,2,FALSE),"")</f>
        <v>Libellé du critère quand il sera choisi</v>
      </c>
      <c r="F40" s="213"/>
      <c r="G40" s="214"/>
    </row>
    <row r="41" spans="1:7" ht="39" customHeight="1" x14ac:dyDescent="0.2">
      <c r="A41" s="221" t="str">
        <f>CONCATENATE("cr ",MID(A40,3,4)+1)</f>
        <v>cr 21</v>
      </c>
      <c r="B41" s="217" t="s">
        <v>193</v>
      </c>
      <c r="C41" s="218" t="s">
        <v>503</v>
      </c>
      <c r="D41" s="223" t="str">
        <f>IFERROR(VLOOKUP(C41,Util_ER!$A$2:$C$7,3,FALSE),"")</f>
        <v xml:space="preserve"> </v>
      </c>
      <c r="E41" s="220" t="str">
        <f>IFERROR(VLOOKUP(C41,Util_ER!$A$2:$C$7,2,FALSE),"")</f>
        <v>Libellé du critère quand il sera choisi</v>
      </c>
      <c r="F41" s="213"/>
      <c r="G41" s="214"/>
    </row>
    <row r="42" spans="1:7" ht="39" customHeight="1" x14ac:dyDescent="0.2">
      <c r="A42" s="221" t="str">
        <f>CONCATENATE("cr ",MID(A41,3,4)+1)</f>
        <v>cr 22</v>
      </c>
      <c r="B42" s="217" t="s">
        <v>194</v>
      </c>
      <c r="C42" s="218" t="s">
        <v>503</v>
      </c>
      <c r="D42" s="223" t="str">
        <f>IFERROR(VLOOKUP(C42,Util_ER!$A$2:$C$7,3,FALSE),"")</f>
        <v xml:space="preserve"> </v>
      </c>
      <c r="E42" s="220" t="str">
        <f>IFERROR(VLOOKUP(C42,Util_ER!$A$2:$C$7,2,FALSE),"")</f>
        <v>Libellé du critère quand il sera choisi</v>
      </c>
      <c r="F42" s="213"/>
      <c r="G42" s="214"/>
    </row>
    <row r="43" spans="1:7" ht="19" customHeight="1" x14ac:dyDescent="0.2">
      <c r="A43" s="160" t="s">
        <v>42</v>
      </c>
      <c r="B43" s="228" t="s">
        <v>135</v>
      </c>
      <c r="C43" s="225"/>
      <c r="D43" s="161" t="str">
        <f>IFERROR(AVERAGE(D44,D46,D48,D50),"")</f>
        <v/>
      </c>
      <c r="E43" s="485" t="str">
        <f>IFERROR(VLOOKUP(G43,Util_ED!$A$13:$B$16,2),"")</f>
        <v/>
      </c>
      <c r="F43" s="486"/>
      <c r="G43" s="162" t="str">
        <f>IFERROR(VLOOKUP(D43,Util_ED!$A$21:$B$31,2),"")</f>
        <v/>
      </c>
    </row>
    <row r="44" spans="1:7" ht="16" customHeight="1" x14ac:dyDescent="0.2">
      <c r="A44" s="171" t="s">
        <v>44</v>
      </c>
      <c r="B44" s="222" t="s">
        <v>138</v>
      </c>
      <c r="C44" s="173" t="str">
        <f>IFERROR(IF(D44="",Util_ED!$A$11,VLOOKUP(D44,Util_ED!$A$20:$B$31,2)),"")</f>
        <v>en attente</v>
      </c>
      <c r="D44" s="173" t="str">
        <f>IF(AND(COUNTIF(D45,"NA")=COUNTIF(D45,"&lt;&gt; "),COUNTIF(D45,"NA")&gt;0),"NA",IF(SUM(D45)&gt;0,AVERAGE(D45),""))</f>
        <v/>
      </c>
      <c r="E44" s="483" t="str">
        <f>IFERROR(IF(D44="","",VLOOKUP(C44,Util_ED!$A$13:$B$17,2)),"")</f>
        <v/>
      </c>
      <c r="F44" s="483"/>
      <c r="G44" s="484"/>
    </row>
    <row r="45" spans="1:7" ht="30" customHeight="1" x14ac:dyDescent="0.2">
      <c r="A45" s="221" t="str">
        <f>CONCATENATE("cr ",MID(A42,3,4)+1)</f>
        <v>cr 23</v>
      </c>
      <c r="B45" s="217" t="s">
        <v>195</v>
      </c>
      <c r="C45" s="218" t="s">
        <v>503</v>
      </c>
      <c r="D45" s="223" t="str">
        <f>IFERROR(VLOOKUP(C45,Util_ER!$A$2:$C$7,3,FALSE),"")</f>
        <v xml:space="preserve"> </v>
      </c>
      <c r="E45" s="220" t="str">
        <f>IFERROR(VLOOKUP(C45,Util_ER!$A$2:$C$7,2,FALSE),"")</f>
        <v>Libellé du critère quand il sera choisi</v>
      </c>
      <c r="F45" s="213"/>
      <c r="G45" s="214"/>
    </row>
    <row r="46" spans="1:7" ht="16" customHeight="1" x14ac:dyDescent="0.2">
      <c r="A46" s="171" t="s">
        <v>45</v>
      </c>
      <c r="B46" s="222" t="s">
        <v>139</v>
      </c>
      <c r="C46" s="173" t="str">
        <f>IFERROR(IF(D46="",Util_ED!$A$11,VLOOKUP(D46,Util_ED!$A$20:$B$31,2)),"")</f>
        <v>en attente</v>
      </c>
      <c r="D46" s="173" t="str">
        <f>IF(AND(COUNTIF(D47,"NA")=COUNTIF(D47,"&lt;&gt; "),COUNTIF(D47,"NA")&gt;0),"NA",IF(SUM(D47)&gt;0,AVERAGE(D47),""))</f>
        <v/>
      </c>
      <c r="E46" s="483" t="str">
        <f>IFERROR(IF(D46="","",VLOOKUP(C46,Util_ED!$A$13:$B$17,2)),"")</f>
        <v/>
      </c>
      <c r="F46" s="483"/>
      <c r="G46" s="484"/>
    </row>
    <row r="47" spans="1:7" ht="41" customHeight="1" x14ac:dyDescent="0.2">
      <c r="A47" s="221" t="str">
        <f>CONCATENATE("cr ",MID(A45,3,4)+1)</f>
        <v>cr 24</v>
      </c>
      <c r="B47" s="217" t="s">
        <v>196</v>
      </c>
      <c r="C47" s="218" t="s">
        <v>503</v>
      </c>
      <c r="D47" s="223" t="str">
        <f>IFERROR(VLOOKUP(C47,Util_ER!$A$2:$C$7,3,FALSE),"")</f>
        <v xml:space="preserve"> </v>
      </c>
      <c r="E47" s="220" t="str">
        <f>IFERROR(VLOOKUP(C47,Util_ER!$A$2:$C$7,2,FALSE),"")</f>
        <v>Libellé du critère quand il sera choisi</v>
      </c>
      <c r="F47" s="213"/>
      <c r="G47" s="214"/>
    </row>
    <row r="48" spans="1:7" x14ac:dyDescent="0.2">
      <c r="A48" s="229" t="s">
        <v>136</v>
      </c>
      <c r="B48" s="222" t="s">
        <v>141</v>
      </c>
      <c r="C48" s="173" t="str">
        <f>IFERROR(IF(D48="",Util_ED!$A$11,VLOOKUP(D48,Util_ED!$A$20:$B$31,2)),"")</f>
        <v>en attente</v>
      </c>
      <c r="D48" s="173" t="str">
        <f>IF(AND(COUNTIF(D49,"NA")=COUNTIF(D49,"&lt;&gt; "),COUNTIF(D49,"NA")&gt;0),"NA",IF(SUM(D49)&gt;0,AVERAGE(D49),""))</f>
        <v/>
      </c>
      <c r="E48" s="483" t="str">
        <f>IFERROR(IF(D48="","",VLOOKUP(C48,Util_ED!$A$13:$B$17,2)),"")</f>
        <v/>
      </c>
      <c r="F48" s="483"/>
      <c r="G48" s="484"/>
    </row>
    <row r="49" spans="1:7" ht="30" customHeight="1" x14ac:dyDescent="0.2">
      <c r="A49" s="221" t="str">
        <f>CONCATENATE("cr ",MID(A47,3,4)+1)</f>
        <v>cr 25</v>
      </c>
      <c r="B49" s="217" t="s">
        <v>197</v>
      </c>
      <c r="C49" s="218" t="s">
        <v>503</v>
      </c>
      <c r="D49" s="223" t="str">
        <f>IFERROR(VLOOKUP(C49,Util_ER!$A$2:$C$7,3,FALSE),"")</f>
        <v xml:space="preserve"> </v>
      </c>
      <c r="E49" s="220" t="str">
        <f>IFERROR(VLOOKUP(C49,Util_ER!$A$2:$C$7,2,FALSE),"")</f>
        <v>Libellé du critère quand il sera choisi</v>
      </c>
      <c r="F49" s="213"/>
      <c r="G49" s="214"/>
    </row>
    <row r="50" spans="1:7" x14ac:dyDescent="0.2">
      <c r="A50" s="229" t="s">
        <v>137</v>
      </c>
      <c r="B50" s="222" t="s">
        <v>143</v>
      </c>
      <c r="C50" s="173" t="str">
        <f>IFERROR(IF(D50="",Util_ED!$A$11,VLOOKUP(D50,Util_ED!$A$20:$B$31,2)),"")</f>
        <v>en attente</v>
      </c>
      <c r="D50" s="173" t="str">
        <f>IF(AND(COUNTIF(D51:D52,"NA")=COUNTIF(D51:D52,"&lt;&gt; "),COUNTIF(D51:D52,"NA")&gt;0),"NA",IF(SUM(D51:D52)&gt;0,AVERAGE(D51:D52),""))</f>
        <v/>
      </c>
      <c r="E50" s="483" t="str">
        <f>IFERROR(IF(D50="","",VLOOKUP(C50,Util_ED!$A$13:$B$17,2)),"")</f>
        <v/>
      </c>
      <c r="F50" s="483"/>
      <c r="G50" s="484"/>
    </row>
    <row r="51" spans="1:7" ht="30" customHeight="1" x14ac:dyDescent="0.2">
      <c r="A51" s="221" t="str">
        <f>CONCATENATE("cr ",MID(A49,3,4)+1)</f>
        <v>cr 26</v>
      </c>
      <c r="B51" s="217" t="s">
        <v>198</v>
      </c>
      <c r="C51" s="218" t="s">
        <v>503</v>
      </c>
      <c r="D51" s="223" t="str">
        <f>IFERROR(VLOOKUP(C51,Util_ER!$A$2:$C$7,3,FALSE),"")</f>
        <v xml:space="preserve"> </v>
      </c>
      <c r="E51" s="220" t="str">
        <f>IFERROR(VLOOKUP(C51,Util_ER!$A$2:$C$7,2,FALSE),"")</f>
        <v>Libellé du critère quand il sera choisi</v>
      </c>
      <c r="F51" s="213"/>
      <c r="G51" s="214"/>
    </row>
    <row r="52" spans="1:7" ht="30" customHeight="1" x14ac:dyDescent="0.2">
      <c r="A52" s="221" t="str">
        <f>CONCATENATE("cr ",MID(A51,3,4)+1)</f>
        <v>cr 27</v>
      </c>
      <c r="B52" s="217" t="s">
        <v>199</v>
      </c>
      <c r="C52" s="218" t="s">
        <v>503</v>
      </c>
      <c r="D52" s="223" t="str">
        <f>IFERROR(VLOOKUP(C52,Util_ER!$A$2:$C$7,3,FALSE),"")</f>
        <v xml:space="preserve"> </v>
      </c>
      <c r="E52" s="220" t="str">
        <f>IFERROR(VLOOKUP(C52,Util_ER!$A$2:$C$7,2,FALSE),"")</f>
        <v>Libellé du critère quand il sera choisi</v>
      </c>
      <c r="F52" s="213"/>
      <c r="G52" s="214"/>
    </row>
    <row r="53" spans="1:7" ht="20" customHeight="1" x14ac:dyDescent="0.2">
      <c r="A53" s="160" t="s">
        <v>46</v>
      </c>
      <c r="B53" s="225" t="s">
        <v>145</v>
      </c>
      <c r="C53" s="225"/>
      <c r="D53" s="161" t="str">
        <f>IFERROR(AVERAGE(D54,D56,D60,D70,D74,D86),"")</f>
        <v/>
      </c>
      <c r="E53" s="485" t="str">
        <f>IFERROR(VLOOKUP(G53,Util_ED!$A$13:$B$16,2),"")</f>
        <v/>
      </c>
      <c r="F53" s="486"/>
      <c r="G53" s="162" t="str">
        <f>IFERROR(VLOOKUP(D53,Util_ED!$A$21:$B$31,2),"")</f>
        <v/>
      </c>
    </row>
    <row r="54" spans="1:7" ht="16" customHeight="1" x14ac:dyDescent="0.2">
      <c r="A54" s="171" t="s">
        <v>144</v>
      </c>
      <c r="B54" s="222" t="s">
        <v>146</v>
      </c>
      <c r="C54" s="173" t="str">
        <f>IFERROR(IF(D54="",Util_ED!$A$11,VLOOKUP(D54,Util_ED!$A$20:$B$31,2)),"")</f>
        <v>en attente</v>
      </c>
      <c r="D54" s="173" t="str">
        <f>IF(AND(COUNTIF(D55,"NA")=COUNTIF(D55,"&lt;&gt; "),COUNTIF(D55,"NA")&gt;0),"NA",IF(SUM(D55)&gt;0,AVERAGE(D55),""))</f>
        <v/>
      </c>
      <c r="E54" s="483" t="str">
        <f>IFERROR(IF(D54="","",VLOOKUP(C54,Util_ED!$A$13:$B$17,2)),"")</f>
        <v/>
      </c>
      <c r="F54" s="483"/>
      <c r="G54" s="484"/>
    </row>
    <row r="55" spans="1:7" ht="30" customHeight="1" x14ac:dyDescent="0.2">
      <c r="A55" s="221" t="str">
        <f>CONCATENATE("cr ",MID(A52,3,4)+1)</f>
        <v>cr 28</v>
      </c>
      <c r="B55" s="217" t="s">
        <v>200</v>
      </c>
      <c r="C55" s="218" t="s">
        <v>503</v>
      </c>
      <c r="D55" s="223" t="str">
        <f>IFERROR(VLOOKUP(C55,Util_ER!$A$2:$C$7,3,FALSE),"")</f>
        <v xml:space="preserve"> </v>
      </c>
      <c r="E55" s="220" t="str">
        <f>IFERROR(VLOOKUP(C55,Util_ER!$A$2:$C$7,2,FALSE),"")</f>
        <v>Libellé du critère quand il sera choisi</v>
      </c>
      <c r="F55" s="213"/>
      <c r="G55" s="214"/>
    </row>
    <row r="56" spans="1:7" ht="16" customHeight="1" x14ac:dyDescent="0.2">
      <c r="A56" s="171" t="s">
        <v>148</v>
      </c>
      <c r="B56" s="222" t="s">
        <v>147</v>
      </c>
      <c r="C56" s="173" t="str">
        <f>IFERROR(IF(D56="",Util_ED!$A$11,VLOOKUP(D56,Util_ED!$A$20:$B$31,2)),"")</f>
        <v>en attente</v>
      </c>
      <c r="D56" s="173" t="str">
        <f>IF(AND(COUNTIF(D57:D59,"NA")=COUNTIF(D57:D59,"&lt;&gt; "),COUNTIF(D57:D59,"NA")&gt;0),"NA",IF(SUM(D57:D59)&gt;0,AVERAGE(D57:D59),""))</f>
        <v/>
      </c>
      <c r="E56" s="483" t="str">
        <f>IFERROR(IF(D56="","",VLOOKUP(C56,Util_ED!$A$13:$B$17,2)),"")</f>
        <v/>
      </c>
      <c r="F56" s="483"/>
      <c r="G56" s="484"/>
    </row>
    <row r="57" spans="1:7" ht="30" customHeight="1" x14ac:dyDescent="0.2">
      <c r="A57" s="221" t="str">
        <f>CONCATENATE("cr ",MID(A55,3,4)+1)</f>
        <v>cr 29</v>
      </c>
      <c r="B57" s="217" t="s">
        <v>201</v>
      </c>
      <c r="C57" s="218" t="s">
        <v>503</v>
      </c>
      <c r="D57" s="223" t="str">
        <f>IFERROR(VLOOKUP(C57,Util_ER!$A$2:$C$7,3,FALSE),"")</f>
        <v xml:space="preserve"> </v>
      </c>
      <c r="E57" s="220" t="str">
        <f>IFERROR(VLOOKUP(C57,Util_ER!$A$2:$C$7,2,FALSE),"")</f>
        <v>Libellé du critère quand il sera choisi</v>
      </c>
      <c r="F57" s="213"/>
      <c r="G57" s="214"/>
    </row>
    <row r="58" spans="1:7" ht="30" customHeight="1" x14ac:dyDescent="0.2">
      <c r="A58" s="221" t="str">
        <f>CONCATENATE("cr ",MID(A57,3,4)+1)</f>
        <v>cr 30</v>
      </c>
      <c r="B58" s="217" t="s">
        <v>202</v>
      </c>
      <c r="C58" s="218" t="s">
        <v>503</v>
      </c>
      <c r="D58" s="223" t="str">
        <f>IFERROR(VLOOKUP(C58,Util_ER!$A$2:$C$7,3,FALSE),"")</f>
        <v xml:space="preserve"> </v>
      </c>
      <c r="E58" s="220" t="str">
        <f>IFERROR(VLOOKUP(C58,Util_ER!$A$2:$C$7,2,FALSE),"")</f>
        <v>Libellé du critère quand il sera choisi</v>
      </c>
      <c r="F58" s="213"/>
      <c r="G58" s="214"/>
    </row>
    <row r="59" spans="1:7" ht="30" customHeight="1" x14ac:dyDescent="0.2">
      <c r="A59" s="221" t="str">
        <f>CONCATENATE("cr ",MID(A58,3,4)+1)</f>
        <v>cr 31</v>
      </c>
      <c r="B59" s="217" t="s">
        <v>203</v>
      </c>
      <c r="C59" s="218" t="s">
        <v>503</v>
      </c>
      <c r="D59" s="223" t="str">
        <f>IFERROR(VLOOKUP(C59,Util_ER!$A$2:$C$7,3,FALSE),"")</f>
        <v xml:space="preserve"> </v>
      </c>
      <c r="E59" s="220" t="str">
        <f>IFERROR(VLOOKUP(C59,Util_ER!$A$2:$C$7,2,FALSE),"")</f>
        <v>Libellé du critère quand il sera choisi</v>
      </c>
      <c r="F59" s="213"/>
      <c r="G59" s="214"/>
    </row>
    <row r="60" spans="1:7" ht="16" customHeight="1" x14ac:dyDescent="0.2">
      <c r="A60" s="171" t="s">
        <v>47</v>
      </c>
      <c r="B60" s="222" t="s">
        <v>151</v>
      </c>
      <c r="C60" s="173" t="str">
        <f>IFERROR(IF(D60="",Util_ED!$A$11,VLOOKUP(D60,Util_ED!$A$20:$B$31,2)),"")</f>
        <v>en attente</v>
      </c>
      <c r="D60" s="173" t="str">
        <f>IF(AND(COUNTIF(D61:D69,"NA")=COUNTIF(D61:D69,"&lt;&gt; "),COUNTIF(D61:D69,"NA")&gt;0),"NA",IF(SUM(D61:D69)&gt;0,AVERAGE(D61:D69),""))</f>
        <v/>
      </c>
      <c r="E60" s="483" t="str">
        <f>IFERROR(IF(D60="","",VLOOKUP(C60,Util_ED!$A$13:$B$17,2)),"")</f>
        <v/>
      </c>
      <c r="F60" s="483"/>
      <c r="G60" s="484"/>
    </row>
    <row r="61" spans="1:7" ht="41" customHeight="1" x14ac:dyDescent="0.2">
      <c r="A61" s="221" t="str">
        <f>CONCATENATE("cr ",MID(A59,3,4)+1)</f>
        <v>cr 32</v>
      </c>
      <c r="B61" s="217" t="s">
        <v>204</v>
      </c>
      <c r="C61" s="218" t="s">
        <v>503</v>
      </c>
      <c r="D61" s="223" t="str">
        <f>IFERROR(VLOOKUP(C61,Util_ER!$A$2:$C$7,3,FALSE),"")</f>
        <v xml:space="preserve"> </v>
      </c>
      <c r="E61" s="220" t="str">
        <f>IFERROR(VLOOKUP(C61,Util_ER!$A$2:$C$7,2,FALSE),"")</f>
        <v>Libellé du critère quand il sera choisi</v>
      </c>
      <c r="F61" s="213"/>
      <c r="G61" s="214"/>
    </row>
    <row r="62" spans="1:7" ht="41" customHeight="1" x14ac:dyDescent="0.2">
      <c r="A62" s="221" t="str">
        <f t="shared" ref="A62:A69" si="1">CONCATENATE("cr ",MID(A61,3,4)+1)</f>
        <v>cr 33</v>
      </c>
      <c r="B62" s="217" t="s">
        <v>205</v>
      </c>
      <c r="C62" s="218" t="s">
        <v>503</v>
      </c>
      <c r="D62" s="223" t="str">
        <f>IFERROR(VLOOKUP(C62,Util_ER!$A$2:$C$7,3,FALSE),"")</f>
        <v xml:space="preserve"> </v>
      </c>
      <c r="E62" s="220" t="str">
        <f>IFERROR(VLOOKUP(C62,Util_ER!$A$2:$C$7,2,FALSE),"")</f>
        <v>Libellé du critère quand il sera choisi</v>
      </c>
      <c r="F62" s="213"/>
      <c r="G62" s="214"/>
    </row>
    <row r="63" spans="1:7" ht="41" customHeight="1" x14ac:dyDescent="0.2">
      <c r="A63" s="221" t="str">
        <f t="shared" si="1"/>
        <v>cr 34</v>
      </c>
      <c r="B63" s="217" t="s">
        <v>206</v>
      </c>
      <c r="C63" s="218" t="s">
        <v>503</v>
      </c>
      <c r="D63" s="223" t="str">
        <f>IFERROR(VLOOKUP(C63,Util_ER!$A$2:$C$7,3,FALSE),"")</f>
        <v xml:space="preserve"> </v>
      </c>
      <c r="E63" s="220" t="str">
        <f>IFERROR(VLOOKUP(C63,Util_ER!$A$2:$C$7,2,FALSE),"")</f>
        <v>Libellé du critère quand il sera choisi</v>
      </c>
      <c r="F63" s="213"/>
      <c r="G63" s="214"/>
    </row>
    <row r="64" spans="1:7" ht="41" customHeight="1" x14ac:dyDescent="0.2">
      <c r="A64" s="221" t="str">
        <f t="shared" si="1"/>
        <v>cr 35</v>
      </c>
      <c r="B64" s="217" t="s">
        <v>207</v>
      </c>
      <c r="C64" s="218" t="s">
        <v>503</v>
      </c>
      <c r="D64" s="223" t="str">
        <f>IFERROR(VLOOKUP(C64,Util_ER!$A$2:$C$7,3,FALSE),"")</f>
        <v xml:space="preserve"> </v>
      </c>
      <c r="E64" s="220" t="str">
        <f>IFERROR(VLOOKUP(C64,Util_ER!$A$2:$C$7,2,FALSE),"")</f>
        <v>Libellé du critère quand il sera choisi</v>
      </c>
      <c r="F64" s="213"/>
      <c r="G64" s="214"/>
    </row>
    <row r="65" spans="1:7" ht="41" customHeight="1" x14ac:dyDescent="0.2">
      <c r="A65" s="221" t="str">
        <f t="shared" si="1"/>
        <v>cr 36</v>
      </c>
      <c r="B65" s="217" t="s">
        <v>208</v>
      </c>
      <c r="C65" s="218" t="s">
        <v>503</v>
      </c>
      <c r="D65" s="223" t="str">
        <f>IFERROR(VLOOKUP(C65,Util_ER!$A$2:$C$7,3,FALSE),"")</f>
        <v xml:space="preserve"> </v>
      </c>
      <c r="E65" s="220" t="str">
        <f>IFERROR(VLOOKUP(C65,Util_ER!$A$2:$C$7,2,FALSE),"")</f>
        <v>Libellé du critère quand il sera choisi</v>
      </c>
      <c r="F65" s="213"/>
      <c r="G65" s="214"/>
    </row>
    <row r="66" spans="1:7" ht="41" customHeight="1" x14ac:dyDescent="0.2">
      <c r="A66" s="221" t="str">
        <f t="shared" si="1"/>
        <v>cr 37</v>
      </c>
      <c r="B66" s="217" t="s">
        <v>209</v>
      </c>
      <c r="C66" s="218" t="s">
        <v>503</v>
      </c>
      <c r="D66" s="223" t="str">
        <f>IFERROR(VLOOKUP(C66,Util_ER!$A$2:$C$7,3,FALSE),"")</f>
        <v xml:space="preserve"> </v>
      </c>
      <c r="E66" s="220" t="str">
        <f>IFERROR(VLOOKUP(C66,Util_ER!$A$2:$C$7,2,FALSE),"")</f>
        <v>Libellé du critère quand il sera choisi</v>
      </c>
      <c r="F66" s="213"/>
      <c r="G66" s="214"/>
    </row>
    <row r="67" spans="1:7" ht="41" customHeight="1" x14ac:dyDescent="0.2">
      <c r="A67" s="221" t="str">
        <f t="shared" si="1"/>
        <v>cr 38</v>
      </c>
      <c r="B67" s="217" t="s">
        <v>210</v>
      </c>
      <c r="C67" s="218" t="s">
        <v>503</v>
      </c>
      <c r="D67" s="223" t="str">
        <f>IFERROR(VLOOKUP(C67,Util_ER!$A$2:$C$7,3,FALSE),"")</f>
        <v xml:space="preserve"> </v>
      </c>
      <c r="E67" s="220" t="str">
        <f>IFERROR(VLOOKUP(C67,Util_ER!$A$2:$C$7,2,FALSE),"")</f>
        <v>Libellé du critère quand il sera choisi</v>
      </c>
      <c r="F67" s="213"/>
      <c r="G67" s="214"/>
    </row>
    <row r="68" spans="1:7" ht="41" customHeight="1" x14ac:dyDescent="0.2">
      <c r="A68" s="221" t="str">
        <f t="shared" si="1"/>
        <v>cr 39</v>
      </c>
      <c r="B68" s="217" t="s">
        <v>211</v>
      </c>
      <c r="C68" s="218" t="s">
        <v>503</v>
      </c>
      <c r="D68" s="223" t="str">
        <f>IFERROR(VLOOKUP(C68,Util_ER!$A$2:$C$7,3,FALSE),"")</f>
        <v xml:space="preserve"> </v>
      </c>
      <c r="E68" s="220" t="str">
        <f>IFERROR(VLOOKUP(C68,Util_ER!$A$2:$C$7,2,FALSE),"")</f>
        <v>Libellé du critère quand il sera choisi</v>
      </c>
      <c r="F68" s="213"/>
      <c r="G68" s="214"/>
    </row>
    <row r="69" spans="1:7" ht="41" customHeight="1" x14ac:dyDescent="0.2">
      <c r="A69" s="221" t="str">
        <f t="shared" si="1"/>
        <v>cr 40</v>
      </c>
      <c r="B69" s="217" t="s">
        <v>212</v>
      </c>
      <c r="C69" s="218" t="s">
        <v>503</v>
      </c>
      <c r="D69" s="223" t="str">
        <f>IFERROR(VLOOKUP(C69,Util_ER!$A$2:$C$7,3,FALSE),"")</f>
        <v xml:space="preserve"> </v>
      </c>
      <c r="E69" s="220" t="str">
        <f>IFERROR(VLOOKUP(C69,Util_ER!$A$2:$C$7,2,FALSE),"")</f>
        <v>Libellé du critère quand il sera choisi</v>
      </c>
      <c r="F69" s="213"/>
      <c r="G69" s="214"/>
    </row>
    <row r="70" spans="1:7" x14ac:dyDescent="0.2">
      <c r="A70" s="226" t="s">
        <v>48</v>
      </c>
      <c r="B70" s="222" t="s">
        <v>152</v>
      </c>
      <c r="C70" s="173" t="str">
        <f>IFERROR(IF(D70="",Util_ED!$A$11,VLOOKUP(D70,Util_ED!$A$20:$B$31,2)),"")</f>
        <v>en attente</v>
      </c>
      <c r="D70" s="173" t="str">
        <f>IF(AND(COUNTIF(D71:D73,"NA")=COUNTIF(D71:D73,"&lt;&gt; "),COUNTIF(D71:D73,"NA")&gt;0),"NA",IF(SUM(D71:D73)&gt;0,AVERAGE(D71:D73),""))</f>
        <v/>
      </c>
      <c r="E70" s="483" t="str">
        <f>IFERROR(IF(D70="","",VLOOKUP(C70,Util_ED!$A$13:$B$17,2)),"")</f>
        <v/>
      </c>
      <c r="F70" s="483"/>
      <c r="G70" s="484"/>
    </row>
    <row r="71" spans="1:7" ht="30" customHeight="1" x14ac:dyDescent="0.2">
      <c r="A71" s="221" t="str">
        <f>CONCATENATE("cr ",MID(A69,3,4)+1)</f>
        <v>cr 41</v>
      </c>
      <c r="B71" s="217" t="s">
        <v>213</v>
      </c>
      <c r="C71" s="218" t="s">
        <v>503</v>
      </c>
      <c r="D71" s="223" t="str">
        <f>IFERROR(VLOOKUP(C71,Util_ER!$A$2:$C$7,3,FALSE),"")</f>
        <v xml:space="preserve"> </v>
      </c>
      <c r="E71" s="220" t="str">
        <f>IFERROR(VLOOKUP(C71,Util_ER!$A$2:$C$7,2,FALSE),"")</f>
        <v>Libellé du critère quand il sera choisi</v>
      </c>
      <c r="F71" s="213"/>
      <c r="G71" s="214"/>
    </row>
    <row r="72" spans="1:7" ht="40" customHeight="1" x14ac:dyDescent="0.2">
      <c r="A72" s="221" t="str">
        <f>CONCATENATE("cr ",MID(A71,3,4)+1)</f>
        <v>cr 42</v>
      </c>
      <c r="B72" s="217" t="s">
        <v>214</v>
      </c>
      <c r="C72" s="218" t="s">
        <v>503</v>
      </c>
      <c r="D72" s="223" t="str">
        <f>IFERROR(VLOOKUP(C72,Util_ER!$A$2:$C$7,3,FALSE),"")</f>
        <v xml:space="preserve"> </v>
      </c>
      <c r="E72" s="220" t="str">
        <f>IFERROR(VLOOKUP(C72,Util_ER!$A$2:$C$7,2,FALSE),"")</f>
        <v>Libellé du critère quand il sera choisi</v>
      </c>
      <c r="F72" s="213"/>
      <c r="G72" s="214"/>
    </row>
    <row r="73" spans="1:7" ht="30" customHeight="1" x14ac:dyDescent="0.2">
      <c r="A73" s="221" t="str">
        <f>CONCATENATE("cr ",MID(A72,3,4)+1)</f>
        <v>cr 43</v>
      </c>
      <c r="B73" s="230" t="s">
        <v>215</v>
      </c>
      <c r="C73" s="218" t="s">
        <v>503</v>
      </c>
      <c r="D73" s="223" t="str">
        <f>IFERROR(VLOOKUP(C73,Util_ER!$A$2:$C$7,3,FALSE),"")</f>
        <v xml:space="preserve"> </v>
      </c>
      <c r="E73" s="220" t="str">
        <f>IFERROR(VLOOKUP(C73,Util_ER!$A$2:$C$7,2,FALSE),"")</f>
        <v>Libellé du critère quand il sera choisi</v>
      </c>
      <c r="F73" s="213"/>
      <c r="G73" s="214"/>
    </row>
    <row r="74" spans="1:7" x14ac:dyDescent="0.2">
      <c r="A74" s="229" t="s">
        <v>49</v>
      </c>
      <c r="B74" s="222" t="s">
        <v>153</v>
      </c>
      <c r="C74" s="173" t="str">
        <f>IFERROR(IF(D74="",Util_ED!$A$11,VLOOKUP(D74,Util_ED!$A$20:$B$31,2)),"")</f>
        <v>en attente</v>
      </c>
      <c r="D74" s="173" t="str">
        <f>IF(AND(COUNTIF(D75:D85,"NA")=COUNTIF(D75:D85,"&lt;&gt; "),COUNTIF(D75:D85,"NA")&gt;0),"NA",IF(SUM(D75:D85)&gt;0,AVERAGE(D75:D85),""))</f>
        <v/>
      </c>
      <c r="E74" s="483" t="str">
        <f>IFERROR(IF(D74="","",VLOOKUP(C74,Util_ED!$A$13:$B$17,2)),"")</f>
        <v/>
      </c>
      <c r="F74" s="483"/>
      <c r="G74" s="484"/>
    </row>
    <row r="75" spans="1:7" ht="39" customHeight="1" x14ac:dyDescent="0.2">
      <c r="A75" s="221" t="str">
        <f>CONCATENATE("cr ",MID(A73,3,4)+1)</f>
        <v>cr 44</v>
      </c>
      <c r="B75" s="217" t="s">
        <v>216</v>
      </c>
      <c r="C75" s="218" t="s">
        <v>503</v>
      </c>
      <c r="D75" s="223" t="str">
        <f>IFERROR(VLOOKUP(C75,Util_ER!$A$2:$C$7,3,FALSE),"")</f>
        <v xml:space="preserve"> </v>
      </c>
      <c r="E75" s="220" t="str">
        <f>IFERROR(VLOOKUP(C75,Util_ER!$A$2:$C$7,2,FALSE),"")</f>
        <v>Libellé du critère quand il sera choisi</v>
      </c>
      <c r="F75" s="213"/>
      <c r="G75" s="214"/>
    </row>
    <row r="76" spans="1:7" ht="30" customHeight="1" x14ac:dyDescent="0.2">
      <c r="A76" s="221" t="str">
        <f>CONCATENATE("cr ",MID(A75,3,4)+1)</f>
        <v>cr 45</v>
      </c>
      <c r="B76" s="217" t="s">
        <v>217</v>
      </c>
      <c r="C76" s="218" t="s">
        <v>503</v>
      </c>
      <c r="D76" s="223" t="str">
        <f>IFERROR(VLOOKUP(C76,Util_ER!$A$2:$C$7,3,FALSE),"")</f>
        <v xml:space="preserve"> </v>
      </c>
      <c r="E76" s="220" t="str">
        <f>IFERROR(VLOOKUP(C76,Util_ER!$A$2:$C$7,2,FALSE),"")</f>
        <v>Libellé du critère quand il sera choisi</v>
      </c>
      <c r="F76" s="213"/>
      <c r="G76" s="214"/>
    </row>
    <row r="77" spans="1:7" ht="37" customHeight="1" x14ac:dyDescent="0.2">
      <c r="A77" s="221" t="str">
        <f>CONCATENATE("cr ",MID(A76,3,4)+1)</f>
        <v>cr 46</v>
      </c>
      <c r="B77" s="217" t="s">
        <v>218</v>
      </c>
      <c r="C77" s="218" t="s">
        <v>503</v>
      </c>
      <c r="D77" s="223" t="str">
        <f>IFERROR(VLOOKUP(C77,Util_ER!$A$2:$C$7,3,FALSE),"")</f>
        <v xml:space="preserve"> </v>
      </c>
      <c r="E77" s="220" t="str">
        <f>IFERROR(VLOOKUP(C77,Util_ER!$A$2:$C$7,2,FALSE),"")</f>
        <v>Libellé du critère quand il sera choisi</v>
      </c>
      <c r="F77" s="213"/>
      <c r="G77" s="214"/>
    </row>
    <row r="78" spans="1:7" ht="41" customHeight="1" x14ac:dyDescent="0.2">
      <c r="A78" s="221" t="str">
        <f>CONCATENATE("cr ",MID(A77,3,4)+1)</f>
        <v>cr 47</v>
      </c>
      <c r="B78" s="217" t="s">
        <v>219</v>
      </c>
      <c r="C78" s="218" t="s">
        <v>503</v>
      </c>
      <c r="D78" s="223" t="str">
        <f>IFERROR(VLOOKUP(C78,Util_ER!$A$2:$C$7,3,FALSE),"")</f>
        <v xml:space="preserve"> </v>
      </c>
      <c r="E78" s="220" t="str">
        <f>IFERROR(VLOOKUP(C78,Util_ER!$A$2:$C$7,2,FALSE),"")</f>
        <v>Libellé du critère quand il sera choisi</v>
      </c>
      <c r="F78" s="213"/>
      <c r="G78" s="214"/>
    </row>
    <row r="79" spans="1:7" ht="25" customHeight="1" x14ac:dyDescent="0.2">
      <c r="A79" s="221" t="str">
        <f>CONCATENATE("cr ",MID(A78,3,4)+1)</f>
        <v>cr 48</v>
      </c>
      <c r="B79" s="217" t="s">
        <v>220</v>
      </c>
      <c r="C79" s="218" t="s">
        <v>503</v>
      </c>
      <c r="D79" s="223" t="str">
        <f>IFERROR(VLOOKUP(C79,Util_ER!$A$2:$C$7,3,FALSE),"")</f>
        <v xml:space="preserve"> </v>
      </c>
      <c r="E79" s="220" t="str">
        <f>IFERROR(VLOOKUP(C79,Util_ER!$A$2:$C$7,2,FALSE),"")</f>
        <v>Libellé du critère quand il sera choisi</v>
      </c>
      <c r="F79" s="213"/>
      <c r="G79" s="214"/>
    </row>
    <row r="80" spans="1:7" ht="38" customHeight="1" x14ac:dyDescent="0.2">
      <c r="A80" s="221" t="str">
        <f>CONCATENATE("cr ",MID(A79,3,4)+1)</f>
        <v>cr 49</v>
      </c>
      <c r="B80" s="217" t="s">
        <v>221</v>
      </c>
      <c r="C80" s="218" t="s">
        <v>503</v>
      </c>
      <c r="D80" s="223" t="str">
        <f>IFERROR(VLOOKUP(C80,Util_ER!$A$2:$C$7,3,FALSE),"")</f>
        <v xml:space="preserve"> </v>
      </c>
      <c r="E80" s="220" t="str">
        <f>IFERROR(VLOOKUP(C80,Util_ER!$A$2:$C$7,2,FALSE),"")</f>
        <v>Libellé du critère quand il sera choisi</v>
      </c>
      <c r="F80" s="213"/>
      <c r="G80" s="214"/>
    </row>
    <row r="81" spans="1:7" ht="32" customHeight="1" x14ac:dyDescent="0.2">
      <c r="A81" s="221" t="str">
        <f t="shared" ref="A81" si="2">CONCATENATE("cr ",MID(A80,3,4)+1)</f>
        <v>cr 50</v>
      </c>
      <c r="B81" s="217" t="s">
        <v>222</v>
      </c>
      <c r="C81" s="218" t="s">
        <v>503</v>
      </c>
      <c r="D81" s="223" t="str">
        <f>IFERROR(VLOOKUP(C81,Util_ER!$A$2:$C$7,3,FALSE),"")</f>
        <v xml:space="preserve"> </v>
      </c>
      <c r="E81" s="220" t="str">
        <f>IFERROR(VLOOKUP(C81,Util_ER!$A$2:$C$7,2,FALSE),"")</f>
        <v>Libellé du critère quand il sera choisi</v>
      </c>
      <c r="F81" s="213"/>
      <c r="G81" s="214"/>
    </row>
    <row r="82" spans="1:7" ht="42" customHeight="1" x14ac:dyDescent="0.2">
      <c r="A82" s="221" t="str">
        <f>CONCATENATE("cr ",MID(A81,3,4)+1)</f>
        <v>cr 51</v>
      </c>
      <c r="B82" s="217" t="s">
        <v>223</v>
      </c>
      <c r="C82" s="218" t="s">
        <v>503</v>
      </c>
      <c r="D82" s="223" t="str">
        <f>IFERROR(VLOOKUP(C82,Util_ER!$A$2:$C$7,3,FALSE),"")</f>
        <v xml:space="preserve"> </v>
      </c>
      <c r="E82" s="220" t="str">
        <f>IFERROR(VLOOKUP(C82,Util_ER!$A$2:$C$7,2,FALSE),"")</f>
        <v>Libellé du critère quand il sera choisi</v>
      </c>
      <c r="F82" s="213"/>
      <c r="G82" s="214"/>
    </row>
    <row r="83" spans="1:7" ht="42" customHeight="1" x14ac:dyDescent="0.2">
      <c r="A83" s="221" t="str">
        <f>CONCATENATE("cr ",MID(A82,3,4)+1)</f>
        <v>cr 52</v>
      </c>
      <c r="B83" s="217" t="s">
        <v>355</v>
      </c>
      <c r="C83" s="218" t="s">
        <v>503</v>
      </c>
      <c r="D83" s="223" t="str">
        <f>IFERROR(VLOOKUP(C83,Util_ER!$A$2:$C$7,3,FALSE),"")</f>
        <v xml:space="preserve"> </v>
      </c>
      <c r="E83" s="220" t="str">
        <f>IFERROR(VLOOKUP(C83,Util_ER!$A$2:$C$7,2,FALSE),"")</f>
        <v>Libellé du critère quand il sera choisi</v>
      </c>
      <c r="F83" s="213"/>
      <c r="G83" s="214"/>
    </row>
    <row r="84" spans="1:7" ht="30" customHeight="1" x14ac:dyDescent="0.2">
      <c r="A84" s="221" t="str">
        <f>CONCATENATE("cr ",MID(A83,3,4)+1)</f>
        <v>cr 53</v>
      </c>
      <c r="B84" s="217" t="s">
        <v>356</v>
      </c>
      <c r="C84" s="218" t="s">
        <v>503</v>
      </c>
      <c r="D84" s="223" t="str">
        <f>IFERROR(VLOOKUP(C84,Util_ER!$A$2:$C$7,3,FALSE),"")</f>
        <v xml:space="preserve"> </v>
      </c>
      <c r="E84" s="220" t="str">
        <f>IFERROR(VLOOKUP(C84,Util_ER!$A$2:$C$7,2,FALSE),"")</f>
        <v>Libellé du critère quand il sera choisi</v>
      </c>
      <c r="F84" s="213"/>
      <c r="G84" s="214"/>
    </row>
    <row r="85" spans="1:7" ht="43" customHeight="1" x14ac:dyDescent="0.2">
      <c r="A85" s="221" t="str">
        <f>CONCATENATE("cr ",MID(A84,3,4)+1)</f>
        <v>cr 54</v>
      </c>
      <c r="B85" s="217" t="s">
        <v>224</v>
      </c>
      <c r="C85" s="218" t="s">
        <v>503</v>
      </c>
      <c r="D85" s="223" t="str">
        <f>IFERROR(VLOOKUP(C85,Util_ER!$A$2:$C$7,3,FALSE),"")</f>
        <v xml:space="preserve"> </v>
      </c>
      <c r="E85" s="220" t="str">
        <f>IFERROR(VLOOKUP(C85,Util_ER!$A$2:$C$7,2,FALSE),"")</f>
        <v>Libellé du critère quand il sera choisi</v>
      </c>
      <c r="F85" s="213"/>
      <c r="G85" s="214"/>
    </row>
    <row r="86" spans="1:7" x14ac:dyDescent="0.2">
      <c r="A86" s="229" t="s">
        <v>154</v>
      </c>
      <c r="B86" s="222" t="s">
        <v>170</v>
      </c>
      <c r="C86" s="173" t="str">
        <f>IFERROR(IF(D86="",Util_ED!$A$11,VLOOKUP(D86,Util_ED!$A$20:$B$31,2)),"")</f>
        <v>en attente</v>
      </c>
      <c r="D86" s="173" t="str">
        <f>IF(AND(COUNTIF(D87:D88,"NA")=COUNTIF(D87:D88,"&lt;&gt; "),COUNTIF(D87:D88,"NA")&gt;0),"NA",IF(SUM(D87:D88)&gt;0,AVERAGE(D87:D88),""))</f>
        <v/>
      </c>
      <c r="E86" s="483" t="str">
        <f>IFERROR(IF(D86="","",VLOOKUP(C86,Util_ED!$A$13:$B$17,2)),"")</f>
        <v/>
      </c>
      <c r="F86" s="483"/>
      <c r="G86" s="484"/>
    </row>
    <row r="87" spans="1:7" ht="30" customHeight="1" x14ac:dyDescent="0.2">
      <c r="A87" s="221" t="str">
        <f>CONCATENATE("cr ",MID(A85,3,4)+1)</f>
        <v>cr 55</v>
      </c>
      <c r="B87" s="217" t="s">
        <v>357</v>
      </c>
      <c r="C87" s="218" t="s">
        <v>503</v>
      </c>
      <c r="D87" s="223" t="str">
        <f>IFERROR(VLOOKUP(C87,Util_ER!$A$2:$C$7,3,FALSE),"")</f>
        <v xml:space="preserve"> </v>
      </c>
      <c r="E87" s="220" t="str">
        <f>IFERROR(VLOOKUP(C87,Util_ER!$A$2:$C$7,2,FALSE),"")</f>
        <v>Libellé du critère quand il sera choisi</v>
      </c>
      <c r="F87" s="213"/>
      <c r="G87" s="214"/>
    </row>
    <row r="88" spans="1:7" ht="43" customHeight="1" x14ac:dyDescent="0.2">
      <c r="A88" s="221" t="str">
        <f>CONCATENATE("cr ",MID(A87,3,4)+1)</f>
        <v>cr 56</v>
      </c>
      <c r="B88" s="217" t="s">
        <v>358</v>
      </c>
      <c r="C88" s="218" t="s">
        <v>503</v>
      </c>
      <c r="D88" s="223" t="str">
        <f>IFERROR(VLOOKUP(C88,Util_ER!$A$2:$C$7,3,FALSE),"")</f>
        <v xml:space="preserve"> </v>
      </c>
      <c r="E88" s="220" t="str">
        <f>IFERROR(VLOOKUP(C88,Util_ER!$A$2:$C$7,2,FALSE),"")</f>
        <v>Libellé du critère quand il sera choisi</v>
      </c>
      <c r="F88" s="213"/>
      <c r="G88" s="214"/>
    </row>
    <row r="89" spans="1:7" ht="20" customHeight="1" x14ac:dyDescent="0.2">
      <c r="A89" s="160" t="s">
        <v>50</v>
      </c>
      <c r="B89" s="225" t="s">
        <v>155</v>
      </c>
      <c r="C89" s="225"/>
      <c r="D89" s="161" t="str">
        <f>IFERROR(AVERAGE(D90,D92,D99,D105,D107),"")</f>
        <v/>
      </c>
      <c r="E89" s="485" t="str">
        <f>IFERROR(VLOOKUP(G89,Util_ED!$A$13:$B$16,2),"")</f>
        <v/>
      </c>
      <c r="F89" s="486"/>
      <c r="G89" s="162" t="str">
        <f>IFERROR(VLOOKUP(D89,Util_ED!$A$21:$B$31,2),"")</f>
        <v/>
      </c>
    </row>
    <row r="90" spans="1:7" ht="16" customHeight="1" x14ac:dyDescent="0.2">
      <c r="A90" s="171" t="s">
        <v>51</v>
      </c>
      <c r="B90" s="222" t="s">
        <v>21</v>
      </c>
      <c r="C90" s="173" t="str">
        <f>IFERROR(IF(D90="",Util_ED!$A$11,VLOOKUP(D90,Util_ED!$A$20:$B$31,2)),"")</f>
        <v>en attente</v>
      </c>
      <c r="D90" s="173" t="str">
        <f>IF(AND(COUNTIF(D91,"NA")=COUNTIF(D91,"&lt;&gt; "),COUNTIF(D91,"NA")&gt;0),"NA",IF(SUM(D91)&gt;0,AVERAGE(D91),""))</f>
        <v/>
      </c>
      <c r="E90" s="483" t="str">
        <f>IFERROR(IF(D90="","",VLOOKUP(C90,Util_ED!$A$13:$B$17,2)),"")</f>
        <v/>
      </c>
      <c r="F90" s="483"/>
      <c r="G90" s="484"/>
    </row>
    <row r="91" spans="1:7" ht="30" customHeight="1" x14ac:dyDescent="0.2">
      <c r="A91" s="221" t="str">
        <f>CONCATENATE("cr ",MID(A88,3,4)+1)</f>
        <v>cr 57</v>
      </c>
      <c r="B91" s="217" t="s">
        <v>225</v>
      </c>
      <c r="C91" s="218" t="s">
        <v>503</v>
      </c>
      <c r="D91" s="223" t="str">
        <f>IFERROR(VLOOKUP(C91,Util_ER!$A$2:$C$7,3,),"")</f>
        <v xml:space="preserve"> </v>
      </c>
      <c r="E91" s="220" t="str">
        <f>IFERROR(VLOOKUP(C91,Util_ER!$A$2:$C$7,2,),"")</f>
        <v>Libellé du critère quand il sera choisi</v>
      </c>
      <c r="F91" s="213"/>
      <c r="G91" s="214"/>
    </row>
    <row r="92" spans="1:7" ht="16" customHeight="1" x14ac:dyDescent="0.2">
      <c r="A92" s="171" t="s">
        <v>52</v>
      </c>
      <c r="B92" s="222" t="s">
        <v>156</v>
      </c>
      <c r="C92" s="173" t="str">
        <f>IFERROR(IF(D92="",Util_ED!$A$11,VLOOKUP(D92,Util_ED!$A$20:$B$31,2)),"")</f>
        <v>en attente</v>
      </c>
      <c r="D92" s="173" t="str">
        <f>IF(AND(COUNTIF(D93:D98,"NA")=COUNTIF(D93:D98,"&lt;&gt; "),COUNTIF(D93:D98,"NA")&gt;0),"NA",IF(SUM(D93:D98)&gt;0,AVERAGE(D93:D98),""))</f>
        <v/>
      </c>
      <c r="E92" s="483" t="str">
        <f>IFERROR(IF(D92="","",VLOOKUP(C92,Util_ED!$A$13:$B$17,2)),"")</f>
        <v/>
      </c>
      <c r="F92" s="483"/>
      <c r="G92" s="484"/>
    </row>
    <row r="93" spans="1:7" ht="30" customHeight="1" x14ac:dyDescent="0.2">
      <c r="A93" s="221" t="str">
        <f>CONCATENATE("cr ",MID(A91,3,4)+1)</f>
        <v>cr 58</v>
      </c>
      <c r="B93" s="217" t="s">
        <v>226</v>
      </c>
      <c r="C93" s="218" t="s">
        <v>503</v>
      </c>
      <c r="D93" s="223" t="str">
        <f>IFERROR(VLOOKUP(C93,Util_ER!$A$2:$C$7,3,FALSE),"")</f>
        <v xml:space="preserve"> </v>
      </c>
      <c r="E93" s="220" t="str">
        <f>IFERROR(VLOOKUP(C93,Util_ER!$A$2:$C$7,2,FALSE),"")</f>
        <v>Libellé du critère quand il sera choisi</v>
      </c>
      <c r="F93" s="213"/>
      <c r="G93" s="214"/>
    </row>
    <row r="94" spans="1:7" ht="30" customHeight="1" x14ac:dyDescent="0.2">
      <c r="A94" s="221" t="str">
        <f>CONCATENATE("cr ",MID(A93,3,4)+1)</f>
        <v>cr 59</v>
      </c>
      <c r="B94" s="217" t="s">
        <v>227</v>
      </c>
      <c r="C94" s="218" t="s">
        <v>503</v>
      </c>
      <c r="D94" s="223" t="str">
        <f>IFERROR(VLOOKUP(C94,Util_ER!$A$2:$C$7,3,FALSE),"")</f>
        <v xml:space="preserve"> </v>
      </c>
      <c r="E94" s="220" t="str">
        <f>IFERROR(VLOOKUP(C94,Util_ER!$A$2:$C$7,2,FALSE),"")</f>
        <v>Libellé du critère quand il sera choisi</v>
      </c>
      <c r="F94" s="213"/>
      <c r="G94" s="214"/>
    </row>
    <row r="95" spans="1:7" ht="30" customHeight="1" x14ac:dyDescent="0.2">
      <c r="A95" s="221" t="str">
        <f>CONCATENATE("cr ",MID(A94,3,4)+1)</f>
        <v>cr 60</v>
      </c>
      <c r="B95" s="217" t="s">
        <v>228</v>
      </c>
      <c r="C95" s="218" t="s">
        <v>503</v>
      </c>
      <c r="D95" s="223" t="str">
        <f>IFERROR(VLOOKUP(C95,Util_ER!$A$2:$C$7,3,FALSE),"")</f>
        <v xml:space="preserve"> </v>
      </c>
      <c r="E95" s="220" t="str">
        <f>IFERROR(VLOOKUP(C95,Util_ER!$A$2:$C$7,2,FALSE),"")</f>
        <v>Libellé du critère quand il sera choisi</v>
      </c>
      <c r="F95" s="213"/>
      <c r="G95" s="214"/>
    </row>
    <row r="96" spans="1:7" ht="38" customHeight="1" x14ac:dyDescent="0.2">
      <c r="A96" s="221" t="str">
        <f>CONCATENATE("cr ",MID(A95,3,4)+1)</f>
        <v>cr 61</v>
      </c>
      <c r="B96" s="217" t="s">
        <v>229</v>
      </c>
      <c r="C96" s="218" t="s">
        <v>503</v>
      </c>
      <c r="D96" s="223" t="str">
        <f>IFERROR(VLOOKUP(C96,Util_ER!$A$2:$C$7,3,FALSE),"")</f>
        <v xml:space="preserve"> </v>
      </c>
      <c r="E96" s="220" t="str">
        <f>IFERROR(VLOOKUP(C96,Util_ER!$A$2:$C$7,2,FALSE),"")</f>
        <v>Libellé du critère quand il sera choisi</v>
      </c>
      <c r="F96" s="213"/>
      <c r="G96" s="214"/>
    </row>
    <row r="97" spans="1:7" ht="30" customHeight="1" x14ac:dyDescent="0.2">
      <c r="A97" s="221" t="str">
        <f>CONCATENATE("cr ",MID(A96,3,4)+1)</f>
        <v>cr 62</v>
      </c>
      <c r="B97" s="217" t="s">
        <v>230</v>
      </c>
      <c r="C97" s="218" t="s">
        <v>503</v>
      </c>
      <c r="D97" s="223" t="str">
        <f>IFERROR(VLOOKUP(C97,Util_ER!$A$2:$C$7,3,FALSE),"")</f>
        <v xml:space="preserve"> </v>
      </c>
      <c r="E97" s="220" t="str">
        <f>IFERROR(VLOOKUP(C97,Util_ER!$A$2:$C$7,2,FALSE),"")</f>
        <v>Libellé du critère quand il sera choisi</v>
      </c>
      <c r="F97" s="213"/>
      <c r="G97" s="214"/>
    </row>
    <row r="98" spans="1:7" ht="38" customHeight="1" x14ac:dyDescent="0.2">
      <c r="A98" s="221" t="str">
        <f>CONCATENATE("cr ",MID(A97,3,4)+1)</f>
        <v>cr 63</v>
      </c>
      <c r="B98" s="217" t="s">
        <v>231</v>
      </c>
      <c r="C98" s="218" t="s">
        <v>503</v>
      </c>
      <c r="D98" s="223" t="str">
        <f>IFERROR(VLOOKUP(C98,Util_ER!$A$2:$C$7,3,FALSE),"")</f>
        <v xml:space="preserve"> </v>
      </c>
      <c r="E98" s="220" t="str">
        <f>IFERROR(VLOOKUP(C98,Util_ER!$A$2:$C$7,2,FALSE),"")</f>
        <v>Libellé du critère quand il sera choisi</v>
      </c>
      <c r="F98" s="213"/>
      <c r="G98" s="214"/>
    </row>
    <row r="99" spans="1:7" x14ac:dyDescent="0.2">
      <c r="A99" s="229" t="s">
        <v>157</v>
      </c>
      <c r="B99" s="222" t="s">
        <v>353</v>
      </c>
      <c r="C99" s="173" t="str">
        <f>IFERROR(IF(D99="",Util_ED!$A$11,VLOOKUP(D99,Util_ED!$A$20:$B$31,2)),"")</f>
        <v>en attente</v>
      </c>
      <c r="D99" s="173" t="str">
        <f>IF(AND(COUNTIF(D100:D104,"NA")=COUNTIF(D100:D104,"&lt;&gt; "),COUNTIF(D100:D104,"NA")&gt;0),"NA",IF(SUM(D100:D104)&gt;0,AVERAGE(D100:D104),""))</f>
        <v/>
      </c>
      <c r="E99" s="483" t="str">
        <f>IFERROR(IF(D99="","",VLOOKUP(C99,Util_ED!$A$13:$B$17,2)),"")</f>
        <v/>
      </c>
      <c r="F99" s="483"/>
      <c r="G99" s="484"/>
    </row>
    <row r="100" spans="1:7" ht="30" customHeight="1" x14ac:dyDescent="0.2">
      <c r="A100" s="221" t="str">
        <f>CONCATENATE("cr ",MID(A98,3,4)+1)</f>
        <v>cr 64</v>
      </c>
      <c r="B100" s="217" t="s">
        <v>232</v>
      </c>
      <c r="C100" s="218" t="s">
        <v>503</v>
      </c>
      <c r="D100" s="223" t="str">
        <f>IFERROR(VLOOKUP(C100,Util_ER!$A$2:$C$7,3,FALSE),"")</f>
        <v xml:space="preserve"> </v>
      </c>
      <c r="E100" s="220" t="str">
        <f>IFERROR(VLOOKUP(C100,Util_ER!$A$2:$C$7,2,FALSE),"")</f>
        <v>Libellé du critère quand il sera choisi</v>
      </c>
      <c r="F100" s="213"/>
      <c r="G100" s="214"/>
    </row>
    <row r="101" spans="1:7" ht="30" customHeight="1" x14ac:dyDescent="0.2">
      <c r="A101" s="221" t="str">
        <f>CONCATENATE("cr ",MID(A100,3,4)+1)</f>
        <v>cr 65</v>
      </c>
      <c r="B101" s="217" t="s">
        <v>233</v>
      </c>
      <c r="C101" s="218" t="s">
        <v>503</v>
      </c>
      <c r="D101" s="223" t="str">
        <f>IFERROR(VLOOKUP(C101,Util_ER!$A$2:$C$7,3,FALSE),"")</f>
        <v xml:space="preserve"> </v>
      </c>
      <c r="E101" s="220" t="str">
        <f>IFERROR(VLOOKUP(C101,Util_ER!$A$2:$C$7,2,FALSE),"")</f>
        <v>Libellé du critère quand il sera choisi</v>
      </c>
      <c r="F101" s="213"/>
      <c r="G101" s="214"/>
    </row>
    <row r="102" spans="1:7" ht="30" customHeight="1" x14ac:dyDescent="0.2">
      <c r="A102" s="221" t="str">
        <f>CONCATENATE("cr ",MID(A101,3,4)+1)</f>
        <v>cr 66</v>
      </c>
      <c r="B102" s="217" t="s">
        <v>234</v>
      </c>
      <c r="C102" s="218" t="s">
        <v>503</v>
      </c>
      <c r="D102" s="223" t="str">
        <f>IFERROR(VLOOKUP(C102,Util_ER!$A$2:$C$7,3,FALSE),"")</f>
        <v xml:space="preserve"> </v>
      </c>
      <c r="E102" s="220" t="str">
        <f>IFERROR(VLOOKUP(C102,Util_ER!$A$2:$C$7,2,FALSE),"")</f>
        <v>Libellé du critère quand il sera choisi</v>
      </c>
      <c r="F102" s="213"/>
      <c r="G102" s="214"/>
    </row>
    <row r="103" spans="1:7" ht="37" customHeight="1" x14ac:dyDescent="0.2">
      <c r="A103" s="221" t="str">
        <f>CONCATENATE("cr ",MID(A102,3,4)+1)</f>
        <v>cr 67</v>
      </c>
      <c r="B103" s="217" t="s">
        <v>235</v>
      </c>
      <c r="C103" s="218" t="s">
        <v>503</v>
      </c>
      <c r="D103" s="223" t="str">
        <f>IFERROR(VLOOKUP(C103,Util_ER!$A$2:$C$7,3,FALSE),"")</f>
        <v xml:space="preserve"> </v>
      </c>
      <c r="E103" s="220" t="str">
        <f>IFERROR(VLOOKUP(C103,Util_ER!$A$2:$C$7,2,FALSE),"")</f>
        <v>Libellé du critère quand il sera choisi</v>
      </c>
      <c r="F103" s="213"/>
      <c r="G103" s="214"/>
    </row>
    <row r="104" spans="1:7" ht="30" customHeight="1" x14ac:dyDescent="0.2">
      <c r="A104" s="221" t="str">
        <f>CONCATENATE("cr ",MID(A103,3,4)+1)</f>
        <v>cr 68</v>
      </c>
      <c r="B104" s="217" t="s">
        <v>236</v>
      </c>
      <c r="C104" s="218" t="s">
        <v>503</v>
      </c>
      <c r="D104" s="223" t="str">
        <f>IFERROR(VLOOKUP(C104,Util_ER!$A$2:$C$7,3,FALSE),"")</f>
        <v xml:space="preserve"> </v>
      </c>
      <c r="E104" s="220" t="str">
        <f>IFERROR(VLOOKUP(C104,Util_ER!$A$2:$C$7,2,FALSE),"")</f>
        <v>Libellé du critère quand il sera choisi</v>
      </c>
      <c r="F104" s="213"/>
      <c r="G104" s="214"/>
    </row>
    <row r="105" spans="1:7" x14ac:dyDescent="0.2">
      <c r="A105" s="229" t="s">
        <v>158</v>
      </c>
      <c r="B105" s="222" t="s">
        <v>159</v>
      </c>
      <c r="C105" s="173" t="str">
        <f>IFERROR(IF(D105="",Util_ED!$A$11,VLOOKUP(D105,Util_ED!$A$20:$B$31,2)),"")</f>
        <v>en attente</v>
      </c>
      <c r="D105" s="173" t="str">
        <f>IF(AND(COUNTIF(D106,"NA")=COUNTIF(D106,"&lt;&gt; "),COUNTIF(D106,"NA")&gt;0),"NA",IF(SUM(D106)&gt;0,AVERAGE(D106),""))</f>
        <v/>
      </c>
      <c r="E105" s="483" t="str">
        <f>IFERROR(IF(D105="","",VLOOKUP(C105,Util_ED!$A$13:$B$17,2)),"")</f>
        <v/>
      </c>
      <c r="F105" s="483"/>
      <c r="G105" s="484"/>
    </row>
    <row r="106" spans="1:7" ht="37" customHeight="1" x14ac:dyDescent="0.2">
      <c r="A106" s="221" t="str">
        <f>CONCATENATE("cr ",MID(A104,3,4)+1)</f>
        <v>cr 69</v>
      </c>
      <c r="B106" s="217" t="s">
        <v>237</v>
      </c>
      <c r="C106" s="218" t="s">
        <v>503</v>
      </c>
      <c r="D106" s="223" t="str">
        <f>IFERROR(VLOOKUP(C106,Util_ER!$A$2:$C$7,3,FALSE),"")</f>
        <v xml:space="preserve"> </v>
      </c>
      <c r="E106" s="220" t="str">
        <f>IFERROR(VLOOKUP(C106,Util_ER!$A$2:$C$7,2,FALSE),"")</f>
        <v>Libellé du critère quand il sera choisi</v>
      </c>
      <c r="F106" s="213"/>
      <c r="G106" s="214"/>
    </row>
    <row r="107" spans="1:7" x14ac:dyDescent="0.2">
      <c r="A107" s="229" t="s">
        <v>160</v>
      </c>
      <c r="B107" s="222" t="s">
        <v>354</v>
      </c>
      <c r="C107" s="173" t="str">
        <f>IFERROR(IF(D107="",Util_ED!$A$11,VLOOKUP(D107,Util_ED!$A$20:$B$31,2)),"")</f>
        <v>en attente</v>
      </c>
      <c r="D107" s="173" t="str">
        <f>IF(AND(COUNTIF(D108:D110,"NA")=COUNTIF(D108:D110,"&lt;&gt; "),COUNTIF(D108:D110,"NA")&gt;0),"NA",IF(SUM(D108:D110)&gt;0,AVERAGE(D108:D110),""))</f>
        <v/>
      </c>
      <c r="E107" s="483" t="str">
        <f>IFERROR(IF(D107="","",VLOOKUP(C107,Util_ED!$A$13:$B$17,2)),"")</f>
        <v/>
      </c>
      <c r="F107" s="514"/>
      <c r="G107" s="515"/>
    </row>
    <row r="108" spans="1:7" ht="30" customHeight="1" x14ac:dyDescent="0.2">
      <c r="A108" s="221" t="str">
        <f>CONCATENATE("cr ",MID(A106,3,4)+1)</f>
        <v>cr 70</v>
      </c>
      <c r="B108" s="217" t="s">
        <v>238</v>
      </c>
      <c r="C108" s="218" t="s">
        <v>503</v>
      </c>
      <c r="D108" s="223" t="str">
        <f>IFERROR(VLOOKUP(C108,Util_ER!$A$2:$C$7,3,FALSE),"")</f>
        <v xml:space="preserve"> </v>
      </c>
      <c r="E108" s="219" t="str">
        <f>IFERROR(VLOOKUP(C108,Util_ER!$A$2:$C$7,2,FALSE),"")</f>
        <v>Libellé du critère quand il sera choisi</v>
      </c>
      <c r="F108" s="213"/>
      <c r="G108" s="214"/>
    </row>
    <row r="109" spans="1:7" ht="37" customHeight="1" x14ac:dyDescent="0.2">
      <c r="A109" s="221" t="str">
        <f>CONCATENATE("cr ",MID(A108,3,4)+1)</f>
        <v>cr 71</v>
      </c>
      <c r="B109" s="217" t="s">
        <v>239</v>
      </c>
      <c r="C109" s="218" t="s">
        <v>503</v>
      </c>
      <c r="D109" s="223" t="str">
        <f>IFERROR(VLOOKUP(C109,Util_ER!$A$2:$C$7,3,FALSE),"")</f>
        <v xml:space="preserve"> </v>
      </c>
      <c r="E109" s="219" t="str">
        <f>IFERROR(VLOOKUP(C109,Util_ER!$A$2:$C$7,2,FALSE),"")</f>
        <v>Libellé du critère quand il sera choisi</v>
      </c>
      <c r="F109" s="213"/>
      <c r="G109" s="214"/>
    </row>
    <row r="110" spans="1:7" ht="37" customHeight="1" x14ac:dyDescent="0.2">
      <c r="A110" s="221" t="str">
        <f>CONCATENATE("cr ",MID(A109,3,4)+1)</f>
        <v>cr 72</v>
      </c>
      <c r="B110" s="215" t="s">
        <v>240</v>
      </c>
      <c r="C110" s="218" t="s">
        <v>503</v>
      </c>
      <c r="D110" s="223" t="str">
        <f>IFERROR(VLOOKUP(C110,Util_ER!$A$2:$C$7,3,FALSE),"")</f>
        <v xml:space="preserve"> </v>
      </c>
      <c r="E110" s="219" t="str">
        <f>IFERROR(VLOOKUP(C110,Util_ER!$A$2:$C$7,2,FALSE),"")</f>
        <v>Libellé du critère quand il sera choisi</v>
      </c>
      <c r="F110" s="213"/>
      <c r="G110" s="214"/>
    </row>
    <row r="111" spans="1:7" s="120" customFormat="1" x14ac:dyDescent="0.2">
      <c r="E111" s="127"/>
      <c r="F111" s="127"/>
    </row>
    <row r="112" spans="1:7" s="120" customFormat="1" x14ac:dyDescent="0.2">
      <c r="E112" s="127"/>
      <c r="F112" s="127"/>
    </row>
    <row r="113" spans="5:6" s="120" customFormat="1" x14ac:dyDescent="0.2">
      <c r="E113" s="127"/>
      <c r="F113" s="127"/>
    </row>
    <row r="114" spans="5:6" s="120" customFormat="1" x14ac:dyDescent="0.2">
      <c r="E114" s="127"/>
      <c r="F114" s="127"/>
    </row>
    <row r="115" spans="5:6" s="120" customFormat="1" x14ac:dyDescent="0.2">
      <c r="E115" s="127"/>
      <c r="F115" s="127"/>
    </row>
    <row r="116" spans="5:6" s="120" customFormat="1" x14ac:dyDescent="0.2">
      <c r="E116" s="127"/>
      <c r="F116" s="127"/>
    </row>
    <row r="117" spans="5:6" s="120" customFormat="1" x14ac:dyDescent="0.2">
      <c r="E117" s="127"/>
      <c r="F117" s="127"/>
    </row>
    <row r="118" spans="5:6" s="120" customFormat="1" x14ac:dyDescent="0.2">
      <c r="E118" s="127"/>
      <c r="F118" s="127"/>
    </row>
    <row r="119" spans="5:6" s="120" customFormat="1" x14ac:dyDescent="0.2">
      <c r="E119" s="127"/>
      <c r="F119" s="127"/>
    </row>
    <row r="120" spans="5:6" s="120" customFormat="1" x14ac:dyDescent="0.2">
      <c r="E120" s="127"/>
      <c r="F120" s="127"/>
    </row>
    <row r="121" spans="5:6" s="120" customFormat="1" x14ac:dyDescent="0.2">
      <c r="E121" s="127"/>
      <c r="F121" s="127"/>
    </row>
    <row r="122" spans="5:6" s="120" customFormat="1" x14ac:dyDescent="0.2">
      <c r="E122" s="127"/>
      <c r="F122" s="127"/>
    </row>
    <row r="123" spans="5:6" s="120" customFormat="1" x14ac:dyDescent="0.2">
      <c r="E123" s="127"/>
      <c r="F123" s="127"/>
    </row>
    <row r="124" spans="5:6" s="120" customFormat="1" x14ac:dyDescent="0.2">
      <c r="E124" s="127"/>
      <c r="F124" s="127"/>
    </row>
    <row r="125" spans="5:6" s="120" customFormat="1" x14ac:dyDescent="0.2">
      <c r="E125" s="127"/>
      <c r="F125" s="127"/>
    </row>
    <row r="126" spans="5:6" s="120" customFormat="1" x14ac:dyDescent="0.2">
      <c r="E126" s="127"/>
      <c r="F126" s="127"/>
    </row>
    <row r="127" spans="5:6" s="120" customFormat="1" x14ac:dyDescent="0.2">
      <c r="E127" s="127"/>
      <c r="F127" s="127"/>
    </row>
    <row r="128" spans="5:6" s="120" customFormat="1" x14ac:dyDescent="0.2">
      <c r="E128" s="127"/>
      <c r="F128" s="127"/>
    </row>
    <row r="129" spans="5:6" s="120" customFormat="1" x14ac:dyDescent="0.2">
      <c r="E129" s="127"/>
      <c r="F129" s="127"/>
    </row>
    <row r="130" spans="5:6" s="120" customFormat="1" x14ac:dyDescent="0.2">
      <c r="E130" s="127"/>
      <c r="F130" s="127"/>
    </row>
    <row r="131" spans="5:6" s="120" customFormat="1" x14ac:dyDescent="0.2">
      <c r="E131" s="127"/>
      <c r="F131" s="127"/>
    </row>
    <row r="132" spans="5:6" s="120" customFormat="1" x14ac:dyDescent="0.2">
      <c r="E132" s="127"/>
      <c r="F132" s="127"/>
    </row>
    <row r="133" spans="5:6" s="120" customFormat="1" x14ac:dyDescent="0.2">
      <c r="E133" s="127"/>
      <c r="F133" s="127"/>
    </row>
    <row r="134" spans="5:6" s="120" customFormat="1" x14ac:dyDescent="0.2">
      <c r="E134" s="127"/>
      <c r="F134" s="127"/>
    </row>
    <row r="135" spans="5:6" s="120" customFormat="1" x14ac:dyDescent="0.2">
      <c r="E135" s="127"/>
      <c r="F135" s="127"/>
    </row>
    <row r="136" spans="5:6" s="120" customFormat="1" x14ac:dyDescent="0.2">
      <c r="E136" s="127"/>
      <c r="F136" s="127"/>
    </row>
    <row r="137" spans="5:6" s="120" customFormat="1" x14ac:dyDescent="0.2">
      <c r="E137" s="127"/>
      <c r="F137" s="127"/>
    </row>
    <row r="138" spans="5:6" s="120" customFormat="1" x14ac:dyDescent="0.2">
      <c r="E138" s="127"/>
      <c r="F138" s="127"/>
    </row>
    <row r="139" spans="5:6" s="120" customFormat="1" x14ac:dyDescent="0.2">
      <c r="E139" s="127"/>
      <c r="F139" s="127"/>
    </row>
    <row r="140" spans="5:6" s="120" customFormat="1" x14ac:dyDescent="0.2">
      <c r="E140" s="127"/>
      <c r="F140" s="127"/>
    </row>
    <row r="141" spans="5:6" s="120" customFormat="1" x14ac:dyDescent="0.2">
      <c r="E141" s="127"/>
      <c r="F141" s="127"/>
    </row>
    <row r="142" spans="5:6" s="120" customFormat="1" x14ac:dyDescent="0.2">
      <c r="E142" s="127"/>
      <c r="F142" s="127"/>
    </row>
    <row r="143" spans="5:6" s="120" customFormat="1" x14ac:dyDescent="0.2">
      <c r="E143" s="127"/>
      <c r="F143" s="127"/>
    </row>
    <row r="144" spans="5:6" s="120" customFormat="1" x14ac:dyDescent="0.2">
      <c r="E144" s="127"/>
      <c r="F144" s="127"/>
    </row>
    <row r="145" spans="5:6" s="120" customFormat="1" x14ac:dyDescent="0.2">
      <c r="E145" s="127"/>
      <c r="F145" s="127"/>
    </row>
    <row r="146" spans="5:6" s="120" customFormat="1" x14ac:dyDescent="0.2">
      <c r="E146" s="127"/>
      <c r="F146" s="127"/>
    </row>
    <row r="147" spans="5:6" s="120" customFormat="1" x14ac:dyDescent="0.2">
      <c r="E147" s="127"/>
      <c r="F147" s="127"/>
    </row>
    <row r="148" spans="5:6" s="120" customFormat="1" x14ac:dyDescent="0.2">
      <c r="E148" s="127"/>
      <c r="F148" s="127"/>
    </row>
    <row r="149" spans="5:6" s="120" customFormat="1" x14ac:dyDescent="0.2">
      <c r="E149" s="127"/>
      <c r="F149" s="127"/>
    </row>
    <row r="150" spans="5:6" s="120" customFormat="1" x14ac:dyDescent="0.2">
      <c r="E150" s="127"/>
      <c r="F150" s="127"/>
    </row>
    <row r="151" spans="5:6" s="120" customFormat="1" x14ac:dyDescent="0.2">
      <c r="E151" s="127"/>
      <c r="F151" s="127"/>
    </row>
    <row r="152" spans="5:6" s="120" customFormat="1" x14ac:dyDescent="0.2">
      <c r="E152" s="127"/>
      <c r="F152" s="127"/>
    </row>
    <row r="153" spans="5:6" s="120" customFormat="1" x14ac:dyDescent="0.2">
      <c r="E153" s="127"/>
      <c r="F153" s="127"/>
    </row>
    <row r="154" spans="5:6" s="120" customFormat="1" x14ac:dyDescent="0.2">
      <c r="E154" s="127"/>
      <c r="F154" s="127"/>
    </row>
    <row r="155" spans="5:6" s="120" customFormat="1" x14ac:dyDescent="0.2">
      <c r="E155" s="127"/>
      <c r="F155" s="127"/>
    </row>
    <row r="156" spans="5:6" s="120" customFormat="1" x14ac:dyDescent="0.2">
      <c r="E156" s="127"/>
      <c r="F156" s="127"/>
    </row>
    <row r="157" spans="5:6" s="120" customFormat="1" x14ac:dyDescent="0.2">
      <c r="E157" s="127"/>
      <c r="F157" s="127"/>
    </row>
    <row r="158" spans="5:6" s="120" customFormat="1" x14ac:dyDescent="0.2">
      <c r="E158" s="127"/>
      <c r="F158" s="127"/>
    </row>
    <row r="159" spans="5:6" s="120" customFormat="1" x14ac:dyDescent="0.2">
      <c r="E159" s="127"/>
      <c r="F159" s="127"/>
    </row>
    <row r="160" spans="5:6" s="120" customFormat="1" x14ac:dyDescent="0.2">
      <c r="E160" s="127"/>
      <c r="F160" s="127"/>
    </row>
    <row r="161" spans="5:6" s="120" customFormat="1" x14ac:dyDescent="0.2">
      <c r="E161" s="127"/>
      <c r="F161" s="127"/>
    </row>
    <row r="162" spans="5:6" s="120" customFormat="1" x14ac:dyDescent="0.2">
      <c r="E162" s="127"/>
      <c r="F162" s="127"/>
    </row>
    <row r="163" spans="5:6" s="120" customFormat="1" x14ac:dyDescent="0.2">
      <c r="E163" s="127"/>
      <c r="F163" s="127"/>
    </row>
    <row r="164" spans="5:6" s="120" customFormat="1" x14ac:dyDescent="0.2">
      <c r="E164" s="127"/>
      <c r="F164" s="127"/>
    </row>
    <row r="165" spans="5:6" s="120" customFormat="1" x14ac:dyDescent="0.2">
      <c r="E165" s="127"/>
      <c r="F165" s="127"/>
    </row>
    <row r="166" spans="5:6" s="120" customFormat="1" x14ac:dyDescent="0.2">
      <c r="E166" s="127"/>
      <c r="F166" s="127"/>
    </row>
    <row r="167" spans="5:6" s="120" customFormat="1" x14ac:dyDescent="0.2">
      <c r="E167" s="127"/>
      <c r="F167" s="127"/>
    </row>
    <row r="168" spans="5:6" s="120" customFormat="1" x14ac:dyDescent="0.2">
      <c r="E168" s="127"/>
      <c r="F168" s="127"/>
    </row>
    <row r="169" spans="5:6" s="120" customFormat="1" x14ac:dyDescent="0.2">
      <c r="E169" s="127"/>
      <c r="F169" s="127"/>
    </row>
    <row r="170" spans="5:6" s="120" customFormat="1" x14ac:dyDescent="0.2">
      <c r="E170" s="127"/>
      <c r="F170" s="127"/>
    </row>
    <row r="171" spans="5:6" s="120" customFormat="1" x14ac:dyDescent="0.2">
      <c r="E171" s="127"/>
      <c r="F171" s="127"/>
    </row>
    <row r="172" spans="5:6" s="120" customFormat="1" x14ac:dyDescent="0.2">
      <c r="E172" s="127"/>
      <c r="F172" s="127"/>
    </row>
    <row r="173" spans="5:6" s="120" customFormat="1" x14ac:dyDescent="0.2">
      <c r="E173" s="127"/>
      <c r="F173" s="127"/>
    </row>
    <row r="174" spans="5:6" s="120" customFormat="1" x14ac:dyDescent="0.2">
      <c r="E174" s="127"/>
      <c r="F174" s="127"/>
    </row>
    <row r="175" spans="5:6" s="120" customFormat="1" x14ac:dyDescent="0.2">
      <c r="E175" s="127"/>
      <c r="F175" s="127"/>
    </row>
    <row r="176" spans="5:6" s="120" customFormat="1" x14ac:dyDescent="0.2">
      <c r="E176" s="127"/>
      <c r="F176" s="127"/>
    </row>
    <row r="177" spans="5:6" s="120" customFormat="1" x14ac:dyDescent="0.2">
      <c r="E177" s="127"/>
      <c r="F177" s="127"/>
    </row>
    <row r="178" spans="5:6" s="120" customFormat="1" x14ac:dyDescent="0.2">
      <c r="E178" s="127"/>
      <c r="F178" s="127"/>
    </row>
    <row r="179" spans="5:6" s="120" customFormat="1" x14ac:dyDescent="0.2">
      <c r="E179" s="127"/>
      <c r="F179" s="127"/>
    </row>
    <row r="180" spans="5:6" s="120" customFormat="1" x14ac:dyDescent="0.2">
      <c r="E180" s="127"/>
      <c r="F180" s="127"/>
    </row>
    <row r="181" spans="5:6" s="120" customFormat="1" x14ac:dyDescent="0.2">
      <c r="E181" s="127"/>
      <c r="F181" s="127"/>
    </row>
    <row r="182" spans="5:6" s="120" customFormat="1" x14ac:dyDescent="0.2">
      <c r="E182" s="127"/>
      <c r="F182" s="127"/>
    </row>
    <row r="183" spans="5:6" s="120" customFormat="1" x14ac:dyDescent="0.2">
      <c r="E183" s="127"/>
      <c r="F183" s="127"/>
    </row>
    <row r="184" spans="5:6" s="120" customFormat="1" x14ac:dyDescent="0.2">
      <c r="E184" s="127"/>
      <c r="F184" s="127"/>
    </row>
    <row r="185" spans="5:6" s="120" customFormat="1" x14ac:dyDescent="0.2">
      <c r="E185" s="127"/>
      <c r="F185" s="127"/>
    </row>
    <row r="186" spans="5:6" s="120" customFormat="1" x14ac:dyDescent="0.2">
      <c r="E186" s="127"/>
      <c r="F186" s="127"/>
    </row>
    <row r="187" spans="5:6" s="120" customFormat="1" x14ac:dyDescent="0.2">
      <c r="E187" s="127"/>
      <c r="F187" s="127"/>
    </row>
    <row r="188" spans="5:6" s="120" customFormat="1" x14ac:dyDescent="0.2">
      <c r="E188" s="127"/>
      <c r="F188" s="127"/>
    </row>
    <row r="189" spans="5:6" s="120" customFormat="1" x14ac:dyDescent="0.2">
      <c r="E189" s="127"/>
      <c r="F189" s="127"/>
    </row>
    <row r="190" spans="5:6" s="120" customFormat="1" x14ac:dyDescent="0.2">
      <c r="E190" s="127"/>
      <c r="F190" s="127"/>
    </row>
    <row r="191" spans="5:6" s="120" customFormat="1" x14ac:dyDescent="0.2">
      <c r="E191" s="127"/>
      <c r="F191" s="127"/>
    </row>
    <row r="192" spans="5:6" s="120" customFormat="1" x14ac:dyDescent="0.2">
      <c r="E192" s="127"/>
      <c r="F192" s="127"/>
    </row>
    <row r="193" spans="5:6" s="120" customFormat="1" x14ac:dyDescent="0.2">
      <c r="E193" s="127"/>
      <c r="F193" s="127"/>
    </row>
    <row r="194" spans="5:6" s="120" customFormat="1" x14ac:dyDescent="0.2">
      <c r="E194" s="127"/>
      <c r="F194" s="127"/>
    </row>
    <row r="195" spans="5:6" s="120" customFormat="1" x14ac:dyDescent="0.2">
      <c r="E195" s="127"/>
      <c r="F195" s="127"/>
    </row>
    <row r="196" spans="5:6" s="120" customFormat="1" x14ac:dyDescent="0.2">
      <c r="E196" s="127"/>
      <c r="F196" s="127"/>
    </row>
    <row r="197" spans="5:6" s="120" customFormat="1" x14ac:dyDescent="0.2">
      <c r="E197" s="127"/>
      <c r="F197" s="127"/>
    </row>
    <row r="198" spans="5:6" s="120" customFormat="1" x14ac:dyDescent="0.2">
      <c r="E198" s="127"/>
      <c r="F198" s="127"/>
    </row>
    <row r="199" spans="5:6" s="120" customFormat="1" x14ac:dyDescent="0.2">
      <c r="E199" s="127"/>
      <c r="F199" s="127"/>
    </row>
    <row r="200" spans="5:6" s="120" customFormat="1" x14ac:dyDescent="0.2">
      <c r="E200" s="127"/>
      <c r="F200" s="127"/>
    </row>
    <row r="201" spans="5:6" s="120" customFormat="1" x14ac:dyDescent="0.2">
      <c r="E201" s="127"/>
      <c r="F201" s="127"/>
    </row>
    <row r="202" spans="5:6" s="120" customFormat="1" x14ac:dyDescent="0.2">
      <c r="E202" s="127"/>
      <c r="F202" s="127"/>
    </row>
    <row r="203" spans="5:6" s="120" customFormat="1" x14ac:dyDescent="0.2">
      <c r="E203" s="127"/>
      <c r="F203" s="127"/>
    </row>
    <row r="204" spans="5:6" s="120" customFormat="1" x14ac:dyDescent="0.2">
      <c r="E204" s="127"/>
      <c r="F204" s="127"/>
    </row>
    <row r="205" spans="5:6" s="120" customFormat="1" x14ac:dyDescent="0.2">
      <c r="E205" s="127"/>
      <c r="F205" s="127"/>
    </row>
    <row r="206" spans="5:6" s="120" customFormat="1" x14ac:dyDescent="0.2">
      <c r="E206" s="127"/>
      <c r="F206" s="127"/>
    </row>
    <row r="207" spans="5:6" s="120" customFormat="1" x14ac:dyDescent="0.2">
      <c r="E207" s="127"/>
      <c r="F207" s="127"/>
    </row>
    <row r="208" spans="5:6" s="120" customFormat="1" x14ac:dyDescent="0.2">
      <c r="E208" s="127"/>
      <c r="F208" s="127"/>
    </row>
    <row r="209" spans="5:6" s="120" customFormat="1" x14ac:dyDescent="0.2">
      <c r="E209" s="127"/>
      <c r="F209" s="127"/>
    </row>
    <row r="210" spans="5:6" s="120" customFormat="1" x14ac:dyDescent="0.2">
      <c r="E210" s="127"/>
      <c r="F210" s="127"/>
    </row>
    <row r="211" spans="5:6" s="120" customFormat="1" x14ac:dyDescent="0.2">
      <c r="E211" s="127"/>
      <c r="F211" s="127"/>
    </row>
    <row r="212" spans="5:6" s="120" customFormat="1" x14ac:dyDescent="0.2">
      <c r="E212" s="127"/>
      <c r="F212" s="127"/>
    </row>
    <row r="213" spans="5:6" s="120" customFormat="1" x14ac:dyDescent="0.2">
      <c r="E213" s="127"/>
      <c r="F213" s="127"/>
    </row>
    <row r="214" spans="5:6" s="120" customFormat="1" x14ac:dyDescent="0.2">
      <c r="E214" s="127"/>
      <c r="F214" s="127"/>
    </row>
    <row r="215" spans="5:6" s="120" customFormat="1" x14ac:dyDescent="0.2">
      <c r="E215" s="127"/>
      <c r="F215" s="127"/>
    </row>
    <row r="216" spans="5:6" s="120" customFormat="1" x14ac:dyDescent="0.2">
      <c r="E216" s="127"/>
      <c r="F216" s="127"/>
    </row>
    <row r="217" spans="5:6" s="120" customFormat="1" x14ac:dyDescent="0.2">
      <c r="E217" s="127"/>
      <c r="F217" s="127"/>
    </row>
    <row r="218" spans="5:6" s="120" customFormat="1" x14ac:dyDescent="0.2">
      <c r="E218" s="127"/>
      <c r="F218" s="127"/>
    </row>
    <row r="219" spans="5:6" s="120" customFormat="1" x14ac:dyDescent="0.2">
      <c r="E219" s="127"/>
      <c r="F219" s="127"/>
    </row>
    <row r="220" spans="5:6" s="120" customFormat="1" x14ac:dyDescent="0.2">
      <c r="E220" s="127"/>
      <c r="F220" s="127"/>
    </row>
    <row r="221" spans="5:6" s="120" customFormat="1" x14ac:dyDescent="0.2">
      <c r="E221" s="127"/>
      <c r="F221" s="127"/>
    </row>
    <row r="222" spans="5:6" s="120" customFormat="1" x14ac:dyDescent="0.2">
      <c r="E222" s="127"/>
      <c r="F222" s="127"/>
    </row>
    <row r="223" spans="5:6" s="120" customFormat="1" x14ac:dyDescent="0.2">
      <c r="E223" s="127"/>
      <c r="F223" s="127"/>
    </row>
    <row r="224" spans="5:6" s="120" customFormat="1" x14ac:dyDescent="0.2">
      <c r="E224" s="127"/>
      <c r="F224" s="127"/>
    </row>
    <row r="225" spans="5:6" s="120" customFormat="1" x14ac:dyDescent="0.2">
      <c r="E225" s="127"/>
      <c r="F225" s="127"/>
    </row>
    <row r="226" spans="5:6" s="120" customFormat="1" x14ac:dyDescent="0.2">
      <c r="E226" s="127"/>
      <c r="F226" s="127"/>
    </row>
    <row r="227" spans="5:6" s="120" customFormat="1" x14ac:dyDescent="0.2">
      <c r="E227" s="127"/>
      <c r="F227" s="127"/>
    </row>
    <row r="228" spans="5:6" s="120" customFormat="1" x14ac:dyDescent="0.2">
      <c r="E228" s="127"/>
      <c r="F228" s="127"/>
    </row>
    <row r="229" spans="5:6" s="120" customFormat="1" x14ac:dyDescent="0.2">
      <c r="E229" s="127"/>
      <c r="F229" s="127"/>
    </row>
    <row r="230" spans="5:6" s="120" customFormat="1" x14ac:dyDescent="0.2">
      <c r="E230" s="127"/>
      <c r="F230" s="127"/>
    </row>
    <row r="231" spans="5:6" s="120" customFormat="1" x14ac:dyDescent="0.2">
      <c r="E231" s="127"/>
      <c r="F231" s="127"/>
    </row>
    <row r="232" spans="5:6" s="120" customFormat="1" x14ac:dyDescent="0.2">
      <c r="E232" s="127"/>
      <c r="F232" s="127"/>
    </row>
    <row r="233" spans="5:6" s="120" customFormat="1" x14ac:dyDescent="0.2">
      <c r="E233" s="127"/>
      <c r="F233" s="127"/>
    </row>
    <row r="234" spans="5:6" s="120" customFormat="1" x14ac:dyDescent="0.2">
      <c r="E234" s="127"/>
      <c r="F234" s="127"/>
    </row>
    <row r="235" spans="5:6" s="120" customFormat="1" x14ac:dyDescent="0.2">
      <c r="E235" s="127"/>
      <c r="F235" s="127"/>
    </row>
    <row r="236" spans="5:6" s="120" customFormat="1" x14ac:dyDescent="0.2">
      <c r="E236" s="127"/>
      <c r="F236" s="127"/>
    </row>
    <row r="237" spans="5:6" s="120" customFormat="1" x14ac:dyDescent="0.2">
      <c r="E237" s="127"/>
      <c r="F237" s="127"/>
    </row>
    <row r="238" spans="5:6" s="120" customFormat="1" x14ac:dyDescent="0.2">
      <c r="E238" s="127"/>
      <c r="F238" s="127"/>
    </row>
    <row r="239" spans="5:6" s="120" customFormat="1" x14ac:dyDescent="0.2">
      <c r="E239" s="127"/>
      <c r="F239" s="127"/>
    </row>
    <row r="240" spans="5:6" s="120" customFormat="1" x14ac:dyDescent="0.2">
      <c r="E240" s="127"/>
      <c r="F240" s="127"/>
    </row>
    <row r="241" spans="5:6" s="120" customFormat="1" x14ac:dyDescent="0.2">
      <c r="E241" s="127"/>
      <c r="F241" s="127"/>
    </row>
    <row r="242" spans="5:6" s="120" customFormat="1" x14ac:dyDescent="0.2">
      <c r="E242" s="127"/>
      <c r="F242" s="127"/>
    </row>
    <row r="243" spans="5:6" s="120" customFormat="1" x14ac:dyDescent="0.2">
      <c r="E243" s="127"/>
      <c r="F243" s="127"/>
    </row>
    <row r="244" spans="5:6" s="120" customFormat="1" x14ac:dyDescent="0.2">
      <c r="E244" s="127"/>
      <c r="F244" s="127"/>
    </row>
    <row r="245" spans="5:6" s="120" customFormat="1" x14ac:dyDescent="0.2">
      <c r="E245" s="127"/>
      <c r="F245" s="127"/>
    </row>
    <row r="246" spans="5:6" s="120" customFormat="1" x14ac:dyDescent="0.2">
      <c r="E246" s="127"/>
      <c r="F246" s="127"/>
    </row>
    <row r="247" spans="5:6" s="120" customFormat="1" x14ac:dyDescent="0.2">
      <c r="E247" s="127"/>
      <c r="F247" s="127"/>
    </row>
    <row r="248" spans="5:6" s="120" customFormat="1" x14ac:dyDescent="0.2">
      <c r="E248" s="127"/>
      <c r="F248" s="127"/>
    </row>
    <row r="249" spans="5:6" s="120" customFormat="1" x14ac:dyDescent="0.2">
      <c r="E249" s="127"/>
      <c r="F249" s="127"/>
    </row>
    <row r="250" spans="5:6" s="120" customFormat="1" x14ac:dyDescent="0.2">
      <c r="E250" s="127"/>
      <c r="F250" s="127"/>
    </row>
    <row r="251" spans="5:6" s="120" customFormat="1" x14ac:dyDescent="0.2">
      <c r="E251" s="127"/>
      <c r="F251" s="127"/>
    </row>
    <row r="252" spans="5:6" s="120" customFormat="1" x14ac:dyDescent="0.2">
      <c r="E252" s="127"/>
      <c r="F252" s="127"/>
    </row>
    <row r="253" spans="5:6" s="120" customFormat="1" x14ac:dyDescent="0.2">
      <c r="E253" s="127"/>
      <c r="F253" s="127"/>
    </row>
    <row r="254" spans="5:6" s="120" customFormat="1" x14ac:dyDescent="0.2">
      <c r="E254" s="127"/>
      <c r="F254" s="127"/>
    </row>
    <row r="255" spans="5:6" s="120" customFormat="1" x14ac:dyDescent="0.2">
      <c r="E255" s="127"/>
      <c r="F255" s="127"/>
    </row>
    <row r="256" spans="5:6" s="120" customFormat="1" x14ac:dyDescent="0.2">
      <c r="E256" s="127"/>
      <c r="F256" s="127"/>
    </row>
    <row r="257" spans="5:6" s="120" customFormat="1" x14ac:dyDescent="0.2">
      <c r="E257" s="127"/>
      <c r="F257" s="127"/>
    </row>
    <row r="258" spans="5:6" s="120" customFormat="1" x14ac:dyDescent="0.2">
      <c r="E258" s="127"/>
      <c r="F258" s="127"/>
    </row>
    <row r="259" spans="5:6" s="120" customFormat="1" x14ac:dyDescent="0.2">
      <c r="E259" s="127"/>
      <c r="F259" s="127"/>
    </row>
    <row r="260" spans="5:6" s="120" customFormat="1" x14ac:dyDescent="0.2">
      <c r="E260" s="127"/>
      <c r="F260" s="127"/>
    </row>
    <row r="261" spans="5:6" s="120" customFormat="1" x14ac:dyDescent="0.2">
      <c r="E261" s="127"/>
      <c r="F261" s="127"/>
    </row>
    <row r="262" spans="5:6" s="120" customFormat="1" x14ac:dyDescent="0.2">
      <c r="E262" s="127"/>
      <c r="F262" s="127"/>
    </row>
    <row r="263" spans="5:6" s="120" customFormat="1" x14ac:dyDescent="0.2">
      <c r="E263" s="127"/>
      <c r="F263" s="127"/>
    </row>
    <row r="264" spans="5:6" s="120" customFormat="1" x14ac:dyDescent="0.2">
      <c r="E264" s="127"/>
      <c r="F264" s="127"/>
    </row>
    <row r="265" spans="5:6" s="120" customFormat="1" x14ac:dyDescent="0.2">
      <c r="E265" s="127"/>
      <c r="F265" s="127"/>
    </row>
    <row r="266" spans="5:6" s="120" customFormat="1" x14ac:dyDescent="0.2">
      <c r="E266" s="127"/>
      <c r="F266" s="127"/>
    </row>
    <row r="267" spans="5:6" s="120" customFormat="1" x14ac:dyDescent="0.2">
      <c r="E267" s="127"/>
      <c r="F267" s="127"/>
    </row>
    <row r="268" spans="5:6" s="120" customFormat="1" x14ac:dyDescent="0.2">
      <c r="E268" s="127"/>
      <c r="F268" s="127"/>
    </row>
    <row r="269" spans="5:6" s="120" customFormat="1" x14ac:dyDescent="0.2">
      <c r="E269" s="127"/>
      <c r="F269" s="127"/>
    </row>
    <row r="270" spans="5:6" s="120" customFormat="1" x14ac:dyDescent="0.2">
      <c r="E270" s="127"/>
      <c r="F270" s="127"/>
    </row>
    <row r="271" spans="5:6" s="120" customFormat="1" x14ac:dyDescent="0.2">
      <c r="E271" s="127"/>
      <c r="F271" s="127"/>
    </row>
    <row r="272" spans="5:6" s="120" customFormat="1" x14ac:dyDescent="0.2">
      <c r="E272" s="127"/>
      <c r="F272" s="127"/>
    </row>
    <row r="273" spans="5:6" s="120" customFormat="1" x14ac:dyDescent="0.2">
      <c r="E273" s="127"/>
      <c r="F273" s="127"/>
    </row>
    <row r="274" spans="5:6" s="120" customFormat="1" x14ac:dyDescent="0.2">
      <c r="E274" s="127"/>
      <c r="F274" s="127"/>
    </row>
    <row r="275" spans="5:6" s="120" customFormat="1" x14ac:dyDescent="0.2">
      <c r="E275" s="127"/>
      <c r="F275" s="127"/>
    </row>
    <row r="276" spans="5:6" s="120" customFormat="1" x14ac:dyDescent="0.2">
      <c r="E276" s="127"/>
      <c r="F276" s="127"/>
    </row>
    <row r="277" spans="5:6" s="120" customFormat="1" x14ac:dyDescent="0.2">
      <c r="E277" s="127"/>
      <c r="F277" s="127"/>
    </row>
    <row r="278" spans="5:6" s="120" customFormat="1" x14ac:dyDescent="0.2">
      <c r="E278" s="127"/>
      <c r="F278" s="127"/>
    </row>
    <row r="279" spans="5:6" s="120" customFormat="1" x14ac:dyDescent="0.2">
      <c r="E279" s="127"/>
      <c r="F279" s="127"/>
    </row>
    <row r="280" spans="5:6" s="120" customFormat="1" x14ac:dyDescent="0.2">
      <c r="E280" s="127"/>
      <c r="F280" s="127"/>
    </row>
    <row r="281" spans="5:6" s="120" customFormat="1" x14ac:dyDescent="0.2">
      <c r="E281" s="127"/>
      <c r="F281" s="127"/>
    </row>
    <row r="282" spans="5:6" s="120" customFormat="1" x14ac:dyDescent="0.2">
      <c r="E282" s="127"/>
      <c r="F282" s="127"/>
    </row>
    <row r="283" spans="5:6" s="120" customFormat="1" x14ac:dyDescent="0.2">
      <c r="E283" s="127"/>
      <c r="F283" s="127"/>
    </row>
    <row r="284" spans="5:6" s="120" customFormat="1" x14ac:dyDescent="0.2">
      <c r="E284" s="127"/>
      <c r="F284" s="127"/>
    </row>
    <row r="285" spans="5:6" s="120" customFormat="1" x14ac:dyDescent="0.2">
      <c r="E285" s="127"/>
      <c r="F285" s="127"/>
    </row>
    <row r="286" spans="5:6" s="120" customFormat="1" x14ac:dyDescent="0.2">
      <c r="E286" s="127"/>
      <c r="F286" s="127"/>
    </row>
    <row r="287" spans="5:6" s="120" customFormat="1" x14ac:dyDescent="0.2">
      <c r="E287" s="127"/>
      <c r="F287" s="127"/>
    </row>
    <row r="288" spans="5:6" s="120" customFormat="1" x14ac:dyDescent="0.2">
      <c r="E288" s="127"/>
      <c r="F288" s="127"/>
    </row>
    <row r="289" spans="5:6" s="120" customFormat="1" x14ac:dyDescent="0.2">
      <c r="E289" s="127"/>
      <c r="F289" s="127"/>
    </row>
    <row r="290" spans="5:6" s="120" customFormat="1" x14ac:dyDescent="0.2">
      <c r="E290" s="127"/>
      <c r="F290" s="127"/>
    </row>
    <row r="291" spans="5:6" s="120" customFormat="1" x14ac:dyDescent="0.2">
      <c r="E291" s="127"/>
      <c r="F291" s="127"/>
    </row>
    <row r="292" spans="5:6" s="120" customFormat="1" x14ac:dyDescent="0.2">
      <c r="E292" s="127"/>
      <c r="F292" s="127"/>
    </row>
    <row r="293" spans="5:6" s="120" customFormat="1" x14ac:dyDescent="0.2">
      <c r="E293" s="127"/>
      <c r="F293" s="127"/>
    </row>
    <row r="294" spans="5:6" s="120" customFormat="1" x14ac:dyDescent="0.2">
      <c r="E294" s="127"/>
      <c r="F294" s="127"/>
    </row>
    <row r="295" spans="5:6" s="120" customFormat="1" x14ac:dyDescent="0.2">
      <c r="E295" s="127"/>
      <c r="F295" s="127"/>
    </row>
    <row r="296" spans="5:6" s="120" customFormat="1" x14ac:dyDescent="0.2">
      <c r="E296" s="127"/>
      <c r="F296" s="127"/>
    </row>
    <row r="297" spans="5:6" s="120" customFormat="1" x14ac:dyDescent="0.2">
      <c r="E297" s="127"/>
      <c r="F297" s="127"/>
    </row>
    <row r="298" spans="5:6" s="120" customFormat="1" x14ac:dyDescent="0.2">
      <c r="E298" s="127"/>
      <c r="F298" s="127"/>
    </row>
    <row r="299" spans="5:6" s="120" customFormat="1" x14ac:dyDescent="0.2">
      <c r="E299" s="127"/>
      <c r="F299" s="127"/>
    </row>
    <row r="300" spans="5:6" s="120" customFormat="1" x14ac:dyDescent="0.2">
      <c r="E300" s="127"/>
      <c r="F300" s="127"/>
    </row>
    <row r="301" spans="5:6" s="120" customFormat="1" x14ac:dyDescent="0.2">
      <c r="E301" s="127"/>
      <c r="F301" s="127"/>
    </row>
    <row r="302" spans="5:6" s="120" customFormat="1" x14ac:dyDescent="0.2">
      <c r="E302" s="127"/>
      <c r="F302" s="127"/>
    </row>
    <row r="303" spans="5:6" s="120" customFormat="1" x14ac:dyDescent="0.2">
      <c r="E303" s="127"/>
      <c r="F303" s="127"/>
    </row>
    <row r="304" spans="5:6" s="120" customFormat="1" x14ac:dyDescent="0.2">
      <c r="E304" s="127"/>
      <c r="F304" s="127"/>
    </row>
    <row r="305" spans="5:6" s="120" customFormat="1" x14ac:dyDescent="0.2">
      <c r="E305" s="127"/>
      <c r="F305" s="127"/>
    </row>
    <row r="306" spans="5:6" s="120" customFormat="1" x14ac:dyDescent="0.2">
      <c r="E306" s="127"/>
      <c r="F306" s="127"/>
    </row>
    <row r="307" spans="5:6" s="120" customFormat="1" x14ac:dyDescent="0.2">
      <c r="E307" s="127"/>
      <c r="F307" s="127"/>
    </row>
    <row r="308" spans="5:6" s="120" customFormat="1" x14ac:dyDescent="0.2">
      <c r="E308" s="127"/>
      <c r="F308" s="127"/>
    </row>
    <row r="309" spans="5:6" s="120" customFormat="1" x14ac:dyDescent="0.2">
      <c r="E309" s="127"/>
      <c r="F309" s="127"/>
    </row>
    <row r="310" spans="5:6" s="120" customFormat="1" x14ac:dyDescent="0.2">
      <c r="E310" s="127"/>
      <c r="F310" s="127"/>
    </row>
    <row r="311" spans="5:6" s="120" customFormat="1" x14ac:dyDescent="0.2">
      <c r="E311" s="127"/>
      <c r="F311" s="127"/>
    </row>
    <row r="312" spans="5:6" s="120" customFormat="1" x14ac:dyDescent="0.2">
      <c r="E312" s="127"/>
      <c r="F312" s="127"/>
    </row>
    <row r="313" spans="5:6" s="120" customFormat="1" x14ac:dyDescent="0.2">
      <c r="E313" s="127"/>
      <c r="F313" s="127"/>
    </row>
    <row r="314" spans="5:6" s="120" customFormat="1" x14ac:dyDescent="0.2">
      <c r="E314" s="127"/>
      <c r="F314" s="127"/>
    </row>
    <row r="315" spans="5:6" s="120" customFormat="1" x14ac:dyDescent="0.2">
      <c r="E315" s="127"/>
      <c r="F315" s="127"/>
    </row>
    <row r="316" spans="5:6" s="120" customFormat="1" x14ac:dyDescent="0.2">
      <c r="E316" s="127"/>
      <c r="F316" s="127"/>
    </row>
    <row r="317" spans="5:6" s="120" customFormat="1" x14ac:dyDescent="0.2">
      <c r="E317" s="127"/>
      <c r="F317" s="127"/>
    </row>
    <row r="318" spans="5:6" s="120" customFormat="1" x14ac:dyDescent="0.2">
      <c r="E318" s="127"/>
      <c r="F318" s="127"/>
    </row>
    <row r="319" spans="5:6" s="120" customFormat="1" x14ac:dyDescent="0.2">
      <c r="E319" s="127"/>
      <c r="F319" s="127"/>
    </row>
    <row r="320" spans="5:6" s="120" customFormat="1" x14ac:dyDescent="0.2">
      <c r="E320" s="127"/>
      <c r="F320" s="127"/>
    </row>
    <row r="321" spans="5:6" s="120" customFormat="1" x14ac:dyDescent="0.2">
      <c r="E321" s="127"/>
      <c r="F321" s="127"/>
    </row>
    <row r="322" spans="5:6" s="120" customFormat="1" x14ac:dyDescent="0.2">
      <c r="E322" s="127"/>
      <c r="F322" s="127"/>
    </row>
    <row r="323" spans="5:6" s="120" customFormat="1" x14ac:dyDescent="0.2">
      <c r="E323" s="127"/>
      <c r="F323" s="127"/>
    </row>
    <row r="324" spans="5:6" s="120" customFormat="1" x14ac:dyDescent="0.2">
      <c r="E324" s="127"/>
      <c r="F324" s="127"/>
    </row>
    <row r="325" spans="5:6" s="120" customFormat="1" x14ac:dyDescent="0.2">
      <c r="E325" s="127"/>
      <c r="F325" s="127"/>
    </row>
    <row r="326" spans="5:6" s="120" customFormat="1" x14ac:dyDescent="0.2">
      <c r="E326" s="127"/>
      <c r="F326" s="127"/>
    </row>
    <row r="327" spans="5:6" s="120" customFormat="1" x14ac:dyDescent="0.2">
      <c r="E327" s="127"/>
      <c r="F327" s="127"/>
    </row>
    <row r="328" spans="5:6" s="120" customFormat="1" x14ac:dyDescent="0.2">
      <c r="E328" s="127"/>
      <c r="F328" s="127"/>
    </row>
    <row r="329" spans="5:6" s="120" customFormat="1" x14ac:dyDescent="0.2">
      <c r="E329" s="127"/>
      <c r="F329" s="127"/>
    </row>
    <row r="330" spans="5:6" s="120" customFormat="1" x14ac:dyDescent="0.2">
      <c r="E330" s="127"/>
      <c r="F330" s="127"/>
    </row>
    <row r="331" spans="5:6" s="120" customFormat="1" x14ac:dyDescent="0.2">
      <c r="E331" s="127"/>
      <c r="F331" s="127"/>
    </row>
    <row r="332" spans="5:6" s="120" customFormat="1" x14ac:dyDescent="0.2">
      <c r="E332" s="127"/>
      <c r="F332" s="127"/>
    </row>
    <row r="333" spans="5:6" s="120" customFormat="1" x14ac:dyDescent="0.2">
      <c r="E333" s="127"/>
      <c r="F333" s="127"/>
    </row>
    <row r="334" spans="5:6" s="120" customFormat="1" x14ac:dyDescent="0.2">
      <c r="E334" s="127"/>
      <c r="F334" s="127"/>
    </row>
    <row r="335" spans="5:6" s="120" customFormat="1" x14ac:dyDescent="0.2">
      <c r="E335" s="127"/>
      <c r="F335" s="127"/>
    </row>
    <row r="336" spans="5:6" s="120" customFormat="1" x14ac:dyDescent="0.2">
      <c r="E336" s="127"/>
      <c r="F336" s="127"/>
    </row>
    <row r="337" spans="5:6" s="120" customFormat="1" x14ac:dyDescent="0.2">
      <c r="E337" s="127"/>
      <c r="F337" s="127"/>
    </row>
    <row r="338" spans="5:6" s="120" customFormat="1" x14ac:dyDescent="0.2">
      <c r="E338" s="127"/>
      <c r="F338" s="127"/>
    </row>
    <row r="339" spans="5:6" s="120" customFormat="1" x14ac:dyDescent="0.2">
      <c r="E339" s="127"/>
      <c r="F339" s="127"/>
    </row>
    <row r="340" spans="5:6" s="120" customFormat="1" x14ac:dyDescent="0.2">
      <c r="E340" s="127"/>
      <c r="F340" s="127"/>
    </row>
    <row r="341" spans="5:6" s="120" customFormat="1" x14ac:dyDescent="0.2">
      <c r="E341" s="127"/>
      <c r="F341" s="127"/>
    </row>
    <row r="342" spans="5:6" s="120" customFormat="1" x14ac:dyDescent="0.2">
      <c r="E342" s="127"/>
      <c r="F342" s="127"/>
    </row>
    <row r="343" spans="5:6" s="120" customFormat="1" x14ac:dyDescent="0.2">
      <c r="E343" s="127"/>
      <c r="F343" s="127"/>
    </row>
    <row r="344" spans="5:6" s="120" customFormat="1" x14ac:dyDescent="0.2">
      <c r="E344" s="127"/>
      <c r="F344" s="127"/>
    </row>
    <row r="345" spans="5:6" s="120" customFormat="1" x14ac:dyDescent="0.2">
      <c r="E345" s="127"/>
      <c r="F345" s="127"/>
    </row>
    <row r="346" spans="5:6" s="120" customFormat="1" x14ac:dyDescent="0.2">
      <c r="E346" s="127"/>
      <c r="F346" s="127"/>
    </row>
    <row r="347" spans="5:6" s="120" customFormat="1" x14ac:dyDescent="0.2">
      <c r="E347" s="127"/>
      <c r="F347" s="127"/>
    </row>
    <row r="348" spans="5:6" s="120" customFormat="1" x14ac:dyDescent="0.2">
      <c r="E348" s="127"/>
      <c r="F348" s="127"/>
    </row>
    <row r="349" spans="5:6" s="120" customFormat="1" x14ac:dyDescent="0.2">
      <c r="E349" s="127"/>
      <c r="F349" s="127"/>
    </row>
    <row r="350" spans="5:6" s="120" customFormat="1" x14ac:dyDescent="0.2">
      <c r="E350" s="127"/>
      <c r="F350" s="127"/>
    </row>
    <row r="351" spans="5:6" s="120" customFormat="1" x14ac:dyDescent="0.2">
      <c r="E351" s="127"/>
      <c r="F351" s="127"/>
    </row>
    <row r="352" spans="5:6" s="120" customFormat="1" x14ac:dyDescent="0.2">
      <c r="E352" s="127"/>
      <c r="F352" s="127"/>
    </row>
    <row r="353" spans="5:6" s="120" customFormat="1" x14ac:dyDescent="0.2">
      <c r="E353" s="127"/>
      <c r="F353" s="127"/>
    </row>
    <row r="354" spans="5:6" s="120" customFormat="1" x14ac:dyDescent="0.2">
      <c r="E354" s="127"/>
      <c r="F354" s="127"/>
    </row>
    <row r="355" spans="5:6" s="120" customFormat="1" x14ac:dyDescent="0.2">
      <c r="E355" s="127"/>
      <c r="F355" s="127"/>
    </row>
    <row r="356" spans="5:6" s="120" customFormat="1" x14ac:dyDescent="0.2">
      <c r="E356" s="127"/>
      <c r="F356" s="127"/>
    </row>
    <row r="357" spans="5:6" s="120" customFormat="1" x14ac:dyDescent="0.2">
      <c r="E357" s="127"/>
      <c r="F357" s="127"/>
    </row>
    <row r="358" spans="5:6" s="120" customFormat="1" x14ac:dyDescent="0.2">
      <c r="E358" s="127"/>
      <c r="F358" s="127"/>
    </row>
    <row r="359" spans="5:6" s="120" customFormat="1" x14ac:dyDescent="0.2">
      <c r="E359" s="127"/>
      <c r="F359" s="127"/>
    </row>
    <row r="360" spans="5:6" s="120" customFormat="1" x14ac:dyDescent="0.2">
      <c r="E360" s="127"/>
      <c r="F360" s="127"/>
    </row>
    <row r="361" spans="5:6" s="120" customFormat="1" x14ac:dyDescent="0.2">
      <c r="E361" s="127"/>
      <c r="F361" s="127"/>
    </row>
    <row r="362" spans="5:6" s="120" customFormat="1" x14ac:dyDescent="0.2">
      <c r="E362" s="127"/>
      <c r="F362" s="127"/>
    </row>
    <row r="363" spans="5:6" s="120" customFormat="1" x14ac:dyDescent="0.2">
      <c r="E363" s="127"/>
      <c r="F363" s="127"/>
    </row>
    <row r="364" spans="5:6" s="120" customFormat="1" x14ac:dyDescent="0.2">
      <c r="E364" s="127"/>
      <c r="F364" s="127"/>
    </row>
    <row r="365" spans="5:6" s="120" customFormat="1" x14ac:dyDescent="0.2">
      <c r="E365" s="127"/>
      <c r="F365" s="127"/>
    </row>
    <row r="366" spans="5:6" s="120" customFormat="1" x14ac:dyDescent="0.2">
      <c r="E366" s="127"/>
      <c r="F366" s="127"/>
    </row>
    <row r="367" spans="5:6" s="120" customFormat="1" x14ac:dyDescent="0.2">
      <c r="E367" s="127"/>
      <c r="F367" s="127"/>
    </row>
    <row r="368" spans="5:6" s="120" customFormat="1" x14ac:dyDescent="0.2">
      <c r="E368" s="127"/>
      <c r="F368" s="127"/>
    </row>
    <row r="369" spans="5:6" s="120" customFormat="1" x14ac:dyDescent="0.2">
      <c r="E369" s="127"/>
      <c r="F369" s="127"/>
    </row>
    <row r="370" spans="5:6" s="120" customFormat="1" x14ac:dyDescent="0.2">
      <c r="E370" s="127"/>
      <c r="F370" s="127"/>
    </row>
    <row r="371" spans="5:6" s="120" customFormat="1" x14ac:dyDescent="0.2">
      <c r="E371" s="127"/>
      <c r="F371" s="127"/>
    </row>
    <row r="372" spans="5:6" s="120" customFormat="1" x14ac:dyDescent="0.2">
      <c r="E372" s="127"/>
      <c r="F372" s="127"/>
    </row>
    <row r="373" spans="5:6" s="120" customFormat="1" x14ac:dyDescent="0.2">
      <c r="E373" s="127"/>
      <c r="F373" s="127"/>
    </row>
    <row r="374" spans="5:6" s="120" customFormat="1" x14ac:dyDescent="0.2">
      <c r="E374" s="127"/>
      <c r="F374" s="127"/>
    </row>
    <row r="375" spans="5:6" s="120" customFormat="1" x14ac:dyDescent="0.2">
      <c r="E375" s="127"/>
      <c r="F375" s="127"/>
    </row>
    <row r="376" spans="5:6" s="120" customFormat="1" x14ac:dyDescent="0.2">
      <c r="E376" s="127"/>
      <c r="F376" s="127"/>
    </row>
    <row r="377" spans="5:6" s="120" customFormat="1" x14ac:dyDescent="0.2">
      <c r="E377" s="127"/>
      <c r="F377" s="127"/>
    </row>
    <row r="378" spans="5:6" s="120" customFormat="1" x14ac:dyDescent="0.2">
      <c r="E378" s="127"/>
      <c r="F378" s="127"/>
    </row>
    <row r="379" spans="5:6" s="120" customFormat="1" x14ac:dyDescent="0.2">
      <c r="E379" s="127"/>
      <c r="F379" s="127"/>
    </row>
    <row r="380" spans="5:6" s="120" customFormat="1" x14ac:dyDescent="0.2">
      <c r="E380" s="127"/>
      <c r="F380" s="127"/>
    </row>
    <row r="381" spans="5:6" s="120" customFormat="1" x14ac:dyDescent="0.2">
      <c r="E381" s="127"/>
      <c r="F381" s="127"/>
    </row>
    <row r="382" spans="5:6" s="120" customFormat="1" x14ac:dyDescent="0.2">
      <c r="E382" s="127"/>
      <c r="F382" s="127"/>
    </row>
    <row r="383" spans="5:6" s="120" customFormat="1" x14ac:dyDescent="0.2">
      <c r="E383" s="127"/>
      <c r="F383" s="127"/>
    </row>
    <row r="384" spans="5:6" s="120" customFormat="1" x14ac:dyDescent="0.2">
      <c r="E384" s="127"/>
      <c r="F384" s="127"/>
    </row>
    <row r="385" spans="5:6" s="120" customFormat="1" x14ac:dyDescent="0.2">
      <c r="E385" s="127"/>
      <c r="F385" s="127"/>
    </row>
    <row r="386" spans="5:6" s="120" customFormat="1" x14ac:dyDescent="0.2">
      <c r="E386" s="127"/>
      <c r="F386" s="127"/>
    </row>
    <row r="387" spans="5:6" s="120" customFormat="1" x14ac:dyDescent="0.2">
      <c r="E387" s="127"/>
      <c r="F387" s="127"/>
    </row>
    <row r="388" spans="5:6" s="120" customFormat="1" x14ac:dyDescent="0.2">
      <c r="E388" s="127"/>
      <c r="F388" s="127"/>
    </row>
    <row r="389" spans="5:6" s="120" customFormat="1" x14ac:dyDescent="0.2">
      <c r="E389" s="127"/>
      <c r="F389" s="127"/>
    </row>
    <row r="390" spans="5:6" s="120" customFormat="1" x14ac:dyDescent="0.2">
      <c r="E390" s="127"/>
      <c r="F390" s="127"/>
    </row>
    <row r="391" spans="5:6" s="120" customFormat="1" x14ac:dyDescent="0.2">
      <c r="E391" s="127"/>
      <c r="F391" s="127"/>
    </row>
    <row r="392" spans="5:6" s="120" customFormat="1" x14ac:dyDescent="0.2">
      <c r="E392" s="127"/>
      <c r="F392" s="127"/>
    </row>
    <row r="393" spans="5:6" s="120" customFormat="1" x14ac:dyDescent="0.2">
      <c r="E393" s="127"/>
      <c r="F393" s="127"/>
    </row>
    <row r="394" spans="5:6" s="120" customFormat="1" x14ac:dyDescent="0.2">
      <c r="E394" s="127"/>
      <c r="F394" s="127"/>
    </row>
    <row r="395" spans="5:6" s="120" customFormat="1" x14ac:dyDescent="0.2">
      <c r="E395" s="127"/>
      <c r="F395" s="127"/>
    </row>
    <row r="396" spans="5:6" s="120" customFormat="1" x14ac:dyDescent="0.2">
      <c r="E396" s="127"/>
      <c r="F396" s="127"/>
    </row>
    <row r="397" spans="5:6" s="120" customFormat="1" x14ac:dyDescent="0.2">
      <c r="E397" s="127"/>
      <c r="F397" s="127"/>
    </row>
    <row r="398" spans="5:6" s="120" customFormat="1" x14ac:dyDescent="0.2">
      <c r="E398" s="127"/>
      <c r="F398" s="127"/>
    </row>
    <row r="399" spans="5:6" s="120" customFormat="1" x14ac:dyDescent="0.2">
      <c r="E399" s="127"/>
      <c r="F399" s="127"/>
    </row>
    <row r="400" spans="5:6" s="120" customFormat="1" x14ac:dyDescent="0.2">
      <c r="E400" s="127"/>
      <c r="F400" s="127"/>
    </row>
    <row r="401" spans="5:6" s="120" customFormat="1" x14ac:dyDescent="0.2">
      <c r="E401" s="127"/>
      <c r="F401" s="127"/>
    </row>
    <row r="402" spans="5:6" s="120" customFormat="1" x14ac:dyDescent="0.2">
      <c r="E402" s="127"/>
      <c r="F402" s="127"/>
    </row>
    <row r="403" spans="5:6" s="120" customFormat="1" x14ac:dyDescent="0.2">
      <c r="E403" s="127"/>
      <c r="F403" s="127"/>
    </row>
    <row r="404" spans="5:6" s="120" customFormat="1" x14ac:dyDescent="0.2">
      <c r="E404" s="127"/>
      <c r="F404" s="127"/>
    </row>
    <row r="405" spans="5:6" s="120" customFormat="1" x14ac:dyDescent="0.2">
      <c r="E405" s="127"/>
      <c r="F405" s="127"/>
    </row>
    <row r="406" spans="5:6" s="120" customFormat="1" x14ac:dyDescent="0.2">
      <c r="E406" s="127"/>
      <c r="F406" s="127"/>
    </row>
    <row r="407" spans="5:6" s="120" customFormat="1" x14ac:dyDescent="0.2">
      <c r="E407" s="127"/>
      <c r="F407" s="127"/>
    </row>
    <row r="408" spans="5:6" s="120" customFormat="1" x14ac:dyDescent="0.2">
      <c r="E408" s="127"/>
      <c r="F408" s="127"/>
    </row>
    <row r="409" spans="5:6" s="120" customFormat="1" x14ac:dyDescent="0.2">
      <c r="E409" s="127"/>
      <c r="F409" s="127"/>
    </row>
    <row r="410" spans="5:6" s="120" customFormat="1" x14ac:dyDescent="0.2">
      <c r="E410" s="127"/>
      <c r="F410" s="127"/>
    </row>
    <row r="411" spans="5:6" s="120" customFormat="1" x14ac:dyDescent="0.2">
      <c r="E411" s="127"/>
      <c r="F411" s="127"/>
    </row>
    <row r="412" spans="5:6" s="120" customFormat="1" x14ac:dyDescent="0.2">
      <c r="E412" s="127"/>
      <c r="F412" s="127"/>
    </row>
    <row r="413" spans="5:6" s="120" customFormat="1" x14ac:dyDescent="0.2">
      <c r="E413" s="127"/>
      <c r="F413" s="127"/>
    </row>
    <row r="414" spans="5:6" s="120" customFormat="1" x14ac:dyDescent="0.2">
      <c r="E414" s="127"/>
      <c r="F414" s="127"/>
    </row>
    <row r="415" spans="5:6" s="120" customFormat="1" x14ac:dyDescent="0.2">
      <c r="E415" s="127"/>
      <c r="F415" s="127"/>
    </row>
    <row r="416" spans="5:6" s="120" customFormat="1" x14ac:dyDescent="0.2">
      <c r="E416" s="127"/>
      <c r="F416" s="127"/>
    </row>
    <row r="417" spans="5:6" s="120" customFormat="1" x14ac:dyDescent="0.2">
      <c r="E417" s="127"/>
      <c r="F417" s="127"/>
    </row>
    <row r="418" spans="5:6" s="120" customFormat="1" x14ac:dyDescent="0.2">
      <c r="E418" s="127"/>
      <c r="F418" s="127"/>
    </row>
    <row r="419" spans="5:6" s="120" customFormat="1" x14ac:dyDescent="0.2">
      <c r="E419" s="127"/>
      <c r="F419" s="127"/>
    </row>
    <row r="420" spans="5:6" s="120" customFormat="1" x14ac:dyDescent="0.2">
      <c r="E420" s="127"/>
      <c r="F420" s="127"/>
    </row>
    <row r="421" spans="5:6" s="120" customFormat="1" x14ac:dyDescent="0.2">
      <c r="E421" s="127"/>
      <c r="F421" s="127"/>
    </row>
    <row r="422" spans="5:6" s="120" customFormat="1" x14ac:dyDescent="0.2">
      <c r="E422" s="127"/>
      <c r="F422" s="127"/>
    </row>
    <row r="423" spans="5:6" s="120" customFormat="1" x14ac:dyDescent="0.2">
      <c r="E423" s="127"/>
      <c r="F423" s="127"/>
    </row>
    <row r="424" spans="5:6" s="120" customFormat="1" x14ac:dyDescent="0.2">
      <c r="E424" s="127"/>
      <c r="F424" s="127"/>
    </row>
    <row r="425" spans="5:6" s="120" customFormat="1" x14ac:dyDescent="0.2">
      <c r="E425" s="127"/>
      <c r="F425" s="127"/>
    </row>
    <row r="426" spans="5:6" s="120" customFormat="1" x14ac:dyDescent="0.2">
      <c r="E426" s="127"/>
      <c r="F426" s="127"/>
    </row>
    <row r="427" spans="5:6" s="120" customFormat="1" x14ac:dyDescent="0.2">
      <c r="E427" s="127"/>
      <c r="F427" s="127"/>
    </row>
    <row r="428" spans="5:6" s="120" customFormat="1" x14ac:dyDescent="0.2">
      <c r="E428" s="127"/>
      <c r="F428" s="127"/>
    </row>
    <row r="429" spans="5:6" s="120" customFormat="1" x14ac:dyDescent="0.2">
      <c r="E429" s="127"/>
      <c r="F429" s="127"/>
    </row>
    <row r="430" spans="5:6" s="120" customFormat="1" x14ac:dyDescent="0.2">
      <c r="E430" s="127"/>
      <c r="F430" s="127"/>
    </row>
    <row r="431" spans="5:6" s="120" customFormat="1" x14ac:dyDescent="0.2">
      <c r="E431" s="127"/>
      <c r="F431" s="127"/>
    </row>
    <row r="432" spans="5:6" s="120" customFormat="1" x14ac:dyDescent="0.2">
      <c r="E432" s="127"/>
      <c r="F432" s="127"/>
    </row>
    <row r="433" spans="5:6" s="120" customFormat="1" x14ac:dyDescent="0.2">
      <c r="E433" s="127"/>
      <c r="F433" s="127"/>
    </row>
    <row r="434" spans="5:6" s="120" customFormat="1" x14ac:dyDescent="0.2">
      <c r="E434" s="127"/>
      <c r="F434" s="127"/>
    </row>
    <row r="435" spans="5:6" s="120" customFormat="1" x14ac:dyDescent="0.2">
      <c r="E435" s="127"/>
      <c r="F435" s="127"/>
    </row>
    <row r="436" spans="5:6" s="120" customFormat="1" x14ac:dyDescent="0.2">
      <c r="E436" s="127"/>
      <c r="F436" s="127"/>
    </row>
    <row r="437" spans="5:6" s="120" customFormat="1" x14ac:dyDescent="0.2">
      <c r="E437" s="127"/>
      <c r="F437" s="127"/>
    </row>
    <row r="438" spans="5:6" s="120" customFormat="1" x14ac:dyDescent="0.2">
      <c r="E438" s="127"/>
      <c r="F438" s="127"/>
    </row>
    <row r="439" spans="5:6" s="120" customFormat="1" x14ac:dyDescent="0.2">
      <c r="E439" s="127"/>
      <c r="F439" s="127"/>
    </row>
    <row r="440" spans="5:6" s="120" customFormat="1" x14ac:dyDescent="0.2">
      <c r="E440" s="127"/>
      <c r="F440" s="127"/>
    </row>
    <row r="441" spans="5:6" s="120" customFormat="1" x14ac:dyDescent="0.2">
      <c r="E441" s="127"/>
      <c r="F441" s="127"/>
    </row>
    <row r="442" spans="5:6" s="120" customFormat="1" x14ac:dyDescent="0.2">
      <c r="E442" s="127"/>
      <c r="F442" s="127"/>
    </row>
    <row r="443" spans="5:6" s="120" customFormat="1" x14ac:dyDescent="0.2">
      <c r="E443" s="127"/>
      <c r="F443" s="127"/>
    </row>
    <row r="444" spans="5:6" s="120" customFormat="1" x14ac:dyDescent="0.2">
      <c r="E444" s="127"/>
      <c r="F444" s="127"/>
    </row>
    <row r="445" spans="5:6" s="120" customFormat="1" x14ac:dyDescent="0.2">
      <c r="E445" s="127"/>
      <c r="F445" s="127"/>
    </row>
    <row r="446" spans="5:6" s="120" customFormat="1" x14ac:dyDescent="0.2">
      <c r="E446" s="127"/>
      <c r="F446" s="127"/>
    </row>
    <row r="447" spans="5:6" s="120" customFormat="1" x14ac:dyDescent="0.2">
      <c r="E447" s="127"/>
      <c r="F447" s="127"/>
    </row>
    <row r="448" spans="5:6" s="120" customFormat="1" x14ac:dyDescent="0.2">
      <c r="E448" s="127"/>
      <c r="F448" s="127"/>
    </row>
    <row r="449" spans="5:6" s="120" customFormat="1" x14ac:dyDescent="0.2">
      <c r="E449" s="127"/>
      <c r="F449" s="127"/>
    </row>
    <row r="450" spans="5:6" s="120" customFormat="1" x14ac:dyDescent="0.2">
      <c r="E450" s="127"/>
      <c r="F450" s="127"/>
    </row>
    <row r="451" spans="5:6" s="120" customFormat="1" x14ac:dyDescent="0.2">
      <c r="E451" s="127"/>
      <c r="F451" s="127"/>
    </row>
    <row r="452" spans="5:6" s="120" customFormat="1" x14ac:dyDescent="0.2">
      <c r="E452" s="127"/>
      <c r="F452" s="127"/>
    </row>
    <row r="453" spans="5:6" s="120" customFormat="1" x14ac:dyDescent="0.2">
      <c r="E453" s="127"/>
      <c r="F453" s="127"/>
    </row>
    <row r="454" spans="5:6" s="120" customFormat="1" x14ac:dyDescent="0.2">
      <c r="E454" s="127"/>
      <c r="F454" s="127"/>
    </row>
    <row r="455" spans="5:6" s="120" customFormat="1" x14ac:dyDescent="0.2">
      <c r="E455" s="127"/>
      <c r="F455" s="127"/>
    </row>
    <row r="456" spans="5:6" s="120" customFormat="1" x14ac:dyDescent="0.2">
      <c r="E456" s="127"/>
      <c r="F456" s="127"/>
    </row>
    <row r="457" spans="5:6" s="120" customFormat="1" x14ac:dyDescent="0.2">
      <c r="E457" s="127"/>
      <c r="F457" s="127"/>
    </row>
    <row r="458" spans="5:6" s="120" customFormat="1" x14ac:dyDescent="0.2">
      <c r="E458" s="127"/>
      <c r="F458" s="127"/>
    </row>
    <row r="459" spans="5:6" s="120" customFormat="1" x14ac:dyDescent="0.2">
      <c r="E459" s="127"/>
      <c r="F459" s="127"/>
    </row>
    <row r="460" spans="5:6" s="120" customFormat="1" x14ac:dyDescent="0.2">
      <c r="E460" s="127"/>
      <c r="F460" s="127"/>
    </row>
    <row r="461" spans="5:6" s="120" customFormat="1" x14ac:dyDescent="0.2">
      <c r="E461" s="127"/>
      <c r="F461" s="127"/>
    </row>
    <row r="462" spans="5:6" s="120" customFormat="1" x14ac:dyDescent="0.2">
      <c r="E462" s="127"/>
      <c r="F462" s="127"/>
    </row>
    <row r="463" spans="5:6" s="120" customFormat="1" x14ac:dyDescent="0.2">
      <c r="E463" s="127"/>
      <c r="F463" s="127"/>
    </row>
    <row r="464" spans="5:6" s="120" customFormat="1" x14ac:dyDescent="0.2">
      <c r="E464" s="127"/>
      <c r="F464" s="127"/>
    </row>
    <row r="465" spans="5:6" s="120" customFormat="1" x14ac:dyDescent="0.2">
      <c r="E465" s="127"/>
      <c r="F465" s="127"/>
    </row>
    <row r="466" spans="5:6" s="120" customFormat="1" x14ac:dyDescent="0.2">
      <c r="E466" s="127"/>
      <c r="F466" s="127"/>
    </row>
    <row r="467" spans="5:6" s="120" customFormat="1" x14ac:dyDescent="0.2">
      <c r="E467" s="127"/>
      <c r="F467" s="127"/>
    </row>
    <row r="468" spans="5:6" s="120" customFormat="1" x14ac:dyDescent="0.2">
      <c r="E468" s="127"/>
      <c r="F468" s="127"/>
    </row>
    <row r="469" spans="5:6" s="120" customFormat="1" x14ac:dyDescent="0.2">
      <c r="E469" s="127"/>
      <c r="F469" s="127"/>
    </row>
    <row r="470" spans="5:6" s="120" customFormat="1" x14ac:dyDescent="0.2">
      <c r="E470" s="127"/>
      <c r="F470" s="127"/>
    </row>
    <row r="471" spans="5:6" s="120" customFormat="1" x14ac:dyDescent="0.2">
      <c r="E471" s="127"/>
      <c r="F471" s="127"/>
    </row>
    <row r="472" spans="5:6" s="120" customFormat="1" x14ac:dyDescent="0.2">
      <c r="E472" s="127"/>
      <c r="F472" s="127"/>
    </row>
    <row r="473" spans="5:6" s="120" customFormat="1" x14ac:dyDescent="0.2">
      <c r="E473" s="127"/>
      <c r="F473" s="127"/>
    </row>
    <row r="474" spans="5:6" s="120" customFormat="1" x14ac:dyDescent="0.2">
      <c r="E474" s="127"/>
      <c r="F474" s="127"/>
    </row>
    <row r="475" spans="5:6" s="120" customFormat="1" x14ac:dyDescent="0.2">
      <c r="E475" s="127"/>
      <c r="F475" s="127"/>
    </row>
    <row r="476" spans="5:6" s="120" customFormat="1" x14ac:dyDescent="0.2">
      <c r="E476" s="127"/>
      <c r="F476" s="127"/>
    </row>
    <row r="477" spans="5:6" s="120" customFormat="1" x14ac:dyDescent="0.2">
      <c r="E477" s="127"/>
      <c r="F477" s="127"/>
    </row>
    <row r="478" spans="5:6" s="120" customFormat="1" x14ac:dyDescent="0.2">
      <c r="E478" s="127"/>
      <c r="F478" s="127"/>
    </row>
    <row r="479" spans="5:6" s="120" customFormat="1" x14ac:dyDescent="0.2">
      <c r="E479" s="127"/>
      <c r="F479" s="127"/>
    </row>
    <row r="480" spans="5:6" s="120" customFormat="1" x14ac:dyDescent="0.2">
      <c r="E480" s="127"/>
      <c r="F480" s="127"/>
    </row>
    <row r="481" spans="5:6" s="120" customFormat="1" x14ac:dyDescent="0.2">
      <c r="E481" s="127"/>
      <c r="F481" s="127"/>
    </row>
    <row r="482" spans="5:6" s="120" customFormat="1" x14ac:dyDescent="0.2">
      <c r="E482" s="127"/>
      <c r="F482" s="127"/>
    </row>
    <row r="483" spans="5:6" s="120" customFormat="1" x14ac:dyDescent="0.2">
      <c r="E483" s="127"/>
      <c r="F483" s="127"/>
    </row>
    <row r="484" spans="5:6" s="120" customFormat="1" x14ac:dyDescent="0.2">
      <c r="E484" s="127"/>
      <c r="F484" s="127"/>
    </row>
    <row r="485" spans="5:6" s="120" customFormat="1" x14ac:dyDescent="0.2">
      <c r="E485" s="127"/>
      <c r="F485" s="127"/>
    </row>
    <row r="486" spans="5:6" s="120" customFormat="1" x14ac:dyDescent="0.2">
      <c r="E486" s="127"/>
      <c r="F486" s="127"/>
    </row>
    <row r="487" spans="5:6" s="120" customFormat="1" x14ac:dyDescent="0.2">
      <c r="E487" s="127"/>
      <c r="F487" s="127"/>
    </row>
    <row r="488" spans="5:6" s="120" customFormat="1" x14ac:dyDescent="0.2">
      <c r="E488" s="127"/>
      <c r="F488" s="127"/>
    </row>
    <row r="489" spans="5:6" s="120" customFormat="1" x14ac:dyDescent="0.2">
      <c r="E489" s="127"/>
      <c r="F489" s="127"/>
    </row>
    <row r="490" spans="5:6" s="120" customFormat="1" x14ac:dyDescent="0.2">
      <c r="E490" s="127"/>
      <c r="F490" s="127"/>
    </row>
    <row r="491" spans="5:6" s="120" customFormat="1" x14ac:dyDescent="0.2">
      <c r="E491" s="127"/>
      <c r="F491" s="127"/>
    </row>
    <row r="492" spans="5:6" s="120" customFormat="1" x14ac:dyDescent="0.2">
      <c r="E492" s="127"/>
      <c r="F492" s="127"/>
    </row>
    <row r="493" spans="5:6" s="120" customFormat="1" x14ac:dyDescent="0.2">
      <c r="E493" s="127"/>
      <c r="F493" s="127"/>
    </row>
    <row r="494" spans="5:6" s="120" customFormat="1" x14ac:dyDescent="0.2">
      <c r="E494" s="127"/>
      <c r="F494" s="127"/>
    </row>
    <row r="495" spans="5:6" s="120" customFormat="1" x14ac:dyDescent="0.2">
      <c r="E495" s="127"/>
      <c r="F495" s="127"/>
    </row>
    <row r="496" spans="5:6" s="120" customFormat="1" x14ac:dyDescent="0.2">
      <c r="E496" s="127"/>
      <c r="F496" s="127"/>
    </row>
    <row r="497" spans="5:6" s="120" customFormat="1" x14ac:dyDescent="0.2">
      <c r="E497" s="127"/>
      <c r="F497" s="127"/>
    </row>
    <row r="498" spans="5:6" s="120" customFormat="1" x14ac:dyDescent="0.2">
      <c r="E498" s="127"/>
      <c r="F498" s="127"/>
    </row>
    <row r="499" spans="5:6" s="120" customFormat="1" x14ac:dyDescent="0.2">
      <c r="E499" s="127"/>
      <c r="F499" s="127"/>
    </row>
    <row r="500" spans="5:6" s="120" customFormat="1" x14ac:dyDescent="0.2">
      <c r="E500" s="127"/>
      <c r="F500" s="127"/>
    </row>
    <row r="501" spans="5:6" s="120" customFormat="1" x14ac:dyDescent="0.2">
      <c r="E501" s="127"/>
      <c r="F501" s="127"/>
    </row>
    <row r="502" spans="5:6" s="120" customFormat="1" x14ac:dyDescent="0.2">
      <c r="E502" s="127"/>
      <c r="F502" s="127"/>
    </row>
    <row r="503" spans="5:6" s="120" customFormat="1" x14ac:dyDescent="0.2">
      <c r="E503" s="127"/>
      <c r="F503" s="127"/>
    </row>
    <row r="504" spans="5:6" s="120" customFormat="1" x14ac:dyDescent="0.2">
      <c r="E504" s="127"/>
      <c r="F504" s="127"/>
    </row>
    <row r="505" spans="5:6" s="120" customFormat="1" x14ac:dyDescent="0.2">
      <c r="E505" s="127"/>
      <c r="F505" s="127"/>
    </row>
    <row r="506" spans="5:6" s="120" customFormat="1" x14ac:dyDescent="0.2">
      <c r="E506" s="127"/>
      <c r="F506" s="127"/>
    </row>
    <row r="507" spans="5:6" s="120" customFormat="1" x14ac:dyDescent="0.2">
      <c r="E507" s="127"/>
      <c r="F507" s="127"/>
    </row>
    <row r="508" spans="5:6" s="120" customFormat="1" x14ac:dyDescent="0.2">
      <c r="E508" s="127"/>
      <c r="F508" s="127"/>
    </row>
    <row r="509" spans="5:6" s="120" customFormat="1" x14ac:dyDescent="0.2">
      <c r="E509" s="127"/>
      <c r="F509" s="127"/>
    </row>
    <row r="510" spans="5:6" s="120" customFormat="1" x14ac:dyDescent="0.2">
      <c r="E510" s="127"/>
      <c r="F510" s="127"/>
    </row>
    <row r="511" spans="5:6" s="120" customFormat="1" x14ac:dyDescent="0.2">
      <c r="E511" s="127"/>
      <c r="F511" s="127"/>
    </row>
    <row r="512" spans="5:6" s="120" customFormat="1" x14ac:dyDescent="0.2">
      <c r="E512" s="127"/>
      <c r="F512" s="127"/>
    </row>
    <row r="513" spans="5:6" s="120" customFormat="1" x14ac:dyDescent="0.2">
      <c r="E513" s="127"/>
      <c r="F513" s="127"/>
    </row>
    <row r="514" spans="5:6" s="120" customFormat="1" x14ac:dyDescent="0.2">
      <c r="E514" s="127"/>
      <c r="F514" s="127"/>
    </row>
    <row r="515" spans="5:6" s="120" customFormat="1" x14ac:dyDescent="0.2">
      <c r="E515" s="127"/>
      <c r="F515" s="127"/>
    </row>
    <row r="516" spans="5:6" s="120" customFormat="1" x14ac:dyDescent="0.2">
      <c r="E516" s="127"/>
      <c r="F516" s="127"/>
    </row>
    <row r="517" spans="5:6" s="120" customFormat="1" x14ac:dyDescent="0.2">
      <c r="E517" s="127"/>
      <c r="F517" s="127"/>
    </row>
    <row r="518" spans="5:6" s="120" customFormat="1" x14ac:dyDescent="0.2">
      <c r="E518" s="127"/>
      <c r="F518" s="127"/>
    </row>
    <row r="519" spans="5:6" s="120" customFormat="1" x14ac:dyDescent="0.2">
      <c r="E519" s="127"/>
      <c r="F519" s="127"/>
    </row>
    <row r="520" spans="5:6" s="120" customFormat="1" x14ac:dyDescent="0.2">
      <c r="E520" s="127"/>
      <c r="F520" s="127"/>
    </row>
    <row r="521" spans="5:6" s="120" customFormat="1" x14ac:dyDescent="0.2">
      <c r="E521" s="127"/>
      <c r="F521" s="127"/>
    </row>
    <row r="522" spans="5:6" s="120" customFormat="1" x14ac:dyDescent="0.2">
      <c r="E522" s="127"/>
      <c r="F522" s="127"/>
    </row>
    <row r="523" spans="5:6" s="120" customFormat="1" x14ac:dyDescent="0.2">
      <c r="E523" s="127"/>
      <c r="F523" s="127"/>
    </row>
    <row r="524" spans="5:6" s="120" customFormat="1" x14ac:dyDescent="0.2">
      <c r="E524" s="127"/>
      <c r="F524" s="127"/>
    </row>
    <row r="525" spans="5:6" s="120" customFormat="1" x14ac:dyDescent="0.2">
      <c r="E525" s="127"/>
      <c r="F525" s="127"/>
    </row>
    <row r="526" spans="5:6" s="120" customFormat="1" x14ac:dyDescent="0.2">
      <c r="E526" s="127"/>
      <c r="F526" s="127"/>
    </row>
    <row r="527" spans="5:6" s="120" customFormat="1" x14ac:dyDescent="0.2">
      <c r="E527" s="127"/>
      <c r="F527" s="127"/>
    </row>
    <row r="528" spans="5:6" s="120" customFormat="1" x14ac:dyDescent="0.2">
      <c r="E528" s="127"/>
      <c r="F528" s="127"/>
    </row>
    <row r="529" spans="5:6" s="120" customFormat="1" x14ac:dyDescent="0.2">
      <c r="E529" s="127"/>
      <c r="F529" s="127"/>
    </row>
    <row r="530" spans="5:6" s="120" customFormat="1" x14ac:dyDescent="0.2">
      <c r="E530" s="127"/>
      <c r="F530" s="127"/>
    </row>
    <row r="531" spans="5:6" s="120" customFormat="1" x14ac:dyDescent="0.2">
      <c r="E531" s="127"/>
      <c r="F531" s="127"/>
    </row>
    <row r="532" spans="5:6" s="120" customFormat="1" x14ac:dyDescent="0.2">
      <c r="E532" s="127"/>
      <c r="F532" s="127"/>
    </row>
    <row r="533" spans="5:6" s="120" customFormat="1" x14ac:dyDescent="0.2">
      <c r="E533" s="127"/>
      <c r="F533" s="127"/>
    </row>
    <row r="534" spans="5:6" s="120" customFormat="1" x14ac:dyDescent="0.2">
      <c r="E534" s="127"/>
      <c r="F534" s="127"/>
    </row>
    <row r="535" spans="5:6" s="120" customFormat="1" x14ac:dyDescent="0.2">
      <c r="E535" s="127"/>
      <c r="F535" s="127"/>
    </row>
    <row r="536" spans="5:6" s="120" customFormat="1" x14ac:dyDescent="0.2">
      <c r="E536" s="127"/>
      <c r="F536" s="127"/>
    </row>
    <row r="537" spans="5:6" s="120" customFormat="1" x14ac:dyDescent="0.2">
      <c r="E537" s="127"/>
      <c r="F537" s="127"/>
    </row>
    <row r="538" spans="5:6" s="120" customFormat="1" x14ac:dyDescent="0.2">
      <c r="E538" s="127"/>
      <c r="F538" s="127"/>
    </row>
    <row r="539" spans="5:6" s="120" customFormat="1" x14ac:dyDescent="0.2">
      <c r="E539" s="127"/>
      <c r="F539" s="127"/>
    </row>
    <row r="540" spans="5:6" s="120" customFormat="1" x14ac:dyDescent="0.2">
      <c r="E540" s="127"/>
      <c r="F540" s="127"/>
    </row>
    <row r="541" spans="5:6" s="120" customFormat="1" x14ac:dyDescent="0.2">
      <c r="E541" s="127"/>
      <c r="F541" s="127"/>
    </row>
    <row r="542" spans="5:6" s="120" customFormat="1" x14ac:dyDescent="0.2">
      <c r="E542" s="127"/>
      <c r="F542" s="127"/>
    </row>
    <row r="543" spans="5:6" s="120" customFormat="1" x14ac:dyDescent="0.2">
      <c r="E543" s="127"/>
      <c r="F543" s="127"/>
    </row>
    <row r="544" spans="5:6" s="120" customFormat="1" x14ac:dyDescent="0.2">
      <c r="E544" s="127"/>
      <c r="F544" s="127"/>
    </row>
    <row r="545" spans="5:6" s="120" customFormat="1" x14ac:dyDescent="0.2">
      <c r="E545" s="127"/>
      <c r="F545" s="127"/>
    </row>
    <row r="546" spans="5:6" s="120" customFormat="1" x14ac:dyDescent="0.2">
      <c r="E546" s="127"/>
      <c r="F546" s="127"/>
    </row>
    <row r="547" spans="5:6" s="120" customFormat="1" x14ac:dyDescent="0.2">
      <c r="E547" s="127"/>
      <c r="F547" s="127"/>
    </row>
    <row r="548" spans="5:6" s="120" customFormat="1" x14ac:dyDescent="0.2">
      <c r="E548" s="127"/>
      <c r="F548" s="127"/>
    </row>
    <row r="549" spans="5:6" s="120" customFormat="1" x14ac:dyDescent="0.2">
      <c r="E549" s="127"/>
      <c r="F549" s="127"/>
    </row>
    <row r="550" spans="5:6" s="120" customFormat="1" x14ac:dyDescent="0.2">
      <c r="E550" s="127"/>
      <c r="F550" s="127"/>
    </row>
    <row r="551" spans="5:6" s="120" customFormat="1" x14ac:dyDescent="0.2">
      <c r="E551" s="127"/>
      <c r="F551" s="127"/>
    </row>
    <row r="552" spans="5:6" s="120" customFormat="1" x14ac:dyDescent="0.2">
      <c r="E552" s="127"/>
      <c r="F552" s="127"/>
    </row>
    <row r="553" spans="5:6" s="120" customFormat="1" x14ac:dyDescent="0.2">
      <c r="E553" s="127"/>
      <c r="F553" s="127"/>
    </row>
    <row r="554" spans="5:6" s="120" customFormat="1" x14ac:dyDescent="0.2">
      <c r="E554" s="127"/>
      <c r="F554" s="127"/>
    </row>
    <row r="555" spans="5:6" s="120" customFormat="1" x14ac:dyDescent="0.2">
      <c r="E555" s="127"/>
      <c r="F555" s="127"/>
    </row>
    <row r="556" spans="5:6" s="120" customFormat="1" x14ac:dyDescent="0.2">
      <c r="E556" s="127"/>
      <c r="F556" s="127"/>
    </row>
    <row r="557" spans="5:6" s="120" customFormat="1" x14ac:dyDescent="0.2">
      <c r="E557" s="127"/>
      <c r="F557" s="127"/>
    </row>
    <row r="558" spans="5:6" s="120" customFormat="1" x14ac:dyDescent="0.2">
      <c r="E558" s="127"/>
      <c r="F558" s="127"/>
    </row>
    <row r="559" spans="5:6" s="120" customFormat="1" x14ac:dyDescent="0.2">
      <c r="E559" s="127"/>
      <c r="F559" s="127"/>
    </row>
    <row r="560" spans="5:6" s="120" customFormat="1" x14ac:dyDescent="0.2">
      <c r="E560" s="127"/>
      <c r="F560" s="127"/>
    </row>
    <row r="561" spans="5:6" s="120" customFormat="1" x14ac:dyDescent="0.2">
      <c r="E561" s="127"/>
      <c r="F561" s="127"/>
    </row>
    <row r="562" spans="5:6" s="120" customFormat="1" x14ac:dyDescent="0.2">
      <c r="E562" s="127"/>
      <c r="F562" s="127"/>
    </row>
    <row r="563" spans="5:6" s="120" customFormat="1" x14ac:dyDescent="0.2">
      <c r="E563" s="127"/>
      <c r="F563" s="127"/>
    </row>
    <row r="564" spans="5:6" s="120" customFormat="1" x14ac:dyDescent="0.2">
      <c r="E564" s="127"/>
      <c r="F564" s="127"/>
    </row>
    <row r="565" spans="5:6" s="120" customFormat="1" x14ac:dyDescent="0.2">
      <c r="E565" s="127"/>
      <c r="F565" s="127"/>
    </row>
    <row r="566" spans="5:6" s="120" customFormat="1" x14ac:dyDescent="0.2">
      <c r="E566" s="127"/>
      <c r="F566" s="127"/>
    </row>
    <row r="567" spans="5:6" s="120" customFormat="1" x14ac:dyDescent="0.2">
      <c r="E567" s="127"/>
      <c r="F567" s="127"/>
    </row>
    <row r="568" spans="5:6" s="120" customFormat="1" x14ac:dyDescent="0.2">
      <c r="E568" s="127"/>
      <c r="F568" s="127"/>
    </row>
    <row r="569" spans="5:6" s="120" customFormat="1" x14ac:dyDescent="0.2">
      <c r="E569" s="127"/>
      <c r="F569" s="127"/>
    </row>
    <row r="570" spans="5:6" s="120" customFormat="1" x14ac:dyDescent="0.2">
      <c r="E570" s="127"/>
      <c r="F570" s="127"/>
    </row>
    <row r="571" spans="5:6" s="120" customFormat="1" x14ac:dyDescent="0.2">
      <c r="E571" s="127"/>
      <c r="F571" s="127"/>
    </row>
    <row r="572" spans="5:6" s="120" customFormat="1" x14ac:dyDescent="0.2">
      <c r="E572" s="127"/>
      <c r="F572" s="127"/>
    </row>
    <row r="573" spans="5:6" s="120" customFormat="1" x14ac:dyDescent="0.2">
      <c r="E573" s="127"/>
      <c r="F573" s="127"/>
    </row>
    <row r="574" spans="5:6" s="120" customFormat="1" x14ac:dyDescent="0.2">
      <c r="E574" s="127"/>
      <c r="F574" s="127"/>
    </row>
    <row r="575" spans="5:6" s="120" customFormat="1" x14ac:dyDescent="0.2">
      <c r="E575" s="127"/>
      <c r="F575" s="127"/>
    </row>
    <row r="576" spans="5:6" s="120" customFormat="1" x14ac:dyDescent="0.2">
      <c r="E576" s="127"/>
      <c r="F576" s="127"/>
    </row>
    <row r="577" spans="5:6" s="120" customFormat="1" x14ac:dyDescent="0.2">
      <c r="E577" s="127"/>
      <c r="F577" s="127"/>
    </row>
    <row r="578" spans="5:6" s="120" customFormat="1" x14ac:dyDescent="0.2">
      <c r="E578" s="127"/>
      <c r="F578" s="127"/>
    </row>
    <row r="579" spans="5:6" s="120" customFormat="1" x14ac:dyDescent="0.2">
      <c r="E579" s="127"/>
      <c r="F579" s="127"/>
    </row>
    <row r="580" spans="5:6" s="120" customFormat="1" x14ac:dyDescent="0.2">
      <c r="E580" s="127"/>
      <c r="F580" s="127"/>
    </row>
    <row r="581" spans="5:6" s="120" customFormat="1" x14ac:dyDescent="0.2">
      <c r="E581" s="127"/>
      <c r="F581" s="127"/>
    </row>
    <row r="582" spans="5:6" s="120" customFormat="1" x14ac:dyDescent="0.2">
      <c r="E582" s="127"/>
      <c r="F582" s="127"/>
    </row>
    <row r="583" spans="5:6" s="120" customFormat="1" x14ac:dyDescent="0.2">
      <c r="E583" s="127"/>
      <c r="F583" s="127"/>
    </row>
    <row r="584" spans="5:6" s="120" customFormat="1" x14ac:dyDescent="0.2">
      <c r="E584" s="127"/>
      <c r="F584" s="127"/>
    </row>
    <row r="585" spans="5:6" s="120" customFormat="1" x14ac:dyDescent="0.2">
      <c r="E585" s="127"/>
      <c r="F585" s="127"/>
    </row>
    <row r="586" spans="5:6" s="120" customFormat="1" x14ac:dyDescent="0.2">
      <c r="E586" s="127"/>
      <c r="F586" s="127"/>
    </row>
    <row r="587" spans="5:6" s="120" customFormat="1" x14ac:dyDescent="0.2">
      <c r="E587" s="127"/>
      <c r="F587" s="127"/>
    </row>
    <row r="588" spans="5:6" s="120" customFormat="1" x14ac:dyDescent="0.2">
      <c r="E588" s="127"/>
      <c r="F588" s="127"/>
    </row>
    <row r="589" spans="5:6" s="120" customFormat="1" x14ac:dyDescent="0.2">
      <c r="E589" s="127"/>
      <c r="F589" s="127"/>
    </row>
    <row r="590" spans="5:6" s="120" customFormat="1" x14ac:dyDescent="0.2">
      <c r="E590" s="127"/>
      <c r="F590" s="127"/>
    </row>
    <row r="591" spans="5:6" s="120" customFormat="1" x14ac:dyDescent="0.2">
      <c r="E591" s="127"/>
      <c r="F591" s="127"/>
    </row>
    <row r="592" spans="5:6" s="120" customFormat="1" x14ac:dyDescent="0.2">
      <c r="E592" s="127"/>
      <c r="F592" s="127"/>
    </row>
    <row r="593" spans="5:6" s="120" customFormat="1" x14ac:dyDescent="0.2">
      <c r="E593" s="127"/>
      <c r="F593" s="127"/>
    </row>
    <row r="594" spans="5:6" s="120" customFormat="1" x14ac:dyDescent="0.2">
      <c r="E594" s="127"/>
      <c r="F594" s="127"/>
    </row>
    <row r="595" spans="5:6" s="120" customFormat="1" x14ac:dyDescent="0.2">
      <c r="E595" s="127"/>
      <c r="F595" s="127"/>
    </row>
    <row r="596" spans="5:6" s="120" customFormat="1" x14ac:dyDescent="0.2">
      <c r="E596" s="127"/>
      <c r="F596" s="127"/>
    </row>
    <row r="597" spans="5:6" s="120" customFormat="1" x14ac:dyDescent="0.2">
      <c r="E597" s="127"/>
      <c r="F597" s="127"/>
    </row>
    <row r="598" spans="5:6" s="120" customFormat="1" x14ac:dyDescent="0.2">
      <c r="E598" s="127"/>
      <c r="F598" s="127"/>
    </row>
    <row r="599" spans="5:6" s="120" customFormat="1" x14ac:dyDescent="0.2">
      <c r="E599" s="127"/>
      <c r="F599" s="127"/>
    </row>
    <row r="600" spans="5:6" s="120" customFormat="1" x14ac:dyDescent="0.2">
      <c r="E600" s="127"/>
      <c r="F600" s="127"/>
    </row>
    <row r="601" spans="5:6" s="120" customFormat="1" x14ac:dyDescent="0.2">
      <c r="E601" s="127"/>
      <c r="F601" s="127"/>
    </row>
    <row r="602" spans="5:6" s="120" customFormat="1" x14ac:dyDescent="0.2">
      <c r="E602" s="127"/>
      <c r="F602" s="127"/>
    </row>
    <row r="603" spans="5:6" s="120" customFormat="1" x14ac:dyDescent="0.2">
      <c r="E603" s="127"/>
      <c r="F603" s="127"/>
    </row>
    <row r="604" spans="5:6" s="120" customFormat="1" x14ac:dyDescent="0.2">
      <c r="E604" s="127"/>
      <c r="F604" s="127"/>
    </row>
    <row r="605" spans="5:6" s="120" customFormat="1" x14ac:dyDescent="0.2">
      <c r="E605" s="127"/>
      <c r="F605" s="127"/>
    </row>
    <row r="606" spans="5:6" s="120" customFormat="1" x14ac:dyDescent="0.2">
      <c r="E606" s="127"/>
      <c r="F606" s="127"/>
    </row>
    <row r="607" spans="5:6" s="120" customFormat="1" x14ac:dyDescent="0.2">
      <c r="E607" s="127"/>
      <c r="F607" s="127"/>
    </row>
    <row r="608" spans="5:6" s="120" customFormat="1" x14ac:dyDescent="0.2">
      <c r="E608" s="127"/>
      <c r="F608" s="127"/>
    </row>
    <row r="609" spans="5:6" s="120" customFormat="1" x14ac:dyDescent="0.2">
      <c r="E609" s="127"/>
      <c r="F609" s="127"/>
    </row>
    <row r="610" spans="5:6" s="120" customFormat="1" x14ac:dyDescent="0.2">
      <c r="E610" s="127"/>
      <c r="F610" s="127"/>
    </row>
    <row r="611" spans="5:6" s="120" customFormat="1" x14ac:dyDescent="0.2">
      <c r="E611" s="127"/>
      <c r="F611" s="127"/>
    </row>
    <row r="612" spans="5:6" s="120" customFormat="1" x14ac:dyDescent="0.2">
      <c r="E612" s="127"/>
      <c r="F612" s="127"/>
    </row>
    <row r="613" spans="5:6" s="120" customFormat="1" x14ac:dyDescent="0.2">
      <c r="E613" s="127"/>
      <c r="F613" s="127"/>
    </row>
    <row r="614" spans="5:6" s="120" customFormat="1" x14ac:dyDescent="0.2">
      <c r="E614" s="127"/>
      <c r="F614" s="127"/>
    </row>
    <row r="615" spans="5:6" s="120" customFormat="1" x14ac:dyDescent="0.2">
      <c r="E615" s="127"/>
      <c r="F615" s="127"/>
    </row>
    <row r="616" spans="5:6" s="120" customFormat="1" x14ac:dyDescent="0.2">
      <c r="E616" s="127"/>
      <c r="F616" s="127"/>
    </row>
    <row r="617" spans="5:6" s="120" customFormat="1" x14ac:dyDescent="0.2">
      <c r="E617" s="127"/>
      <c r="F617" s="127"/>
    </row>
    <row r="618" spans="5:6" s="120" customFormat="1" x14ac:dyDescent="0.2">
      <c r="E618" s="127"/>
      <c r="F618" s="127"/>
    </row>
    <row r="619" spans="5:6" s="120" customFormat="1" x14ac:dyDescent="0.2">
      <c r="E619" s="127"/>
      <c r="F619" s="127"/>
    </row>
    <row r="620" spans="5:6" s="120" customFormat="1" x14ac:dyDescent="0.2">
      <c r="E620" s="127"/>
      <c r="F620" s="127"/>
    </row>
    <row r="621" spans="5:6" s="120" customFormat="1" x14ac:dyDescent="0.2">
      <c r="E621" s="127"/>
      <c r="F621" s="127"/>
    </row>
    <row r="622" spans="5:6" s="120" customFormat="1" x14ac:dyDescent="0.2">
      <c r="E622" s="127"/>
      <c r="F622" s="127"/>
    </row>
    <row r="623" spans="5:6" s="120" customFormat="1" x14ac:dyDescent="0.2">
      <c r="E623" s="127"/>
      <c r="F623" s="127"/>
    </row>
    <row r="624" spans="5:6" s="120" customFormat="1" x14ac:dyDescent="0.2">
      <c r="E624" s="127"/>
      <c r="F624" s="127"/>
    </row>
    <row r="625" spans="5:6" s="120" customFormat="1" x14ac:dyDescent="0.2">
      <c r="E625" s="127"/>
      <c r="F625" s="127"/>
    </row>
    <row r="626" spans="5:6" s="120" customFormat="1" x14ac:dyDescent="0.2">
      <c r="E626" s="127"/>
      <c r="F626" s="127"/>
    </row>
    <row r="627" spans="5:6" s="120" customFormat="1" x14ac:dyDescent="0.2">
      <c r="E627" s="127"/>
      <c r="F627" s="127"/>
    </row>
    <row r="628" spans="5:6" s="120" customFormat="1" x14ac:dyDescent="0.2">
      <c r="E628" s="127"/>
      <c r="F628" s="127"/>
    </row>
    <row r="629" spans="5:6" s="120" customFormat="1" x14ac:dyDescent="0.2">
      <c r="E629" s="127"/>
      <c r="F629" s="127"/>
    </row>
    <row r="630" spans="5:6" s="120" customFormat="1" x14ac:dyDescent="0.2">
      <c r="E630" s="127"/>
      <c r="F630" s="127"/>
    </row>
    <row r="631" spans="5:6" s="120" customFormat="1" x14ac:dyDescent="0.2">
      <c r="E631" s="127"/>
      <c r="F631" s="127"/>
    </row>
    <row r="632" spans="5:6" s="120" customFormat="1" x14ac:dyDescent="0.2">
      <c r="E632" s="127"/>
      <c r="F632" s="127"/>
    </row>
    <row r="633" spans="5:6" s="120" customFormat="1" x14ac:dyDescent="0.2">
      <c r="E633" s="127"/>
      <c r="F633" s="127"/>
    </row>
    <row r="634" spans="5:6" s="120" customFormat="1" x14ac:dyDescent="0.2">
      <c r="E634" s="127"/>
      <c r="F634" s="127"/>
    </row>
    <row r="635" spans="5:6" s="120" customFormat="1" x14ac:dyDescent="0.2">
      <c r="E635" s="127"/>
      <c r="F635" s="127"/>
    </row>
    <row r="636" spans="5:6" s="120" customFormat="1" x14ac:dyDescent="0.2">
      <c r="E636" s="127"/>
      <c r="F636" s="127"/>
    </row>
    <row r="637" spans="5:6" s="120" customFormat="1" x14ac:dyDescent="0.2">
      <c r="E637" s="127"/>
      <c r="F637" s="127"/>
    </row>
    <row r="638" spans="5:6" s="120" customFormat="1" x14ac:dyDescent="0.2">
      <c r="E638" s="127"/>
      <c r="F638" s="127"/>
    </row>
    <row r="639" spans="5:6" s="120" customFormat="1" x14ac:dyDescent="0.2">
      <c r="E639" s="127"/>
      <c r="F639" s="127"/>
    </row>
    <row r="640" spans="5:6" s="120" customFormat="1" x14ac:dyDescent="0.2">
      <c r="E640" s="127"/>
      <c r="F640" s="127"/>
    </row>
    <row r="641" spans="5:6" s="120" customFormat="1" x14ac:dyDescent="0.2">
      <c r="E641" s="127"/>
      <c r="F641" s="127"/>
    </row>
    <row r="642" spans="5:6" s="120" customFormat="1" x14ac:dyDescent="0.2">
      <c r="E642" s="127"/>
      <c r="F642" s="127"/>
    </row>
    <row r="643" spans="5:6" s="120" customFormat="1" x14ac:dyDescent="0.2">
      <c r="E643" s="127"/>
      <c r="F643" s="127"/>
    </row>
    <row r="644" spans="5:6" s="120" customFormat="1" x14ac:dyDescent="0.2">
      <c r="E644" s="127"/>
      <c r="F644" s="127"/>
    </row>
    <row r="645" spans="5:6" s="120" customFormat="1" x14ac:dyDescent="0.2">
      <c r="E645" s="127"/>
      <c r="F645" s="127"/>
    </row>
    <row r="646" spans="5:6" s="120" customFormat="1" x14ac:dyDescent="0.2">
      <c r="E646" s="127"/>
      <c r="F646" s="127"/>
    </row>
    <row r="647" spans="5:6" s="120" customFormat="1" x14ac:dyDescent="0.2">
      <c r="E647" s="127"/>
      <c r="F647" s="127"/>
    </row>
    <row r="648" spans="5:6" s="120" customFormat="1" x14ac:dyDescent="0.2">
      <c r="E648" s="127"/>
      <c r="F648" s="127"/>
    </row>
    <row r="649" spans="5:6" s="120" customFormat="1" x14ac:dyDescent="0.2">
      <c r="E649" s="127"/>
      <c r="F649" s="127"/>
    </row>
    <row r="650" spans="5:6" s="120" customFormat="1" x14ac:dyDescent="0.2">
      <c r="E650" s="127"/>
      <c r="F650" s="127"/>
    </row>
    <row r="651" spans="5:6" s="120" customFormat="1" x14ac:dyDescent="0.2">
      <c r="E651" s="127"/>
      <c r="F651" s="127"/>
    </row>
    <row r="652" spans="5:6" s="120" customFormat="1" x14ac:dyDescent="0.2">
      <c r="E652" s="127"/>
      <c r="F652" s="127"/>
    </row>
    <row r="653" spans="5:6" s="120" customFormat="1" x14ac:dyDescent="0.2">
      <c r="E653" s="127"/>
      <c r="F653" s="127"/>
    </row>
    <row r="654" spans="5:6" s="120" customFormat="1" x14ac:dyDescent="0.2">
      <c r="E654" s="127"/>
      <c r="F654" s="127"/>
    </row>
    <row r="655" spans="5:6" s="120" customFormat="1" x14ac:dyDescent="0.2">
      <c r="E655" s="127"/>
      <c r="F655" s="127"/>
    </row>
    <row r="656" spans="5:6" s="120" customFormat="1" x14ac:dyDescent="0.2">
      <c r="E656" s="127"/>
      <c r="F656" s="127"/>
    </row>
    <row r="657" spans="5:6" s="120" customFormat="1" x14ac:dyDescent="0.2">
      <c r="E657" s="127"/>
      <c r="F657" s="127"/>
    </row>
    <row r="658" spans="5:6" s="120" customFormat="1" x14ac:dyDescent="0.2">
      <c r="E658" s="127"/>
      <c r="F658" s="127"/>
    </row>
    <row r="659" spans="5:6" s="120" customFormat="1" x14ac:dyDescent="0.2">
      <c r="E659" s="127"/>
      <c r="F659" s="127"/>
    </row>
    <row r="660" spans="5:6" s="120" customFormat="1" x14ac:dyDescent="0.2">
      <c r="E660" s="127"/>
      <c r="F660" s="127"/>
    </row>
    <row r="661" spans="5:6" s="120" customFormat="1" x14ac:dyDescent="0.2">
      <c r="E661" s="127"/>
      <c r="F661" s="127"/>
    </row>
    <row r="662" spans="5:6" s="120" customFormat="1" x14ac:dyDescent="0.2">
      <c r="E662" s="127"/>
      <c r="F662" s="127"/>
    </row>
    <row r="663" spans="5:6" s="120" customFormat="1" x14ac:dyDescent="0.2">
      <c r="E663" s="127"/>
      <c r="F663" s="127"/>
    </row>
    <row r="664" spans="5:6" s="120" customFormat="1" x14ac:dyDescent="0.2">
      <c r="E664" s="127"/>
      <c r="F664" s="127"/>
    </row>
    <row r="665" spans="5:6" s="120" customFormat="1" x14ac:dyDescent="0.2">
      <c r="E665" s="127"/>
      <c r="F665" s="127"/>
    </row>
    <row r="666" spans="5:6" s="120" customFormat="1" x14ac:dyDescent="0.2">
      <c r="E666" s="127"/>
      <c r="F666" s="127"/>
    </row>
    <row r="667" spans="5:6" s="120" customFormat="1" x14ac:dyDescent="0.2">
      <c r="E667" s="127"/>
      <c r="F667" s="127"/>
    </row>
    <row r="668" spans="5:6" s="120" customFormat="1" x14ac:dyDescent="0.2">
      <c r="E668" s="127"/>
      <c r="F668" s="127"/>
    </row>
    <row r="669" spans="5:6" s="120" customFormat="1" x14ac:dyDescent="0.2">
      <c r="E669" s="127"/>
      <c r="F669" s="127"/>
    </row>
    <row r="670" spans="5:6" s="120" customFormat="1" x14ac:dyDescent="0.2">
      <c r="E670" s="127"/>
      <c r="F670" s="127"/>
    </row>
    <row r="671" spans="5:6" s="120" customFormat="1" x14ac:dyDescent="0.2">
      <c r="E671" s="127"/>
      <c r="F671" s="127"/>
    </row>
    <row r="672" spans="5:6" s="120" customFormat="1" x14ac:dyDescent="0.2">
      <c r="E672" s="127"/>
      <c r="F672" s="127"/>
    </row>
    <row r="673" spans="5:6" s="120" customFormat="1" x14ac:dyDescent="0.2">
      <c r="E673" s="127"/>
      <c r="F673" s="127"/>
    </row>
    <row r="674" spans="5:6" s="120" customFormat="1" x14ac:dyDescent="0.2">
      <c r="E674" s="127"/>
      <c r="F674" s="127"/>
    </row>
    <row r="675" spans="5:6" s="120" customFormat="1" x14ac:dyDescent="0.2">
      <c r="E675" s="127"/>
      <c r="F675" s="127"/>
    </row>
    <row r="676" spans="5:6" s="120" customFormat="1" x14ac:dyDescent="0.2">
      <c r="E676" s="127"/>
      <c r="F676" s="127"/>
    </row>
    <row r="677" spans="5:6" s="120" customFormat="1" x14ac:dyDescent="0.2">
      <c r="E677" s="127"/>
      <c r="F677" s="127"/>
    </row>
    <row r="678" spans="5:6" s="120" customFormat="1" x14ac:dyDescent="0.2">
      <c r="E678" s="127"/>
      <c r="F678" s="127"/>
    </row>
    <row r="679" spans="5:6" s="120" customFormat="1" x14ac:dyDescent="0.2">
      <c r="E679" s="127"/>
      <c r="F679" s="127"/>
    </row>
    <row r="680" spans="5:6" s="120" customFormat="1" x14ac:dyDescent="0.2">
      <c r="E680" s="127"/>
      <c r="F680" s="127"/>
    </row>
    <row r="681" spans="5:6" s="120" customFormat="1" x14ac:dyDescent="0.2">
      <c r="E681" s="127"/>
      <c r="F681" s="127"/>
    </row>
    <row r="682" spans="5:6" s="120" customFormat="1" x14ac:dyDescent="0.2">
      <c r="E682" s="127"/>
      <c r="F682" s="127"/>
    </row>
    <row r="683" spans="5:6" s="120" customFormat="1" x14ac:dyDescent="0.2">
      <c r="E683" s="127"/>
      <c r="F683" s="127"/>
    </row>
    <row r="684" spans="5:6" s="120" customFormat="1" x14ac:dyDescent="0.2">
      <c r="E684" s="127"/>
      <c r="F684" s="127"/>
    </row>
    <row r="685" spans="5:6" s="120" customFormat="1" x14ac:dyDescent="0.2">
      <c r="E685" s="127"/>
      <c r="F685" s="127"/>
    </row>
    <row r="686" spans="5:6" s="120" customFormat="1" x14ac:dyDescent="0.2">
      <c r="E686" s="127"/>
      <c r="F686" s="127"/>
    </row>
    <row r="687" spans="5:6" s="120" customFormat="1" x14ac:dyDescent="0.2">
      <c r="E687" s="127"/>
      <c r="F687" s="127"/>
    </row>
    <row r="688" spans="5:6" s="120" customFormat="1" x14ac:dyDescent="0.2">
      <c r="E688" s="127"/>
      <c r="F688" s="127"/>
    </row>
    <row r="689" spans="5:6" s="120" customFormat="1" x14ac:dyDescent="0.2">
      <c r="E689" s="127"/>
      <c r="F689" s="127"/>
    </row>
    <row r="690" spans="5:6" s="120" customFormat="1" x14ac:dyDescent="0.2">
      <c r="E690" s="127"/>
      <c r="F690" s="127"/>
    </row>
    <row r="691" spans="5:6" s="120" customFormat="1" x14ac:dyDescent="0.2">
      <c r="E691" s="127"/>
      <c r="F691" s="127"/>
    </row>
    <row r="692" spans="5:6" s="120" customFormat="1" x14ac:dyDescent="0.2">
      <c r="E692" s="127"/>
      <c r="F692" s="127"/>
    </row>
    <row r="693" spans="5:6" s="120" customFormat="1" x14ac:dyDescent="0.2">
      <c r="E693" s="127"/>
      <c r="F693" s="127"/>
    </row>
    <row r="694" spans="5:6" s="120" customFormat="1" x14ac:dyDescent="0.2">
      <c r="E694" s="127"/>
      <c r="F694" s="127"/>
    </row>
    <row r="695" spans="5:6" s="120" customFormat="1" x14ac:dyDescent="0.2">
      <c r="E695" s="127"/>
      <c r="F695" s="127"/>
    </row>
    <row r="696" spans="5:6" s="120" customFormat="1" x14ac:dyDescent="0.2">
      <c r="E696" s="127"/>
      <c r="F696" s="127"/>
    </row>
    <row r="697" spans="5:6" s="120" customFormat="1" x14ac:dyDescent="0.2">
      <c r="E697" s="127"/>
      <c r="F697" s="127"/>
    </row>
    <row r="698" spans="5:6" s="120" customFormat="1" x14ac:dyDescent="0.2">
      <c r="E698" s="127"/>
      <c r="F698" s="127"/>
    </row>
    <row r="699" spans="5:6" s="120" customFormat="1" x14ac:dyDescent="0.2">
      <c r="E699" s="127"/>
      <c r="F699" s="127"/>
    </row>
    <row r="700" spans="5:6" s="120" customFormat="1" x14ac:dyDescent="0.2">
      <c r="E700" s="127"/>
      <c r="F700" s="127"/>
    </row>
    <row r="701" spans="5:6" s="120" customFormat="1" x14ac:dyDescent="0.2">
      <c r="E701" s="127"/>
      <c r="F701" s="127"/>
    </row>
    <row r="702" spans="5:6" s="120" customFormat="1" x14ac:dyDescent="0.2">
      <c r="E702" s="127"/>
      <c r="F702" s="127"/>
    </row>
    <row r="703" spans="5:6" s="120" customFormat="1" x14ac:dyDescent="0.2">
      <c r="E703" s="127"/>
      <c r="F703" s="127"/>
    </row>
    <row r="704" spans="5:6" s="120" customFormat="1" x14ac:dyDescent="0.2">
      <c r="E704" s="127"/>
      <c r="F704" s="127"/>
    </row>
    <row r="705" spans="5:6" s="120" customFormat="1" x14ac:dyDescent="0.2">
      <c r="E705" s="127"/>
      <c r="F705" s="127"/>
    </row>
    <row r="706" spans="5:6" s="120" customFormat="1" x14ac:dyDescent="0.2">
      <c r="E706" s="127"/>
      <c r="F706" s="127"/>
    </row>
    <row r="707" spans="5:6" s="120" customFormat="1" x14ac:dyDescent="0.2">
      <c r="E707" s="127"/>
      <c r="F707" s="127"/>
    </row>
    <row r="708" spans="5:6" s="120" customFormat="1" x14ac:dyDescent="0.2">
      <c r="E708" s="127"/>
      <c r="F708" s="127"/>
    </row>
    <row r="709" spans="5:6" s="120" customFormat="1" x14ac:dyDescent="0.2">
      <c r="E709" s="127"/>
      <c r="F709" s="127"/>
    </row>
    <row r="710" spans="5:6" s="120" customFormat="1" x14ac:dyDescent="0.2">
      <c r="E710" s="127"/>
      <c r="F710" s="127"/>
    </row>
    <row r="711" spans="5:6" s="120" customFormat="1" x14ac:dyDescent="0.2">
      <c r="E711" s="127"/>
      <c r="F711" s="127"/>
    </row>
    <row r="712" spans="5:6" s="120" customFormat="1" x14ac:dyDescent="0.2">
      <c r="E712" s="127"/>
      <c r="F712" s="127"/>
    </row>
    <row r="713" spans="5:6" s="120" customFormat="1" x14ac:dyDescent="0.2">
      <c r="E713" s="127"/>
      <c r="F713" s="127"/>
    </row>
    <row r="714" spans="5:6" s="120" customFormat="1" x14ac:dyDescent="0.2">
      <c r="E714" s="127"/>
      <c r="F714" s="127"/>
    </row>
    <row r="715" spans="5:6" s="120" customFormat="1" x14ac:dyDescent="0.2">
      <c r="E715" s="127"/>
      <c r="F715" s="127"/>
    </row>
    <row r="716" spans="5:6" s="120" customFormat="1" x14ac:dyDescent="0.2">
      <c r="E716" s="127"/>
      <c r="F716" s="127"/>
    </row>
    <row r="717" spans="5:6" s="120" customFormat="1" x14ac:dyDescent="0.2">
      <c r="E717" s="127"/>
      <c r="F717" s="127"/>
    </row>
    <row r="718" spans="5:6" s="120" customFormat="1" x14ac:dyDescent="0.2">
      <c r="E718" s="127"/>
      <c r="F718" s="127"/>
    </row>
    <row r="719" spans="5:6" s="120" customFormat="1" x14ac:dyDescent="0.2">
      <c r="E719" s="127"/>
      <c r="F719" s="127"/>
    </row>
    <row r="720" spans="5:6" s="120" customFormat="1" x14ac:dyDescent="0.2">
      <c r="E720" s="127"/>
      <c r="F720" s="127"/>
    </row>
    <row r="721" spans="5:6" s="120" customFormat="1" x14ac:dyDescent="0.2">
      <c r="E721" s="127"/>
      <c r="F721" s="127"/>
    </row>
    <row r="722" spans="5:6" s="120" customFormat="1" x14ac:dyDescent="0.2">
      <c r="E722" s="127"/>
      <c r="F722" s="127"/>
    </row>
    <row r="723" spans="5:6" s="120" customFormat="1" x14ac:dyDescent="0.2">
      <c r="E723" s="127"/>
      <c r="F723" s="127"/>
    </row>
    <row r="724" spans="5:6" s="120" customFormat="1" x14ac:dyDescent="0.2">
      <c r="E724" s="127"/>
      <c r="F724" s="127"/>
    </row>
    <row r="725" spans="5:6" s="120" customFormat="1" x14ac:dyDescent="0.2">
      <c r="E725" s="127"/>
      <c r="F725" s="127"/>
    </row>
    <row r="726" spans="5:6" s="120" customFormat="1" x14ac:dyDescent="0.2">
      <c r="E726" s="127"/>
      <c r="F726" s="127"/>
    </row>
    <row r="727" spans="5:6" s="120" customFormat="1" x14ac:dyDescent="0.2">
      <c r="E727" s="127"/>
      <c r="F727" s="127"/>
    </row>
    <row r="728" spans="5:6" s="120" customFormat="1" x14ac:dyDescent="0.2">
      <c r="E728" s="127"/>
      <c r="F728" s="127"/>
    </row>
    <row r="729" spans="5:6" s="120" customFormat="1" x14ac:dyDescent="0.2">
      <c r="E729" s="127"/>
      <c r="F729" s="127"/>
    </row>
    <row r="730" spans="5:6" s="120" customFormat="1" x14ac:dyDescent="0.2">
      <c r="E730" s="127"/>
      <c r="F730" s="127"/>
    </row>
    <row r="731" spans="5:6" s="120" customFormat="1" x14ac:dyDescent="0.2">
      <c r="E731" s="127"/>
      <c r="F731" s="127"/>
    </row>
    <row r="732" spans="5:6" s="120" customFormat="1" x14ac:dyDescent="0.2">
      <c r="E732" s="127"/>
      <c r="F732" s="127"/>
    </row>
    <row r="733" spans="5:6" s="120" customFormat="1" x14ac:dyDescent="0.2">
      <c r="E733" s="127"/>
      <c r="F733" s="127"/>
    </row>
    <row r="734" spans="5:6" s="120" customFormat="1" x14ac:dyDescent="0.2">
      <c r="E734" s="127"/>
      <c r="F734" s="127"/>
    </row>
    <row r="735" spans="5:6" s="120" customFormat="1" x14ac:dyDescent="0.2">
      <c r="E735" s="127"/>
      <c r="F735" s="127"/>
    </row>
    <row r="736" spans="5:6" s="120" customFormat="1" x14ac:dyDescent="0.2">
      <c r="E736" s="127"/>
      <c r="F736" s="127"/>
    </row>
    <row r="737" spans="5:6" s="120" customFormat="1" x14ac:dyDescent="0.2">
      <c r="E737" s="127"/>
      <c r="F737" s="127"/>
    </row>
    <row r="738" spans="5:6" s="120" customFormat="1" x14ac:dyDescent="0.2">
      <c r="E738" s="127"/>
      <c r="F738" s="127"/>
    </row>
    <row r="739" spans="5:6" s="120" customFormat="1" x14ac:dyDescent="0.2">
      <c r="E739" s="127"/>
      <c r="F739" s="127"/>
    </row>
    <row r="740" spans="5:6" s="120" customFormat="1" x14ac:dyDescent="0.2">
      <c r="E740" s="127"/>
      <c r="F740" s="127"/>
    </row>
    <row r="741" spans="5:6" s="120" customFormat="1" x14ac:dyDescent="0.2">
      <c r="E741" s="127"/>
      <c r="F741" s="127"/>
    </row>
    <row r="742" spans="5:6" s="120" customFormat="1" x14ac:dyDescent="0.2">
      <c r="E742" s="127"/>
      <c r="F742" s="127"/>
    </row>
    <row r="743" spans="5:6" s="120" customFormat="1" x14ac:dyDescent="0.2">
      <c r="E743" s="127"/>
      <c r="F743" s="127"/>
    </row>
    <row r="744" spans="5:6" s="120" customFormat="1" x14ac:dyDescent="0.2">
      <c r="E744" s="127"/>
      <c r="F744" s="127"/>
    </row>
    <row r="745" spans="5:6" s="120" customFormat="1" x14ac:dyDescent="0.2">
      <c r="E745" s="127"/>
      <c r="F745" s="127"/>
    </row>
    <row r="746" spans="5:6" s="120" customFormat="1" x14ac:dyDescent="0.2">
      <c r="E746" s="127"/>
      <c r="F746" s="127"/>
    </row>
    <row r="747" spans="5:6" s="120" customFormat="1" x14ac:dyDescent="0.2">
      <c r="E747" s="127"/>
      <c r="F747" s="127"/>
    </row>
    <row r="748" spans="5:6" s="120" customFormat="1" x14ac:dyDescent="0.2">
      <c r="E748" s="127"/>
      <c r="F748" s="127"/>
    </row>
    <row r="749" spans="5:6" s="120" customFormat="1" x14ac:dyDescent="0.2">
      <c r="E749" s="127"/>
      <c r="F749" s="127"/>
    </row>
    <row r="750" spans="5:6" s="120" customFormat="1" x14ac:dyDescent="0.2">
      <c r="E750" s="127"/>
      <c r="F750" s="127"/>
    </row>
    <row r="751" spans="5:6" s="120" customFormat="1" x14ac:dyDescent="0.2">
      <c r="E751" s="127"/>
      <c r="F751" s="127"/>
    </row>
    <row r="752" spans="5:6" s="120" customFormat="1" x14ac:dyDescent="0.2">
      <c r="E752" s="127"/>
      <c r="F752" s="127"/>
    </row>
    <row r="753" spans="5:6" s="120" customFormat="1" x14ac:dyDescent="0.2">
      <c r="E753" s="127"/>
      <c r="F753" s="127"/>
    </row>
    <row r="754" spans="5:6" s="120" customFormat="1" x14ac:dyDescent="0.2">
      <c r="E754" s="127"/>
      <c r="F754" s="127"/>
    </row>
    <row r="755" spans="5:6" s="120" customFormat="1" x14ac:dyDescent="0.2">
      <c r="E755" s="127"/>
      <c r="F755" s="127"/>
    </row>
    <row r="756" spans="5:6" s="120" customFormat="1" x14ac:dyDescent="0.2">
      <c r="E756" s="127"/>
      <c r="F756" s="127"/>
    </row>
    <row r="757" spans="5:6" s="120" customFormat="1" x14ac:dyDescent="0.2">
      <c r="E757" s="127"/>
      <c r="F757" s="127"/>
    </row>
    <row r="758" spans="5:6" s="120" customFormat="1" x14ac:dyDescent="0.2">
      <c r="E758" s="127"/>
      <c r="F758" s="127"/>
    </row>
    <row r="759" spans="5:6" s="120" customFormat="1" x14ac:dyDescent="0.2">
      <c r="E759" s="127"/>
      <c r="F759" s="127"/>
    </row>
    <row r="760" spans="5:6" s="120" customFormat="1" x14ac:dyDescent="0.2">
      <c r="E760" s="127"/>
      <c r="F760" s="127"/>
    </row>
    <row r="761" spans="5:6" s="120" customFormat="1" x14ac:dyDescent="0.2">
      <c r="E761" s="127"/>
      <c r="F761" s="127"/>
    </row>
    <row r="762" spans="5:6" s="120" customFormat="1" x14ac:dyDescent="0.2">
      <c r="E762" s="127"/>
      <c r="F762" s="127"/>
    </row>
    <row r="763" spans="5:6" s="120" customFormat="1" x14ac:dyDescent="0.2">
      <c r="E763" s="127"/>
      <c r="F763" s="127"/>
    </row>
    <row r="764" spans="5:6" s="120" customFormat="1" x14ac:dyDescent="0.2">
      <c r="E764" s="127"/>
      <c r="F764" s="127"/>
    </row>
    <row r="765" spans="5:6" s="120" customFormat="1" x14ac:dyDescent="0.2">
      <c r="E765" s="127"/>
      <c r="F765" s="127"/>
    </row>
    <row r="766" spans="5:6" s="120" customFormat="1" x14ac:dyDescent="0.2">
      <c r="E766" s="127"/>
      <c r="F766" s="127"/>
    </row>
    <row r="767" spans="5:6" s="120" customFormat="1" x14ac:dyDescent="0.2">
      <c r="E767" s="127"/>
      <c r="F767" s="127"/>
    </row>
    <row r="768" spans="5:6" s="120" customFormat="1" x14ac:dyDescent="0.2">
      <c r="E768" s="127"/>
      <c r="F768" s="127"/>
    </row>
    <row r="769" spans="5:6" s="120" customFormat="1" x14ac:dyDescent="0.2">
      <c r="E769" s="127"/>
      <c r="F769" s="127"/>
    </row>
    <row r="770" spans="5:6" s="120" customFormat="1" x14ac:dyDescent="0.2">
      <c r="E770" s="127"/>
      <c r="F770" s="127"/>
    </row>
    <row r="771" spans="5:6" s="120" customFormat="1" x14ac:dyDescent="0.2">
      <c r="E771" s="127"/>
      <c r="F771" s="127"/>
    </row>
    <row r="772" spans="5:6" s="120" customFormat="1" x14ac:dyDescent="0.2">
      <c r="E772" s="127"/>
      <c r="F772" s="127"/>
    </row>
    <row r="773" spans="5:6" s="120" customFormat="1" x14ac:dyDescent="0.2">
      <c r="E773" s="127"/>
      <c r="F773" s="127"/>
    </row>
    <row r="774" spans="5:6" s="120" customFormat="1" x14ac:dyDescent="0.2">
      <c r="E774" s="127"/>
      <c r="F774" s="127"/>
    </row>
    <row r="775" spans="5:6" s="120" customFormat="1" x14ac:dyDescent="0.2">
      <c r="E775" s="127"/>
      <c r="F775" s="127"/>
    </row>
    <row r="776" spans="5:6" s="120" customFormat="1" x14ac:dyDescent="0.2">
      <c r="E776" s="127"/>
      <c r="F776" s="127"/>
    </row>
    <row r="777" spans="5:6" s="120" customFormat="1" x14ac:dyDescent="0.2">
      <c r="E777" s="127"/>
      <c r="F777" s="127"/>
    </row>
    <row r="778" spans="5:6" s="120" customFormat="1" x14ac:dyDescent="0.2">
      <c r="E778" s="127"/>
      <c r="F778" s="127"/>
    </row>
    <row r="779" spans="5:6" s="120" customFormat="1" x14ac:dyDescent="0.2">
      <c r="E779" s="127"/>
      <c r="F779" s="127"/>
    </row>
    <row r="780" spans="5:6" s="120" customFormat="1" x14ac:dyDescent="0.2">
      <c r="E780" s="127"/>
      <c r="F780" s="127"/>
    </row>
    <row r="781" spans="5:6" s="120" customFormat="1" x14ac:dyDescent="0.2">
      <c r="E781" s="127"/>
      <c r="F781" s="127"/>
    </row>
    <row r="782" spans="5:6" s="120" customFormat="1" x14ac:dyDescent="0.2">
      <c r="E782" s="127"/>
      <c r="F782" s="127"/>
    </row>
    <row r="783" spans="5:6" s="120" customFormat="1" x14ac:dyDescent="0.2">
      <c r="E783" s="127"/>
      <c r="F783" s="127"/>
    </row>
    <row r="784" spans="5:6" s="120" customFormat="1" x14ac:dyDescent="0.2">
      <c r="E784" s="127"/>
      <c r="F784" s="127"/>
    </row>
    <row r="785" spans="5:6" s="120" customFormat="1" x14ac:dyDescent="0.2">
      <c r="E785" s="127"/>
      <c r="F785" s="127"/>
    </row>
    <row r="786" spans="5:6" s="120" customFormat="1" x14ac:dyDescent="0.2">
      <c r="E786" s="127"/>
      <c r="F786" s="127"/>
    </row>
    <row r="787" spans="5:6" s="120" customFormat="1" x14ac:dyDescent="0.2">
      <c r="E787" s="127"/>
      <c r="F787" s="127"/>
    </row>
    <row r="788" spans="5:6" s="120" customFormat="1" x14ac:dyDescent="0.2">
      <c r="E788" s="127"/>
      <c r="F788" s="127"/>
    </row>
    <row r="789" spans="5:6" s="120" customFormat="1" x14ac:dyDescent="0.2">
      <c r="E789" s="127"/>
      <c r="F789" s="127"/>
    </row>
    <row r="790" spans="5:6" s="120" customFormat="1" x14ac:dyDescent="0.2">
      <c r="E790" s="127"/>
      <c r="F790" s="127"/>
    </row>
    <row r="791" spans="5:6" s="120" customFormat="1" x14ac:dyDescent="0.2">
      <c r="E791" s="127"/>
      <c r="F791" s="127"/>
    </row>
    <row r="792" spans="5:6" s="120" customFormat="1" x14ac:dyDescent="0.2">
      <c r="E792" s="127"/>
      <c r="F792" s="127"/>
    </row>
    <row r="793" spans="5:6" s="120" customFormat="1" x14ac:dyDescent="0.2">
      <c r="E793" s="127"/>
      <c r="F793" s="127"/>
    </row>
    <row r="794" spans="5:6" s="120" customFormat="1" x14ac:dyDescent="0.2">
      <c r="E794" s="127"/>
      <c r="F794" s="127"/>
    </row>
    <row r="795" spans="5:6" s="120" customFormat="1" x14ac:dyDescent="0.2">
      <c r="E795" s="127"/>
      <c r="F795" s="127"/>
    </row>
    <row r="796" spans="5:6" s="120" customFormat="1" x14ac:dyDescent="0.2">
      <c r="E796" s="127"/>
      <c r="F796" s="127"/>
    </row>
    <row r="797" spans="5:6" s="120" customFormat="1" x14ac:dyDescent="0.2">
      <c r="E797" s="127"/>
      <c r="F797" s="127"/>
    </row>
    <row r="798" spans="5:6" s="120" customFormat="1" x14ac:dyDescent="0.2">
      <c r="E798" s="127"/>
      <c r="F798" s="127"/>
    </row>
    <row r="799" spans="5:6" s="120" customFormat="1" x14ac:dyDescent="0.2">
      <c r="E799" s="127"/>
      <c r="F799" s="127"/>
    </row>
    <row r="800" spans="5:6" s="120" customFormat="1" x14ac:dyDescent="0.2">
      <c r="E800" s="127"/>
      <c r="F800" s="127"/>
    </row>
    <row r="801" spans="5:6" s="120" customFormat="1" x14ac:dyDescent="0.2">
      <c r="E801" s="127"/>
      <c r="F801" s="127"/>
    </row>
    <row r="802" spans="5:6" s="120" customFormat="1" x14ac:dyDescent="0.2">
      <c r="E802" s="127"/>
      <c r="F802" s="127"/>
    </row>
    <row r="803" spans="5:6" s="120" customFormat="1" x14ac:dyDescent="0.2">
      <c r="E803" s="127"/>
      <c r="F803" s="127"/>
    </row>
    <row r="804" spans="5:6" s="120" customFormat="1" x14ac:dyDescent="0.2">
      <c r="E804" s="127"/>
      <c r="F804" s="127"/>
    </row>
    <row r="805" spans="5:6" s="120" customFormat="1" x14ac:dyDescent="0.2">
      <c r="E805" s="127"/>
      <c r="F805" s="127"/>
    </row>
    <row r="806" spans="5:6" s="120" customFormat="1" x14ac:dyDescent="0.2">
      <c r="E806" s="127"/>
      <c r="F806" s="127"/>
    </row>
    <row r="807" spans="5:6" s="120" customFormat="1" x14ac:dyDescent="0.2">
      <c r="E807" s="127"/>
      <c r="F807" s="127"/>
    </row>
    <row r="808" spans="5:6" s="120" customFormat="1" x14ac:dyDescent="0.2">
      <c r="E808" s="127"/>
      <c r="F808" s="127"/>
    </row>
    <row r="809" spans="5:6" s="120" customFormat="1" x14ac:dyDescent="0.2">
      <c r="E809" s="127"/>
      <c r="F809" s="127"/>
    </row>
    <row r="810" spans="5:6" s="120" customFormat="1" x14ac:dyDescent="0.2">
      <c r="E810" s="127"/>
      <c r="F810" s="127"/>
    </row>
    <row r="811" spans="5:6" s="120" customFormat="1" x14ac:dyDescent="0.2">
      <c r="E811" s="127"/>
      <c r="F811" s="127"/>
    </row>
    <row r="812" spans="5:6" s="120" customFormat="1" x14ac:dyDescent="0.2">
      <c r="E812" s="127"/>
      <c r="F812" s="127"/>
    </row>
    <row r="813" spans="5:6" s="120" customFormat="1" x14ac:dyDescent="0.2">
      <c r="E813" s="127"/>
      <c r="F813" s="127"/>
    </row>
    <row r="814" spans="5:6" s="120" customFormat="1" x14ac:dyDescent="0.2">
      <c r="E814" s="127"/>
      <c r="F814" s="127"/>
    </row>
    <row r="815" spans="5:6" s="120" customFormat="1" x14ac:dyDescent="0.2">
      <c r="E815" s="127"/>
      <c r="F815" s="127"/>
    </row>
    <row r="816" spans="5:6" s="120" customFormat="1" x14ac:dyDescent="0.2">
      <c r="E816" s="127"/>
      <c r="F816" s="127"/>
    </row>
    <row r="817" spans="5:6" s="120" customFormat="1" x14ac:dyDescent="0.2">
      <c r="E817" s="127"/>
      <c r="F817" s="127"/>
    </row>
    <row r="818" spans="5:6" s="120" customFormat="1" x14ac:dyDescent="0.2">
      <c r="E818" s="127"/>
      <c r="F818" s="127"/>
    </row>
    <row r="819" spans="5:6" s="120" customFormat="1" x14ac:dyDescent="0.2">
      <c r="E819" s="127"/>
      <c r="F819" s="127"/>
    </row>
    <row r="820" spans="5:6" s="120" customFormat="1" x14ac:dyDescent="0.2">
      <c r="E820" s="127"/>
      <c r="F820" s="127"/>
    </row>
    <row r="821" spans="5:6" s="120" customFormat="1" x14ac:dyDescent="0.2">
      <c r="E821" s="127"/>
      <c r="F821" s="127"/>
    </row>
    <row r="822" spans="5:6" s="120" customFormat="1" x14ac:dyDescent="0.2">
      <c r="E822" s="127"/>
      <c r="F822" s="127"/>
    </row>
    <row r="823" spans="5:6" s="120" customFormat="1" x14ac:dyDescent="0.2">
      <c r="E823" s="127"/>
      <c r="F823" s="127"/>
    </row>
    <row r="824" spans="5:6" s="120" customFormat="1" x14ac:dyDescent="0.2">
      <c r="E824" s="127"/>
      <c r="F824" s="127"/>
    </row>
    <row r="825" spans="5:6" s="120" customFormat="1" x14ac:dyDescent="0.2">
      <c r="E825" s="127"/>
      <c r="F825" s="127"/>
    </row>
    <row r="826" spans="5:6" s="120" customFormat="1" x14ac:dyDescent="0.2">
      <c r="E826" s="127"/>
      <c r="F826" s="127"/>
    </row>
    <row r="827" spans="5:6" s="120" customFormat="1" x14ac:dyDescent="0.2">
      <c r="E827" s="127"/>
      <c r="F827" s="127"/>
    </row>
    <row r="828" spans="5:6" s="120" customFormat="1" x14ac:dyDescent="0.2">
      <c r="E828" s="127"/>
      <c r="F828" s="127"/>
    </row>
    <row r="829" spans="5:6" s="120" customFormat="1" x14ac:dyDescent="0.2">
      <c r="E829" s="127"/>
      <c r="F829" s="127"/>
    </row>
    <row r="830" spans="5:6" s="120" customFormat="1" x14ac:dyDescent="0.2">
      <c r="E830" s="127"/>
      <c r="F830" s="127"/>
    </row>
    <row r="831" spans="5:6" s="120" customFormat="1" x14ac:dyDescent="0.2">
      <c r="E831" s="127"/>
      <c r="F831" s="127"/>
    </row>
    <row r="832" spans="5:6" s="120" customFormat="1" x14ac:dyDescent="0.2">
      <c r="E832" s="127"/>
      <c r="F832" s="127"/>
    </row>
    <row r="833" spans="5:6" s="120" customFormat="1" x14ac:dyDescent="0.2">
      <c r="E833" s="127"/>
      <c r="F833" s="127"/>
    </row>
    <row r="834" spans="5:6" s="120" customFormat="1" x14ac:dyDescent="0.2">
      <c r="E834" s="127"/>
      <c r="F834" s="127"/>
    </row>
    <row r="835" spans="5:6" s="120" customFormat="1" x14ac:dyDescent="0.2">
      <c r="E835" s="127"/>
      <c r="F835" s="127"/>
    </row>
    <row r="836" spans="5:6" s="120" customFormat="1" x14ac:dyDescent="0.2">
      <c r="E836" s="127"/>
      <c r="F836" s="127"/>
    </row>
    <row r="837" spans="5:6" s="120" customFormat="1" x14ac:dyDescent="0.2">
      <c r="E837" s="127"/>
      <c r="F837" s="127"/>
    </row>
    <row r="838" spans="5:6" s="120" customFormat="1" x14ac:dyDescent="0.2">
      <c r="E838" s="127"/>
      <c r="F838" s="127"/>
    </row>
    <row r="839" spans="5:6" s="120" customFormat="1" x14ac:dyDescent="0.2">
      <c r="E839" s="127"/>
      <c r="F839" s="127"/>
    </row>
    <row r="840" spans="5:6" s="120" customFormat="1" x14ac:dyDescent="0.2">
      <c r="E840" s="127"/>
      <c r="F840" s="127"/>
    </row>
    <row r="841" spans="5:6" s="120" customFormat="1" x14ac:dyDescent="0.2">
      <c r="E841" s="127"/>
      <c r="F841" s="127"/>
    </row>
    <row r="842" spans="5:6" s="120" customFormat="1" x14ac:dyDescent="0.2">
      <c r="E842" s="127"/>
      <c r="F842" s="127"/>
    </row>
    <row r="843" spans="5:6" s="120" customFormat="1" x14ac:dyDescent="0.2">
      <c r="E843" s="127"/>
      <c r="F843" s="127"/>
    </row>
    <row r="844" spans="5:6" s="120" customFormat="1" x14ac:dyDescent="0.2">
      <c r="E844" s="127"/>
      <c r="F844" s="127"/>
    </row>
    <row r="845" spans="5:6" s="120" customFormat="1" x14ac:dyDescent="0.2">
      <c r="E845" s="127"/>
      <c r="F845" s="127"/>
    </row>
    <row r="846" spans="5:6" s="120" customFormat="1" x14ac:dyDescent="0.2">
      <c r="E846" s="127"/>
      <c r="F846" s="127"/>
    </row>
    <row r="847" spans="5:6" s="120" customFormat="1" x14ac:dyDescent="0.2">
      <c r="E847" s="127"/>
      <c r="F847" s="127"/>
    </row>
    <row r="848" spans="5:6" s="120" customFormat="1" x14ac:dyDescent="0.2">
      <c r="E848" s="127"/>
      <c r="F848" s="127"/>
    </row>
    <row r="849" spans="5:6" s="120" customFormat="1" x14ac:dyDescent="0.2">
      <c r="E849" s="127"/>
      <c r="F849" s="127"/>
    </row>
    <row r="850" spans="5:6" s="120" customFormat="1" x14ac:dyDescent="0.2">
      <c r="E850" s="127"/>
      <c r="F850" s="127"/>
    </row>
    <row r="851" spans="5:6" s="120" customFormat="1" x14ac:dyDescent="0.2">
      <c r="E851" s="127"/>
      <c r="F851" s="127"/>
    </row>
    <row r="852" spans="5:6" s="120" customFormat="1" x14ac:dyDescent="0.2">
      <c r="E852" s="127"/>
      <c r="F852" s="127"/>
    </row>
    <row r="853" spans="5:6" s="120" customFormat="1" x14ac:dyDescent="0.2">
      <c r="E853" s="127"/>
      <c r="F853" s="127"/>
    </row>
    <row r="854" spans="5:6" s="120" customFormat="1" x14ac:dyDescent="0.2">
      <c r="E854" s="127"/>
      <c r="F854" s="127"/>
    </row>
    <row r="855" spans="5:6" s="120" customFormat="1" x14ac:dyDescent="0.2">
      <c r="E855" s="127"/>
      <c r="F855" s="127"/>
    </row>
    <row r="856" spans="5:6" s="120" customFormat="1" x14ac:dyDescent="0.2">
      <c r="E856" s="127"/>
      <c r="F856" s="127"/>
    </row>
    <row r="857" spans="5:6" s="120" customFormat="1" x14ac:dyDescent="0.2">
      <c r="E857" s="127"/>
      <c r="F857" s="127"/>
    </row>
    <row r="858" spans="5:6" s="120" customFormat="1" x14ac:dyDescent="0.2">
      <c r="E858" s="127"/>
      <c r="F858" s="127"/>
    </row>
    <row r="859" spans="5:6" s="120" customFormat="1" x14ac:dyDescent="0.2">
      <c r="E859" s="127"/>
      <c r="F859" s="127"/>
    </row>
    <row r="860" spans="5:6" s="120" customFormat="1" x14ac:dyDescent="0.2">
      <c r="E860" s="127"/>
      <c r="F860" s="127"/>
    </row>
    <row r="861" spans="5:6" s="120" customFormat="1" x14ac:dyDescent="0.2">
      <c r="E861" s="127"/>
      <c r="F861" s="127"/>
    </row>
    <row r="862" spans="5:6" s="120" customFormat="1" x14ac:dyDescent="0.2">
      <c r="E862" s="127"/>
      <c r="F862" s="127"/>
    </row>
    <row r="863" spans="5:6" s="120" customFormat="1" x14ac:dyDescent="0.2">
      <c r="E863" s="127"/>
      <c r="F863" s="127"/>
    </row>
    <row r="864" spans="5:6" s="120" customFormat="1" x14ac:dyDescent="0.2">
      <c r="E864" s="127"/>
      <c r="F864" s="127"/>
    </row>
    <row r="865" spans="5:6" s="120" customFormat="1" x14ac:dyDescent="0.2">
      <c r="E865" s="127"/>
      <c r="F865" s="127"/>
    </row>
    <row r="866" spans="5:6" s="120" customFormat="1" x14ac:dyDescent="0.2">
      <c r="E866" s="127"/>
      <c r="F866" s="127"/>
    </row>
    <row r="867" spans="5:6" s="120" customFormat="1" x14ac:dyDescent="0.2">
      <c r="E867" s="127"/>
      <c r="F867" s="127"/>
    </row>
    <row r="868" spans="5:6" s="120" customFormat="1" x14ac:dyDescent="0.2">
      <c r="E868" s="127"/>
      <c r="F868" s="127"/>
    </row>
    <row r="869" spans="5:6" s="120" customFormat="1" x14ac:dyDescent="0.2">
      <c r="E869" s="127"/>
      <c r="F869" s="127"/>
    </row>
    <row r="870" spans="5:6" s="120" customFormat="1" x14ac:dyDescent="0.2">
      <c r="E870" s="127"/>
      <c r="F870" s="127"/>
    </row>
    <row r="871" spans="5:6" s="120" customFormat="1" x14ac:dyDescent="0.2">
      <c r="E871" s="127"/>
      <c r="F871" s="127"/>
    </row>
    <row r="872" spans="5:6" s="120" customFormat="1" x14ac:dyDescent="0.2">
      <c r="E872" s="127"/>
      <c r="F872" s="127"/>
    </row>
    <row r="873" spans="5:6" s="120" customFormat="1" x14ac:dyDescent="0.2">
      <c r="E873" s="127"/>
      <c r="F873" s="127"/>
    </row>
    <row r="874" spans="5:6" s="120" customFormat="1" x14ac:dyDescent="0.2">
      <c r="E874" s="127"/>
      <c r="F874" s="127"/>
    </row>
    <row r="875" spans="5:6" s="120" customFormat="1" x14ac:dyDescent="0.2">
      <c r="E875" s="127"/>
      <c r="F875" s="127"/>
    </row>
    <row r="876" spans="5:6" s="120" customFormat="1" x14ac:dyDescent="0.2">
      <c r="E876" s="127"/>
      <c r="F876" s="127"/>
    </row>
    <row r="877" spans="5:6" s="120" customFormat="1" x14ac:dyDescent="0.2">
      <c r="E877" s="127"/>
      <c r="F877" s="127"/>
    </row>
    <row r="878" spans="5:6" s="120" customFormat="1" x14ac:dyDescent="0.2">
      <c r="E878" s="127"/>
      <c r="F878" s="127"/>
    </row>
    <row r="879" spans="5:6" s="120" customFormat="1" x14ac:dyDescent="0.2">
      <c r="E879" s="127"/>
      <c r="F879" s="127"/>
    </row>
    <row r="880" spans="5:6" s="120" customFormat="1" x14ac:dyDescent="0.2">
      <c r="E880" s="127"/>
      <c r="F880" s="127"/>
    </row>
    <row r="881" spans="5:6" s="120" customFormat="1" x14ac:dyDescent="0.2">
      <c r="E881" s="127"/>
      <c r="F881" s="127"/>
    </row>
    <row r="882" spans="5:6" s="120" customFormat="1" x14ac:dyDescent="0.2">
      <c r="E882" s="127"/>
      <c r="F882" s="127"/>
    </row>
    <row r="883" spans="5:6" s="120" customFormat="1" x14ac:dyDescent="0.2">
      <c r="E883" s="127"/>
      <c r="F883" s="127"/>
    </row>
    <row r="884" spans="5:6" s="120" customFormat="1" x14ac:dyDescent="0.2">
      <c r="E884" s="127"/>
      <c r="F884" s="127"/>
    </row>
    <row r="885" spans="5:6" s="120" customFormat="1" x14ac:dyDescent="0.2">
      <c r="E885" s="127"/>
      <c r="F885" s="127"/>
    </row>
    <row r="886" spans="5:6" s="120" customFormat="1" x14ac:dyDescent="0.2">
      <c r="E886" s="127"/>
      <c r="F886" s="127"/>
    </row>
    <row r="887" spans="5:6" s="120" customFormat="1" x14ac:dyDescent="0.2">
      <c r="E887" s="127"/>
      <c r="F887" s="127"/>
    </row>
    <row r="888" spans="5:6" s="120" customFormat="1" x14ac:dyDescent="0.2">
      <c r="E888" s="127"/>
      <c r="F888" s="127"/>
    </row>
    <row r="889" spans="5:6" s="120" customFormat="1" x14ac:dyDescent="0.2">
      <c r="E889" s="127"/>
      <c r="F889" s="127"/>
    </row>
    <row r="890" spans="5:6" s="120" customFormat="1" x14ac:dyDescent="0.2">
      <c r="E890" s="127"/>
      <c r="F890" s="127"/>
    </row>
    <row r="891" spans="5:6" s="120" customFormat="1" x14ac:dyDescent="0.2">
      <c r="E891" s="127"/>
      <c r="F891" s="127"/>
    </row>
    <row r="892" spans="5:6" s="120" customFormat="1" x14ac:dyDescent="0.2">
      <c r="E892" s="127"/>
      <c r="F892" s="127"/>
    </row>
    <row r="893" spans="5:6" s="120" customFormat="1" x14ac:dyDescent="0.2">
      <c r="E893" s="127"/>
      <c r="F893" s="127"/>
    </row>
    <row r="894" spans="5:6" s="120" customFormat="1" x14ac:dyDescent="0.2">
      <c r="E894" s="127"/>
      <c r="F894" s="127"/>
    </row>
    <row r="895" spans="5:6" s="120" customFormat="1" x14ac:dyDescent="0.2">
      <c r="E895" s="127"/>
      <c r="F895" s="127"/>
    </row>
    <row r="896" spans="5:6" s="120" customFormat="1" x14ac:dyDescent="0.2">
      <c r="E896" s="127"/>
      <c r="F896" s="127"/>
    </row>
    <row r="897" spans="5:6" s="120" customFormat="1" x14ac:dyDescent="0.2">
      <c r="E897" s="127"/>
      <c r="F897" s="127"/>
    </row>
    <row r="898" spans="5:6" s="120" customFormat="1" x14ac:dyDescent="0.2">
      <c r="E898" s="127"/>
      <c r="F898" s="127"/>
    </row>
    <row r="899" spans="5:6" s="120" customFormat="1" x14ac:dyDescent="0.2">
      <c r="E899" s="127"/>
      <c r="F899" s="127"/>
    </row>
    <row r="900" spans="5:6" s="120" customFormat="1" x14ac:dyDescent="0.2">
      <c r="E900" s="127"/>
      <c r="F900" s="127"/>
    </row>
    <row r="901" spans="5:6" s="120" customFormat="1" x14ac:dyDescent="0.2">
      <c r="E901" s="127"/>
      <c r="F901" s="127"/>
    </row>
    <row r="902" spans="5:6" s="120" customFormat="1" x14ac:dyDescent="0.2">
      <c r="E902" s="127"/>
      <c r="F902" s="127"/>
    </row>
    <row r="903" spans="5:6" s="120" customFormat="1" x14ac:dyDescent="0.2">
      <c r="E903" s="127"/>
      <c r="F903" s="127"/>
    </row>
    <row r="904" spans="5:6" s="120" customFormat="1" x14ac:dyDescent="0.2">
      <c r="E904" s="127"/>
      <c r="F904" s="127"/>
    </row>
    <row r="905" spans="5:6" s="120" customFormat="1" x14ac:dyDescent="0.2">
      <c r="E905" s="127"/>
      <c r="F905" s="127"/>
    </row>
    <row r="906" spans="5:6" s="120" customFormat="1" x14ac:dyDescent="0.2">
      <c r="E906" s="127"/>
      <c r="F906" s="127"/>
    </row>
    <row r="907" spans="5:6" s="120" customFormat="1" x14ac:dyDescent="0.2">
      <c r="E907" s="127"/>
      <c r="F907" s="127"/>
    </row>
    <row r="908" spans="5:6" s="120" customFormat="1" x14ac:dyDescent="0.2">
      <c r="E908" s="127"/>
      <c r="F908" s="127"/>
    </row>
    <row r="909" spans="5:6" s="120" customFormat="1" x14ac:dyDescent="0.2">
      <c r="E909" s="127"/>
      <c r="F909" s="127"/>
    </row>
    <row r="910" spans="5:6" s="120" customFormat="1" x14ac:dyDescent="0.2">
      <c r="E910" s="127"/>
      <c r="F910" s="127"/>
    </row>
    <row r="911" spans="5:6" s="120" customFormat="1" x14ac:dyDescent="0.2">
      <c r="E911" s="127"/>
      <c r="F911" s="127"/>
    </row>
    <row r="912" spans="5:6" s="120" customFormat="1" x14ac:dyDescent="0.2">
      <c r="E912" s="127"/>
      <c r="F912" s="127"/>
    </row>
    <row r="913" spans="5:6" s="120" customFormat="1" x14ac:dyDescent="0.2">
      <c r="E913" s="127"/>
      <c r="F913" s="127"/>
    </row>
    <row r="914" spans="5:6" s="120" customFormat="1" x14ac:dyDescent="0.2">
      <c r="E914" s="127"/>
      <c r="F914" s="127"/>
    </row>
    <row r="915" spans="5:6" s="120" customFormat="1" x14ac:dyDescent="0.2">
      <c r="E915" s="127"/>
      <c r="F915" s="127"/>
    </row>
    <row r="916" spans="5:6" s="120" customFormat="1" x14ac:dyDescent="0.2">
      <c r="E916" s="127"/>
      <c r="F916" s="127"/>
    </row>
    <row r="917" spans="5:6" s="120" customFormat="1" x14ac:dyDescent="0.2">
      <c r="E917" s="127"/>
      <c r="F917" s="127"/>
    </row>
    <row r="918" spans="5:6" s="120" customFormat="1" x14ac:dyDescent="0.2">
      <c r="E918" s="127"/>
      <c r="F918" s="127"/>
    </row>
    <row r="919" spans="5:6" s="120" customFormat="1" x14ac:dyDescent="0.2">
      <c r="E919" s="127"/>
      <c r="F919" s="127"/>
    </row>
    <row r="920" spans="5:6" s="120" customFormat="1" x14ac:dyDescent="0.2">
      <c r="E920" s="127"/>
      <c r="F920" s="127"/>
    </row>
    <row r="921" spans="5:6" s="120" customFormat="1" x14ac:dyDescent="0.2">
      <c r="E921" s="127"/>
      <c r="F921" s="127"/>
    </row>
    <row r="922" spans="5:6" s="120" customFormat="1" x14ac:dyDescent="0.2">
      <c r="E922" s="127"/>
      <c r="F922" s="127"/>
    </row>
    <row r="923" spans="5:6" s="120" customFormat="1" x14ac:dyDescent="0.2">
      <c r="E923" s="127"/>
      <c r="F923" s="127"/>
    </row>
    <row r="924" spans="5:6" s="120" customFormat="1" x14ac:dyDescent="0.2">
      <c r="E924" s="127"/>
      <c r="F924" s="127"/>
    </row>
    <row r="925" spans="5:6" s="120" customFormat="1" x14ac:dyDescent="0.2">
      <c r="E925" s="127"/>
      <c r="F925" s="127"/>
    </row>
    <row r="926" spans="5:6" s="120" customFormat="1" x14ac:dyDescent="0.2">
      <c r="E926" s="127"/>
      <c r="F926" s="127"/>
    </row>
    <row r="927" spans="5:6" s="120" customFormat="1" x14ac:dyDescent="0.2">
      <c r="E927" s="127"/>
      <c r="F927" s="127"/>
    </row>
    <row r="928" spans="5:6" s="120" customFormat="1" x14ac:dyDescent="0.2">
      <c r="E928" s="127"/>
      <c r="F928" s="127"/>
    </row>
    <row r="929" spans="5:6" s="120" customFormat="1" x14ac:dyDescent="0.2">
      <c r="E929" s="127"/>
      <c r="F929" s="127"/>
    </row>
    <row r="930" spans="5:6" s="120" customFormat="1" x14ac:dyDescent="0.2">
      <c r="E930" s="127"/>
      <c r="F930" s="127"/>
    </row>
    <row r="931" spans="5:6" s="120" customFormat="1" x14ac:dyDescent="0.2">
      <c r="E931" s="127"/>
      <c r="F931" s="127"/>
    </row>
    <row r="932" spans="5:6" s="120" customFormat="1" x14ac:dyDescent="0.2">
      <c r="E932" s="127"/>
      <c r="F932" s="127"/>
    </row>
    <row r="933" spans="5:6" s="120" customFormat="1" x14ac:dyDescent="0.2">
      <c r="E933" s="127"/>
      <c r="F933" s="127"/>
    </row>
    <row r="934" spans="5:6" s="120" customFormat="1" x14ac:dyDescent="0.2">
      <c r="E934" s="127"/>
      <c r="F934" s="127"/>
    </row>
    <row r="935" spans="5:6" s="120" customFormat="1" x14ac:dyDescent="0.2">
      <c r="E935" s="127"/>
      <c r="F935" s="127"/>
    </row>
    <row r="936" spans="5:6" s="120" customFormat="1" x14ac:dyDescent="0.2">
      <c r="E936" s="127"/>
      <c r="F936" s="127"/>
    </row>
    <row r="937" spans="5:6" s="120" customFormat="1" x14ac:dyDescent="0.2">
      <c r="E937" s="127"/>
      <c r="F937" s="127"/>
    </row>
    <row r="938" spans="5:6" s="120" customFormat="1" x14ac:dyDescent="0.2">
      <c r="E938" s="127"/>
      <c r="F938" s="127"/>
    </row>
    <row r="939" spans="5:6" s="120" customFormat="1" x14ac:dyDescent="0.2">
      <c r="E939" s="127"/>
      <c r="F939" s="127"/>
    </row>
    <row r="940" spans="5:6" s="120" customFormat="1" x14ac:dyDescent="0.2">
      <c r="E940" s="127"/>
      <c r="F940" s="127"/>
    </row>
    <row r="941" spans="5:6" s="120" customFormat="1" x14ac:dyDescent="0.2">
      <c r="E941" s="127"/>
      <c r="F941" s="127"/>
    </row>
    <row r="942" spans="5:6" s="120" customFormat="1" x14ac:dyDescent="0.2">
      <c r="E942" s="127"/>
      <c r="F942" s="127"/>
    </row>
    <row r="943" spans="5:6" s="120" customFormat="1" x14ac:dyDescent="0.2">
      <c r="E943" s="127"/>
      <c r="F943" s="127"/>
    </row>
    <row r="944" spans="5:6" s="120" customFormat="1" x14ac:dyDescent="0.2">
      <c r="E944" s="127"/>
      <c r="F944" s="127"/>
    </row>
    <row r="945" spans="5:6" s="120" customFormat="1" x14ac:dyDescent="0.2">
      <c r="E945" s="127"/>
      <c r="F945" s="127"/>
    </row>
    <row r="946" spans="5:6" s="120" customFormat="1" x14ac:dyDescent="0.2">
      <c r="E946" s="127"/>
      <c r="F946" s="127"/>
    </row>
    <row r="947" spans="5:6" s="120" customFormat="1" x14ac:dyDescent="0.2">
      <c r="E947" s="127"/>
      <c r="F947" s="127"/>
    </row>
    <row r="948" spans="5:6" s="120" customFormat="1" x14ac:dyDescent="0.2">
      <c r="E948" s="127"/>
      <c r="F948" s="127"/>
    </row>
    <row r="949" spans="5:6" s="120" customFormat="1" x14ac:dyDescent="0.2">
      <c r="E949" s="127"/>
      <c r="F949" s="127"/>
    </row>
    <row r="950" spans="5:6" s="120" customFormat="1" x14ac:dyDescent="0.2">
      <c r="E950" s="127"/>
      <c r="F950" s="127"/>
    </row>
    <row r="951" spans="5:6" s="120" customFormat="1" x14ac:dyDescent="0.2">
      <c r="E951" s="127"/>
      <c r="F951" s="127"/>
    </row>
    <row r="952" spans="5:6" s="120" customFormat="1" x14ac:dyDescent="0.2">
      <c r="E952" s="127"/>
      <c r="F952" s="127"/>
    </row>
    <row r="953" spans="5:6" s="120" customFormat="1" x14ac:dyDescent="0.2">
      <c r="E953" s="127"/>
      <c r="F953" s="127"/>
    </row>
    <row r="954" spans="5:6" s="120" customFormat="1" x14ac:dyDescent="0.2">
      <c r="E954" s="127"/>
      <c r="F954" s="127"/>
    </row>
    <row r="955" spans="5:6" s="120" customFormat="1" x14ac:dyDescent="0.2">
      <c r="E955" s="127"/>
      <c r="F955" s="127"/>
    </row>
    <row r="956" spans="5:6" s="120" customFormat="1" x14ac:dyDescent="0.2">
      <c r="E956" s="127"/>
      <c r="F956" s="127"/>
    </row>
    <row r="957" spans="5:6" s="120" customFormat="1" x14ac:dyDescent="0.2">
      <c r="E957" s="127"/>
      <c r="F957" s="127"/>
    </row>
    <row r="958" spans="5:6" s="120" customFormat="1" x14ac:dyDescent="0.2">
      <c r="E958" s="127"/>
      <c r="F958" s="127"/>
    </row>
    <row r="959" spans="5:6" s="120" customFormat="1" x14ac:dyDescent="0.2">
      <c r="E959" s="127"/>
      <c r="F959" s="127"/>
    </row>
    <row r="960" spans="5:6" s="120" customFormat="1" x14ac:dyDescent="0.2">
      <c r="E960" s="127"/>
      <c r="F960" s="127"/>
    </row>
    <row r="961" spans="5:6" s="120" customFormat="1" x14ac:dyDescent="0.2">
      <c r="E961" s="127"/>
      <c r="F961" s="127"/>
    </row>
    <row r="962" spans="5:6" s="120" customFormat="1" x14ac:dyDescent="0.2">
      <c r="E962" s="127"/>
      <c r="F962" s="127"/>
    </row>
    <row r="963" spans="5:6" s="120" customFormat="1" x14ac:dyDescent="0.2">
      <c r="E963" s="127"/>
      <c r="F963" s="127"/>
    </row>
    <row r="964" spans="5:6" s="120" customFormat="1" x14ac:dyDescent="0.2">
      <c r="E964" s="127"/>
      <c r="F964" s="127"/>
    </row>
    <row r="965" spans="5:6" s="120" customFormat="1" x14ac:dyDescent="0.2">
      <c r="E965" s="127"/>
      <c r="F965" s="127"/>
    </row>
    <row r="966" spans="5:6" s="120" customFormat="1" x14ac:dyDescent="0.2">
      <c r="E966" s="127"/>
      <c r="F966" s="127"/>
    </row>
    <row r="967" spans="5:6" s="120" customFormat="1" x14ac:dyDescent="0.2">
      <c r="E967" s="127"/>
      <c r="F967" s="127"/>
    </row>
    <row r="968" spans="5:6" s="120" customFormat="1" x14ac:dyDescent="0.2">
      <c r="E968" s="127"/>
      <c r="F968" s="127"/>
    </row>
    <row r="969" spans="5:6" s="120" customFormat="1" x14ac:dyDescent="0.2">
      <c r="E969" s="127"/>
      <c r="F969" s="127"/>
    </row>
    <row r="970" spans="5:6" s="120" customFormat="1" x14ac:dyDescent="0.2">
      <c r="E970" s="127"/>
      <c r="F970" s="127"/>
    </row>
    <row r="971" spans="5:6" s="120" customFormat="1" x14ac:dyDescent="0.2">
      <c r="E971" s="127"/>
      <c r="F971" s="127"/>
    </row>
    <row r="972" spans="5:6" s="120" customFormat="1" x14ac:dyDescent="0.2">
      <c r="E972" s="127"/>
      <c r="F972" s="127"/>
    </row>
    <row r="973" spans="5:6" s="120" customFormat="1" x14ac:dyDescent="0.2">
      <c r="E973" s="127"/>
      <c r="F973" s="127"/>
    </row>
    <row r="974" spans="5:6" s="120" customFormat="1" x14ac:dyDescent="0.2">
      <c r="E974" s="127"/>
      <c r="F974" s="127"/>
    </row>
    <row r="975" spans="5:6" s="120" customFormat="1" x14ac:dyDescent="0.2">
      <c r="E975" s="127"/>
      <c r="F975" s="127"/>
    </row>
    <row r="976" spans="5:6" s="120" customFormat="1" x14ac:dyDescent="0.2">
      <c r="E976" s="127"/>
      <c r="F976" s="127"/>
    </row>
    <row r="977" spans="5:6" s="120" customFormat="1" x14ac:dyDescent="0.2">
      <c r="E977" s="127"/>
      <c r="F977" s="127"/>
    </row>
    <row r="978" spans="5:6" s="120" customFormat="1" x14ac:dyDescent="0.2">
      <c r="E978" s="127"/>
      <c r="F978" s="127"/>
    </row>
    <row r="979" spans="5:6" s="120" customFormat="1" x14ac:dyDescent="0.2">
      <c r="E979" s="127"/>
      <c r="F979" s="127"/>
    </row>
    <row r="980" spans="5:6" s="120" customFormat="1" x14ac:dyDescent="0.2">
      <c r="E980" s="127"/>
      <c r="F980" s="127"/>
    </row>
    <row r="981" spans="5:6" s="120" customFormat="1" x14ac:dyDescent="0.2">
      <c r="E981" s="127"/>
      <c r="F981" s="127"/>
    </row>
    <row r="982" spans="5:6" s="120" customFormat="1" x14ac:dyDescent="0.2">
      <c r="E982" s="127"/>
      <c r="F982" s="127"/>
    </row>
    <row r="983" spans="5:6" s="120" customFormat="1" x14ac:dyDescent="0.2">
      <c r="E983" s="127"/>
      <c r="F983" s="127"/>
    </row>
    <row r="984" spans="5:6" s="120" customFormat="1" x14ac:dyDescent="0.2">
      <c r="E984" s="127"/>
      <c r="F984" s="127"/>
    </row>
    <row r="985" spans="5:6" s="120" customFormat="1" x14ac:dyDescent="0.2">
      <c r="E985" s="127"/>
      <c r="F985" s="127"/>
    </row>
    <row r="986" spans="5:6" s="120" customFormat="1" x14ac:dyDescent="0.2">
      <c r="E986" s="127"/>
      <c r="F986" s="127"/>
    </row>
    <row r="987" spans="5:6" s="120" customFormat="1" x14ac:dyDescent="0.2">
      <c r="E987" s="127"/>
      <c r="F987" s="127"/>
    </row>
    <row r="988" spans="5:6" s="120" customFormat="1" x14ac:dyDescent="0.2">
      <c r="E988" s="127"/>
      <c r="F988" s="127"/>
    </row>
    <row r="989" spans="5:6" s="120" customFormat="1" x14ac:dyDescent="0.2">
      <c r="E989" s="127"/>
      <c r="F989" s="127"/>
    </row>
    <row r="990" spans="5:6" s="120" customFormat="1" x14ac:dyDescent="0.2">
      <c r="E990" s="127"/>
      <c r="F990" s="127"/>
    </row>
    <row r="991" spans="5:6" s="120" customFormat="1" x14ac:dyDescent="0.2">
      <c r="E991" s="127"/>
      <c r="F991" s="127"/>
    </row>
    <row r="992" spans="5:6" s="120" customFormat="1" x14ac:dyDescent="0.2">
      <c r="E992" s="127"/>
      <c r="F992" s="127"/>
    </row>
    <row r="993" spans="5:6" s="120" customFormat="1" x14ac:dyDescent="0.2">
      <c r="E993" s="127"/>
      <c r="F993" s="127"/>
    </row>
    <row r="994" spans="5:6" s="120" customFormat="1" x14ac:dyDescent="0.2">
      <c r="E994" s="127"/>
      <c r="F994" s="127"/>
    </row>
    <row r="995" spans="5:6" s="120" customFormat="1" x14ac:dyDescent="0.2">
      <c r="E995" s="127"/>
      <c r="F995" s="127"/>
    </row>
    <row r="996" spans="5:6" s="120" customFormat="1" x14ac:dyDescent="0.2">
      <c r="E996" s="127"/>
      <c r="F996" s="127"/>
    </row>
    <row r="997" spans="5:6" s="120" customFormat="1" x14ac:dyDescent="0.2">
      <c r="E997" s="127"/>
      <c r="F997" s="127"/>
    </row>
    <row r="998" spans="5:6" s="120" customFormat="1" x14ac:dyDescent="0.2">
      <c r="E998" s="127"/>
      <c r="F998" s="127"/>
    </row>
    <row r="999" spans="5:6" s="120" customFormat="1" x14ac:dyDescent="0.2">
      <c r="E999" s="127"/>
      <c r="F999" s="127"/>
    </row>
    <row r="1000" spans="5:6" s="120" customFormat="1" x14ac:dyDescent="0.2">
      <c r="E1000" s="127"/>
      <c r="F1000" s="127"/>
    </row>
    <row r="1001" spans="5:6" s="120" customFormat="1" x14ac:dyDescent="0.2">
      <c r="E1001" s="127"/>
      <c r="F1001" s="127"/>
    </row>
    <row r="1002" spans="5:6" s="120" customFormat="1" x14ac:dyDescent="0.2">
      <c r="E1002" s="127"/>
      <c r="F1002" s="127"/>
    </row>
    <row r="1003" spans="5:6" s="120" customFormat="1" x14ac:dyDescent="0.2">
      <c r="E1003" s="127"/>
      <c r="F1003" s="127"/>
    </row>
    <row r="1004" spans="5:6" s="120" customFormat="1" x14ac:dyDescent="0.2">
      <c r="E1004" s="127"/>
      <c r="F1004" s="127"/>
    </row>
    <row r="1005" spans="5:6" s="120" customFormat="1" x14ac:dyDescent="0.2">
      <c r="E1005" s="127"/>
      <c r="F1005" s="127"/>
    </row>
    <row r="1006" spans="5:6" s="120" customFormat="1" x14ac:dyDescent="0.2">
      <c r="E1006" s="127"/>
      <c r="F1006" s="127"/>
    </row>
    <row r="1007" spans="5:6" s="120" customFormat="1" x14ac:dyDescent="0.2">
      <c r="E1007" s="127"/>
      <c r="F1007" s="127"/>
    </row>
    <row r="1008" spans="5:6" s="120" customFormat="1" x14ac:dyDescent="0.2">
      <c r="E1008" s="127"/>
      <c r="F1008" s="127"/>
    </row>
    <row r="1009" spans="5:6" s="120" customFormat="1" x14ac:dyDescent="0.2">
      <c r="E1009" s="127"/>
      <c r="F1009" s="127"/>
    </row>
    <row r="1010" spans="5:6" s="120" customFormat="1" x14ac:dyDescent="0.2">
      <c r="E1010" s="127"/>
      <c r="F1010" s="127"/>
    </row>
    <row r="1011" spans="5:6" s="120" customFormat="1" x14ac:dyDescent="0.2">
      <c r="E1011" s="127"/>
      <c r="F1011" s="127"/>
    </row>
    <row r="1012" spans="5:6" s="120" customFormat="1" x14ac:dyDescent="0.2">
      <c r="E1012" s="127"/>
      <c r="F1012" s="127"/>
    </row>
    <row r="1013" spans="5:6" s="120" customFormat="1" x14ac:dyDescent="0.2">
      <c r="E1013" s="127"/>
      <c r="F1013" s="127"/>
    </row>
    <row r="1014" spans="5:6" s="120" customFormat="1" x14ac:dyDescent="0.2">
      <c r="E1014" s="127"/>
      <c r="F1014" s="127"/>
    </row>
    <row r="1015" spans="5:6" s="120" customFormat="1" x14ac:dyDescent="0.2">
      <c r="E1015" s="127"/>
      <c r="F1015" s="127"/>
    </row>
    <row r="1016" spans="5:6" s="120" customFormat="1" x14ac:dyDescent="0.2">
      <c r="E1016" s="127"/>
      <c r="F1016" s="127"/>
    </row>
    <row r="1017" spans="5:6" s="120" customFormat="1" x14ac:dyDescent="0.2">
      <c r="E1017" s="127"/>
      <c r="F1017" s="127"/>
    </row>
    <row r="1018" spans="5:6" s="120" customFormat="1" x14ac:dyDescent="0.2">
      <c r="E1018" s="127"/>
      <c r="F1018" s="127"/>
    </row>
    <row r="1019" spans="5:6" s="120" customFormat="1" x14ac:dyDescent="0.2">
      <c r="E1019" s="127"/>
      <c r="F1019" s="127"/>
    </row>
    <row r="1020" spans="5:6" s="120" customFormat="1" x14ac:dyDescent="0.2">
      <c r="E1020" s="127"/>
      <c r="F1020" s="127"/>
    </row>
    <row r="1021" spans="5:6" s="120" customFormat="1" x14ac:dyDescent="0.2">
      <c r="E1021" s="127"/>
      <c r="F1021" s="127"/>
    </row>
    <row r="1022" spans="5:6" s="120" customFormat="1" x14ac:dyDescent="0.2">
      <c r="E1022" s="127"/>
      <c r="F1022" s="127"/>
    </row>
    <row r="1023" spans="5:6" s="120" customFormat="1" x14ac:dyDescent="0.2">
      <c r="E1023" s="127"/>
      <c r="F1023" s="127"/>
    </row>
    <row r="1024" spans="5:6" s="120" customFormat="1" x14ac:dyDescent="0.2">
      <c r="E1024" s="127"/>
      <c r="F1024" s="127"/>
    </row>
    <row r="1025" spans="5:6" s="120" customFormat="1" x14ac:dyDescent="0.2">
      <c r="E1025" s="127"/>
      <c r="F1025" s="127"/>
    </row>
    <row r="1026" spans="5:6" s="120" customFormat="1" x14ac:dyDescent="0.2">
      <c r="E1026" s="127"/>
      <c r="F1026" s="127"/>
    </row>
    <row r="1027" spans="5:6" s="120" customFormat="1" x14ac:dyDescent="0.2">
      <c r="E1027" s="127"/>
      <c r="F1027" s="127"/>
    </row>
    <row r="1028" spans="5:6" s="120" customFormat="1" x14ac:dyDescent="0.2">
      <c r="E1028" s="127"/>
      <c r="F1028" s="127"/>
    </row>
    <row r="1029" spans="5:6" s="120" customFormat="1" x14ac:dyDescent="0.2">
      <c r="E1029" s="127"/>
      <c r="F1029" s="127"/>
    </row>
    <row r="1030" spans="5:6" s="120" customFormat="1" x14ac:dyDescent="0.2">
      <c r="E1030" s="127"/>
      <c r="F1030" s="127"/>
    </row>
    <row r="1031" spans="5:6" s="120" customFormat="1" x14ac:dyDescent="0.2">
      <c r="E1031" s="127"/>
      <c r="F1031" s="127"/>
    </row>
    <row r="1032" spans="5:6" s="120" customFormat="1" x14ac:dyDescent="0.2">
      <c r="E1032" s="127"/>
      <c r="F1032" s="127"/>
    </row>
    <row r="1033" spans="5:6" s="120" customFormat="1" x14ac:dyDescent="0.2">
      <c r="E1033" s="127"/>
      <c r="F1033" s="127"/>
    </row>
    <row r="1034" spans="5:6" s="120" customFormat="1" x14ac:dyDescent="0.2">
      <c r="E1034" s="127"/>
      <c r="F1034" s="127"/>
    </row>
    <row r="1035" spans="5:6" s="120" customFormat="1" x14ac:dyDescent="0.2">
      <c r="E1035" s="127"/>
      <c r="F1035" s="127"/>
    </row>
    <row r="1036" spans="5:6" s="120" customFormat="1" x14ac:dyDescent="0.2">
      <c r="E1036" s="127"/>
      <c r="F1036" s="127"/>
    </row>
    <row r="1037" spans="5:6" s="120" customFormat="1" x14ac:dyDescent="0.2">
      <c r="E1037" s="127"/>
      <c r="F1037" s="127"/>
    </row>
    <row r="1038" spans="5:6" s="120" customFormat="1" x14ac:dyDescent="0.2">
      <c r="E1038" s="127"/>
      <c r="F1038" s="127"/>
    </row>
    <row r="1039" spans="5:6" s="120" customFormat="1" x14ac:dyDescent="0.2">
      <c r="E1039" s="127"/>
      <c r="F1039" s="127"/>
    </row>
    <row r="1040" spans="5:6" s="120" customFormat="1" x14ac:dyDescent="0.2">
      <c r="E1040" s="127"/>
      <c r="F1040" s="127"/>
    </row>
    <row r="1041" spans="5:6" s="120" customFormat="1" x14ac:dyDescent="0.2">
      <c r="E1041" s="127"/>
      <c r="F1041" s="127"/>
    </row>
    <row r="1042" spans="5:6" s="120" customFormat="1" x14ac:dyDescent="0.2">
      <c r="E1042" s="127"/>
      <c r="F1042" s="127"/>
    </row>
    <row r="1043" spans="5:6" s="120" customFormat="1" x14ac:dyDescent="0.2">
      <c r="E1043" s="127"/>
      <c r="F1043" s="127"/>
    </row>
    <row r="1044" spans="5:6" s="120" customFormat="1" x14ac:dyDescent="0.2">
      <c r="E1044" s="127"/>
      <c r="F1044" s="127"/>
    </row>
    <row r="1045" spans="5:6" s="120" customFormat="1" x14ac:dyDescent="0.2">
      <c r="E1045" s="127"/>
      <c r="F1045" s="127"/>
    </row>
    <row r="1046" spans="5:6" s="120" customFormat="1" x14ac:dyDescent="0.2">
      <c r="E1046" s="127"/>
      <c r="F1046" s="127"/>
    </row>
    <row r="1047" spans="5:6" s="120" customFormat="1" x14ac:dyDescent="0.2">
      <c r="E1047" s="127"/>
      <c r="F1047" s="127"/>
    </row>
    <row r="1048" spans="5:6" s="120" customFormat="1" x14ac:dyDescent="0.2">
      <c r="E1048" s="127"/>
      <c r="F1048" s="127"/>
    </row>
    <row r="1049" spans="5:6" s="120" customFormat="1" x14ac:dyDescent="0.2">
      <c r="E1049" s="127"/>
      <c r="F1049" s="127"/>
    </row>
    <row r="1050" spans="5:6" s="120" customFormat="1" x14ac:dyDescent="0.2">
      <c r="E1050" s="127"/>
      <c r="F1050" s="127"/>
    </row>
    <row r="1051" spans="5:6" s="120" customFormat="1" x14ac:dyDescent="0.2">
      <c r="E1051" s="127"/>
      <c r="F1051" s="127"/>
    </row>
    <row r="1052" spans="5:6" s="120" customFormat="1" x14ac:dyDescent="0.2">
      <c r="E1052" s="127"/>
      <c r="F1052" s="127"/>
    </row>
    <row r="1053" spans="5:6" s="120" customFormat="1" x14ac:dyDescent="0.2">
      <c r="E1053" s="127"/>
      <c r="F1053" s="127"/>
    </row>
    <row r="1054" spans="5:6" s="120" customFormat="1" x14ac:dyDescent="0.2">
      <c r="E1054" s="127"/>
      <c r="F1054" s="127"/>
    </row>
    <row r="1055" spans="5:6" s="120" customFormat="1" x14ac:dyDescent="0.2">
      <c r="E1055" s="127"/>
      <c r="F1055" s="127"/>
    </row>
    <row r="1056" spans="5:6" s="120" customFormat="1" x14ac:dyDescent="0.2">
      <c r="E1056" s="127"/>
      <c r="F1056" s="127"/>
    </row>
    <row r="1057" spans="5:6" s="120" customFormat="1" x14ac:dyDescent="0.2">
      <c r="E1057" s="127"/>
      <c r="F1057" s="127"/>
    </row>
    <row r="1058" spans="5:6" s="120" customFormat="1" x14ac:dyDescent="0.2">
      <c r="E1058" s="127"/>
      <c r="F1058" s="127"/>
    </row>
    <row r="1059" spans="5:6" s="120" customFormat="1" x14ac:dyDescent="0.2">
      <c r="E1059" s="127"/>
      <c r="F1059" s="127"/>
    </row>
    <row r="1060" spans="5:6" s="120" customFormat="1" x14ac:dyDescent="0.2">
      <c r="E1060" s="127"/>
      <c r="F1060" s="127"/>
    </row>
    <row r="1061" spans="5:6" s="120" customFormat="1" x14ac:dyDescent="0.2">
      <c r="E1061" s="127"/>
      <c r="F1061" s="127"/>
    </row>
    <row r="1062" spans="5:6" s="120" customFormat="1" x14ac:dyDescent="0.2">
      <c r="E1062" s="127"/>
      <c r="F1062" s="127"/>
    </row>
    <row r="1063" spans="5:6" s="120" customFormat="1" x14ac:dyDescent="0.2">
      <c r="E1063" s="127"/>
      <c r="F1063" s="127"/>
    </row>
    <row r="1064" spans="5:6" s="120" customFormat="1" x14ac:dyDescent="0.2">
      <c r="E1064" s="127"/>
      <c r="F1064" s="127"/>
    </row>
    <row r="1065" spans="5:6" s="120" customFormat="1" x14ac:dyDescent="0.2">
      <c r="E1065" s="127"/>
      <c r="F1065" s="127"/>
    </row>
    <row r="1066" spans="5:6" s="120" customFormat="1" x14ac:dyDescent="0.2">
      <c r="E1066" s="127"/>
      <c r="F1066" s="127"/>
    </row>
    <row r="1067" spans="5:6" s="120" customFormat="1" x14ac:dyDescent="0.2">
      <c r="E1067" s="127"/>
      <c r="F1067" s="127"/>
    </row>
    <row r="1068" spans="5:6" s="120" customFormat="1" x14ac:dyDescent="0.2">
      <c r="E1068" s="127"/>
      <c r="F1068" s="127"/>
    </row>
    <row r="1069" spans="5:6" s="120" customFormat="1" x14ac:dyDescent="0.2">
      <c r="E1069" s="127"/>
      <c r="F1069" s="127"/>
    </row>
    <row r="1070" spans="5:6" s="120" customFormat="1" x14ac:dyDescent="0.2">
      <c r="E1070" s="127"/>
      <c r="F1070" s="127"/>
    </row>
    <row r="1071" spans="5:6" s="120" customFormat="1" x14ac:dyDescent="0.2">
      <c r="E1071" s="127"/>
      <c r="F1071" s="127"/>
    </row>
    <row r="1072" spans="5:6" s="120" customFormat="1" x14ac:dyDescent="0.2">
      <c r="E1072" s="127"/>
      <c r="F1072" s="127"/>
    </row>
    <row r="1073" spans="5:6" s="120" customFormat="1" x14ac:dyDescent="0.2">
      <c r="E1073" s="127"/>
      <c r="F1073" s="127"/>
    </row>
    <row r="1074" spans="5:6" s="120" customFormat="1" x14ac:dyDescent="0.2">
      <c r="E1074" s="127"/>
      <c r="F1074" s="127"/>
    </row>
    <row r="1075" spans="5:6" s="120" customFormat="1" x14ac:dyDescent="0.2">
      <c r="E1075" s="127"/>
      <c r="F1075" s="127"/>
    </row>
    <row r="1076" spans="5:6" s="120" customFormat="1" x14ac:dyDescent="0.2">
      <c r="E1076" s="127"/>
      <c r="F1076" s="127"/>
    </row>
    <row r="1077" spans="5:6" s="120" customFormat="1" x14ac:dyDescent="0.2">
      <c r="E1077" s="127"/>
      <c r="F1077" s="127"/>
    </row>
    <row r="1078" spans="5:6" s="120" customFormat="1" x14ac:dyDescent="0.2">
      <c r="E1078" s="127"/>
      <c r="F1078" s="127"/>
    </row>
    <row r="1079" spans="5:6" s="120" customFormat="1" x14ac:dyDescent="0.2">
      <c r="E1079" s="127"/>
      <c r="F1079" s="127"/>
    </row>
    <row r="1080" spans="5:6" s="120" customFormat="1" x14ac:dyDescent="0.2">
      <c r="E1080" s="127"/>
      <c r="F1080" s="127"/>
    </row>
    <row r="1081" spans="5:6" s="120" customFormat="1" x14ac:dyDescent="0.2">
      <c r="E1081" s="127"/>
      <c r="F1081" s="127"/>
    </row>
    <row r="1082" spans="5:6" s="120" customFormat="1" x14ac:dyDescent="0.2">
      <c r="E1082" s="127"/>
      <c r="F1082" s="127"/>
    </row>
    <row r="1083" spans="5:6" s="120" customFormat="1" x14ac:dyDescent="0.2">
      <c r="E1083" s="127"/>
      <c r="F1083" s="127"/>
    </row>
    <row r="1084" spans="5:6" s="120" customFormat="1" x14ac:dyDescent="0.2">
      <c r="E1084" s="127"/>
      <c r="F1084" s="127"/>
    </row>
    <row r="1085" spans="5:6" s="120" customFormat="1" x14ac:dyDescent="0.2">
      <c r="E1085" s="127"/>
      <c r="F1085" s="127"/>
    </row>
    <row r="1086" spans="5:6" s="120" customFormat="1" x14ac:dyDescent="0.2">
      <c r="E1086" s="127"/>
      <c r="F1086" s="127"/>
    </row>
    <row r="1087" spans="5:6" s="120" customFormat="1" x14ac:dyDescent="0.2">
      <c r="E1087" s="127"/>
      <c r="F1087" s="127"/>
    </row>
    <row r="1088" spans="5:6" s="120" customFormat="1" x14ac:dyDescent="0.2">
      <c r="E1088" s="127"/>
      <c r="F1088" s="127"/>
    </row>
    <row r="1089" spans="5:6" s="120" customFormat="1" x14ac:dyDescent="0.2">
      <c r="E1089" s="127"/>
      <c r="F1089" s="127"/>
    </row>
    <row r="1090" spans="5:6" s="120" customFormat="1" x14ac:dyDescent="0.2">
      <c r="E1090" s="127"/>
      <c r="F1090" s="127"/>
    </row>
    <row r="1091" spans="5:6" s="120" customFormat="1" x14ac:dyDescent="0.2">
      <c r="E1091" s="127"/>
      <c r="F1091" s="127"/>
    </row>
    <row r="1092" spans="5:6" s="120" customFormat="1" x14ac:dyDescent="0.2">
      <c r="E1092" s="127"/>
      <c r="F1092" s="127"/>
    </row>
    <row r="1093" spans="5:6" s="120" customFormat="1" x14ac:dyDescent="0.2">
      <c r="E1093" s="127"/>
      <c r="F1093" s="127"/>
    </row>
    <row r="1094" spans="5:6" s="120" customFormat="1" x14ac:dyDescent="0.2">
      <c r="E1094" s="127"/>
      <c r="F1094" s="127"/>
    </row>
    <row r="1095" spans="5:6" s="120" customFormat="1" x14ac:dyDescent="0.2">
      <c r="E1095" s="127"/>
      <c r="F1095" s="127"/>
    </row>
    <row r="1096" spans="5:6" s="120" customFormat="1" x14ac:dyDescent="0.2">
      <c r="E1096" s="127"/>
      <c r="F1096" s="127"/>
    </row>
    <row r="1097" spans="5:6" s="120" customFormat="1" x14ac:dyDescent="0.2">
      <c r="E1097" s="127"/>
      <c r="F1097" s="127"/>
    </row>
    <row r="1098" spans="5:6" s="120" customFormat="1" x14ac:dyDescent="0.2">
      <c r="E1098" s="127"/>
      <c r="F1098" s="127"/>
    </row>
    <row r="1099" spans="5:6" s="120" customFormat="1" x14ac:dyDescent="0.2">
      <c r="E1099" s="127"/>
      <c r="F1099" s="127"/>
    </row>
    <row r="1100" spans="5:6" s="120" customFormat="1" x14ac:dyDescent="0.2">
      <c r="E1100" s="127"/>
      <c r="F1100" s="127"/>
    </row>
    <row r="1101" spans="5:6" s="120" customFormat="1" x14ac:dyDescent="0.2">
      <c r="E1101" s="127"/>
      <c r="F1101" s="127"/>
    </row>
    <row r="1102" spans="5:6" s="120" customFormat="1" x14ac:dyDescent="0.2">
      <c r="E1102" s="127"/>
      <c r="F1102" s="127"/>
    </row>
    <row r="1103" spans="5:6" s="120" customFormat="1" x14ac:dyDescent="0.2">
      <c r="E1103" s="127"/>
      <c r="F1103" s="127"/>
    </row>
    <row r="1104" spans="5:6" s="120" customFormat="1" x14ac:dyDescent="0.2">
      <c r="E1104" s="127"/>
      <c r="F1104" s="127"/>
    </row>
    <row r="1105" spans="5:6" s="120" customFormat="1" x14ac:dyDescent="0.2">
      <c r="E1105" s="127"/>
      <c r="F1105" s="127"/>
    </row>
    <row r="1106" spans="5:6" s="120" customFormat="1" x14ac:dyDescent="0.2">
      <c r="E1106" s="127"/>
      <c r="F1106" s="127"/>
    </row>
    <row r="1107" spans="5:6" s="120" customFormat="1" x14ac:dyDescent="0.2">
      <c r="E1107" s="127"/>
      <c r="F1107" s="127"/>
    </row>
    <row r="1108" spans="5:6" s="120" customFormat="1" x14ac:dyDescent="0.2">
      <c r="E1108" s="127"/>
      <c r="F1108" s="127"/>
    </row>
    <row r="1109" spans="5:6" s="120" customFormat="1" x14ac:dyDescent="0.2">
      <c r="E1109" s="127"/>
      <c r="F1109" s="127"/>
    </row>
    <row r="1110" spans="5:6" s="120" customFormat="1" x14ac:dyDescent="0.2">
      <c r="E1110" s="127"/>
      <c r="F1110" s="127"/>
    </row>
    <row r="1111" spans="5:6" s="120" customFormat="1" x14ac:dyDescent="0.2">
      <c r="E1111" s="127"/>
      <c r="F1111" s="127"/>
    </row>
    <row r="1112" spans="5:6" s="120" customFormat="1" x14ac:dyDescent="0.2">
      <c r="E1112" s="127"/>
      <c r="F1112" s="127"/>
    </row>
    <row r="1113" spans="5:6" s="120" customFormat="1" x14ac:dyDescent="0.2">
      <c r="E1113" s="127"/>
      <c r="F1113" s="127"/>
    </row>
    <row r="1114" spans="5:6" s="120" customFormat="1" x14ac:dyDescent="0.2">
      <c r="E1114" s="127"/>
      <c r="F1114" s="127"/>
    </row>
    <row r="1115" spans="5:6" s="120" customFormat="1" x14ac:dyDescent="0.2">
      <c r="E1115" s="127"/>
      <c r="F1115" s="127"/>
    </row>
    <row r="1116" spans="5:6" s="120" customFormat="1" x14ac:dyDescent="0.2">
      <c r="E1116" s="127"/>
      <c r="F1116" s="127"/>
    </row>
    <row r="1117" spans="5:6" s="120" customFormat="1" x14ac:dyDescent="0.2">
      <c r="E1117" s="127"/>
      <c r="F1117" s="127"/>
    </row>
    <row r="1118" spans="5:6" s="120" customFormat="1" x14ac:dyDescent="0.2">
      <c r="E1118" s="127"/>
      <c r="F1118" s="127"/>
    </row>
    <row r="1119" spans="5:6" s="120" customFormat="1" x14ac:dyDescent="0.2">
      <c r="E1119" s="127"/>
      <c r="F1119" s="127"/>
    </row>
    <row r="1120" spans="5:6" s="120" customFormat="1" x14ac:dyDescent="0.2">
      <c r="E1120" s="127"/>
      <c r="F1120" s="127"/>
    </row>
    <row r="1121" spans="5:6" s="120" customFormat="1" x14ac:dyDescent="0.2">
      <c r="E1121" s="127"/>
      <c r="F1121" s="127"/>
    </row>
    <row r="1122" spans="5:6" s="120" customFormat="1" x14ac:dyDescent="0.2">
      <c r="E1122" s="127"/>
      <c r="F1122" s="127"/>
    </row>
    <row r="1123" spans="5:6" s="120" customFormat="1" x14ac:dyDescent="0.2">
      <c r="E1123" s="127"/>
      <c r="F1123" s="127"/>
    </row>
    <row r="1124" spans="5:6" s="120" customFormat="1" x14ac:dyDescent="0.2">
      <c r="E1124" s="127"/>
      <c r="F1124" s="127"/>
    </row>
    <row r="1125" spans="5:6" s="120" customFormat="1" x14ac:dyDescent="0.2">
      <c r="E1125" s="127"/>
      <c r="F1125" s="127"/>
    </row>
    <row r="1126" spans="5:6" s="120" customFormat="1" x14ac:dyDescent="0.2">
      <c r="E1126" s="127"/>
      <c r="F1126" s="127"/>
    </row>
    <row r="1127" spans="5:6" s="120" customFormat="1" x14ac:dyDescent="0.2">
      <c r="E1127" s="127"/>
      <c r="F1127" s="127"/>
    </row>
    <row r="1128" spans="5:6" s="120" customFormat="1" x14ac:dyDescent="0.2">
      <c r="E1128" s="127"/>
      <c r="F1128" s="127"/>
    </row>
    <row r="1129" spans="5:6" s="120" customFormat="1" x14ac:dyDescent="0.2">
      <c r="E1129" s="127"/>
      <c r="F1129" s="127"/>
    </row>
    <row r="1130" spans="5:6" s="120" customFormat="1" x14ac:dyDescent="0.2">
      <c r="E1130" s="127"/>
      <c r="F1130" s="127"/>
    </row>
    <row r="1131" spans="5:6" s="120" customFormat="1" x14ac:dyDescent="0.2">
      <c r="E1131" s="127"/>
      <c r="F1131" s="127"/>
    </row>
    <row r="1132" spans="5:6" s="120" customFormat="1" x14ac:dyDescent="0.2">
      <c r="E1132" s="127"/>
      <c r="F1132" s="127"/>
    </row>
    <row r="1133" spans="5:6" s="120" customFormat="1" x14ac:dyDescent="0.2">
      <c r="E1133" s="127"/>
      <c r="F1133" s="127"/>
    </row>
    <row r="1134" spans="5:6" s="120" customFormat="1" x14ac:dyDescent="0.2">
      <c r="E1134" s="127"/>
      <c r="F1134" s="127"/>
    </row>
    <row r="1135" spans="5:6" s="120" customFormat="1" x14ac:dyDescent="0.2">
      <c r="E1135" s="127"/>
      <c r="F1135" s="127"/>
    </row>
    <row r="1136" spans="5:6" s="120" customFormat="1" x14ac:dyDescent="0.2">
      <c r="E1136" s="127"/>
      <c r="F1136" s="127"/>
    </row>
    <row r="1137" spans="5:6" s="120" customFormat="1" x14ac:dyDescent="0.2">
      <c r="E1137" s="127"/>
      <c r="F1137" s="127"/>
    </row>
    <row r="1138" spans="5:6" s="120" customFormat="1" x14ac:dyDescent="0.2">
      <c r="E1138" s="127"/>
      <c r="F1138" s="127"/>
    </row>
    <row r="1139" spans="5:6" s="120" customFormat="1" x14ac:dyDescent="0.2">
      <c r="E1139" s="127"/>
      <c r="F1139" s="127"/>
    </row>
    <row r="1140" spans="5:6" s="120" customFormat="1" x14ac:dyDescent="0.2">
      <c r="E1140" s="127"/>
      <c r="F1140" s="127"/>
    </row>
    <row r="1141" spans="5:6" s="120" customFormat="1" x14ac:dyDescent="0.2">
      <c r="E1141" s="127"/>
      <c r="F1141" s="127"/>
    </row>
    <row r="1142" spans="5:6" s="120" customFormat="1" x14ac:dyDescent="0.2">
      <c r="E1142" s="127"/>
      <c r="F1142" s="127"/>
    </row>
    <row r="1143" spans="5:6" s="120" customFormat="1" x14ac:dyDescent="0.2">
      <c r="E1143" s="127"/>
      <c r="F1143" s="127"/>
    </row>
    <row r="1144" spans="5:6" s="120" customFormat="1" x14ac:dyDescent="0.2">
      <c r="E1144" s="127"/>
      <c r="F1144" s="127"/>
    </row>
    <row r="1145" spans="5:6" s="120" customFormat="1" x14ac:dyDescent="0.2">
      <c r="E1145" s="127"/>
      <c r="F1145" s="127"/>
    </row>
    <row r="1146" spans="5:6" s="120" customFormat="1" x14ac:dyDescent="0.2">
      <c r="E1146" s="127"/>
      <c r="F1146" s="127"/>
    </row>
    <row r="1147" spans="5:6" s="120" customFormat="1" x14ac:dyDescent="0.2">
      <c r="E1147" s="127"/>
      <c r="F1147" s="127"/>
    </row>
    <row r="1148" spans="5:6" s="120" customFormat="1" x14ac:dyDescent="0.2">
      <c r="E1148" s="127"/>
      <c r="F1148" s="127"/>
    </row>
    <row r="1149" spans="5:6" s="120" customFormat="1" x14ac:dyDescent="0.2">
      <c r="E1149" s="127"/>
      <c r="F1149" s="127"/>
    </row>
    <row r="1150" spans="5:6" s="120" customFormat="1" x14ac:dyDescent="0.2">
      <c r="E1150" s="127"/>
      <c r="F1150" s="127"/>
    </row>
    <row r="1151" spans="5:6" s="120" customFormat="1" x14ac:dyDescent="0.2">
      <c r="E1151" s="127"/>
      <c r="F1151" s="127"/>
    </row>
    <row r="1152" spans="5:6" s="120" customFormat="1" x14ac:dyDescent="0.2">
      <c r="E1152" s="127"/>
      <c r="F1152" s="127"/>
    </row>
    <row r="1153" spans="5:6" s="120" customFormat="1" x14ac:dyDescent="0.2">
      <c r="E1153" s="127"/>
      <c r="F1153" s="127"/>
    </row>
    <row r="1154" spans="5:6" s="120" customFormat="1" x14ac:dyDescent="0.2">
      <c r="E1154" s="127"/>
      <c r="F1154" s="127"/>
    </row>
    <row r="1155" spans="5:6" s="120" customFormat="1" x14ac:dyDescent="0.2">
      <c r="E1155" s="127"/>
      <c r="F1155" s="127"/>
    </row>
    <row r="1156" spans="5:6" s="120" customFormat="1" x14ac:dyDescent="0.2">
      <c r="E1156" s="127"/>
      <c r="F1156" s="127"/>
    </row>
    <row r="1157" spans="5:6" s="120" customFormat="1" x14ac:dyDescent="0.2">
      <c r="E1157" s="127"/>
      <c r="F1157" s="127"/>
    </row>
    <row r="1158" spans="5:6" s="120" customFormat="1" x14ac:dyDescent="0.2">
      <c r="E1158" s="127"/>
      <c r="F1158" s="127"/>
    </row>
    <row r="1159" spans="5:6" s="120" customFormat="1" x14ac:dyDescent="0.2">
      <c r="E1159" s="127"/>
      <c r="F1159" s="127"/>
    </row>
    <row r="1160" spans="5:6" s="120" customFormat="1" x14ac:dyDescent="0.2">
      <c r="E1160" s="127"/>
      <c r="F1160" s="127"/>
    </row>
    <row r="1161" spans="5:6" s="120" customFormat="1" x14ac:dyDescent="0.2">
      <c r="E1161" s="127"/>
      <c r="F1161" s="127"/>
    </row>
    <row r="1162" spans="5:6" s="120" customFormat="1" x14ac:dyDescent="0.2">
      <c r="E1162" s="127"/>
      <c r="F1162" s="127"/>
    </row>
    <row r="1163" spans="5:6" s="120" customFormat="1" x14ac:dyDescent="0.2">
      <c r="E1163" s="127"/>
      <c r="F1163" s="127"/>
    </row>
    <row r="1164" spans="5:6" s="120" customFormat="1" x14ac:dyDescent="0.2">
      <c r="E1164" s="127"/>
      <c r="F1164" s="127"/>
    </row>
    <row r="1165" spans="5:6" s="120" customFormat="1" x14ac:dyDescent="0.2">
      <c r="E1165" s="127"/>
      <c r="F1165" s="127"/>
    </row>
    <row r="1166" spans="5:6" s="120" customFormat="1" x14ac:dyDescent="0.2">
      <c r="E1166" s="127"/>
      <c r="F1166" s="127"/>
    </row>
    <row r="1167" spans="5:6" s="120" customFormat="1" x14ac:dyDescent="0.2">
      <c r="E1167" s="127"/>
      <c r="F1167" s="127"/>
    </row>
    <row r="1168" spans="5:6" s="120" customFormat="1" x14ac:dyDescent="0.2">
      <c r="E1168" s="127"/>
      <c r="F1168" s="127"/>
    </row>
    <row r="1169" spans="5:6" s="120" customFormat="1" x14ac:dyDescent="0.2">
      <c r="E1169" s="127"/>
      <c r="F1169" s="127"/>
    </row>
    <row r="1170" spans="5:6" s="120" customFormat="1" x14ac:dyDescent="0.2">
      <c r="E1170" s="127"/>
      <c r="F1170" s="127"/>
    </row>
    <row r="1171" spans="5:6" s="120" customFormat="1" x14ac:dyDescent="0.2">
      <c r="E1171" s="127"/>
      <c r="F1171" s="127"/>
    </row>
    <row r="1172" spans="5:6" s="120" customFormat="1" x14ac:dyDescent="0.2">
      <c r="E1172" s="127"/>
      <c r="F1172" s="127"/>
    </row>
    <row r="1173" spans="5:6" s="120" customFormat="1" x14ac:dyDescent="0.2">
      <c r="E1173" s="127"/>
      <c r="F1173" s="127"/>
    </row>
    <row r="1174" spans="5:6" s="120" customFormat="1" x14ac:dyDescent="0.2">
      <c r="E1174" s="127"/>
      <c r="F1174" s="127"/>
    </row>
    <row r="1175" spans="5:6" s="120" customFormat="1" x14ac:dyDescent="0.2">
      <c r="E1175" s="127"/>
      <c r="F1175" s="127"/>
    </row>
    <row r="1176" spans="5:6" s="120" customFormat="1" x14ac:dyDescent="0.2">
      <c r="E1176" s="127"/>
      <c r="F1176" s="127"/>
    </row>
    <row r="1177" spans="5:6" s="120" customFormat="1" x14ac:dyDescent="0.2">
      <c r="E1177" s="127"/>
      <c r="F1177" s="127"/>
    </row>
    <row r="1178" spans="5:6" s="120" customFormat="1" x14ac:dyDescent="0.2">
      <c r="E1178" s="127"/>
      <c r="F1178" s="127"/>
    </row>
    <row r="1179" spans="5:6" s="120" customFormat="1" x14ac:dyDescent="0.2">
      <c r="E1179" s="127"/>
      <c r="F1179" s="127"/>
    </row>
    <row r="1180" spans="5:6" s="120" customFormat="1" x14ac:dyDescent="0.2">
      <c r="E1180" s="127"/>
      <c r="F1180" s="127"/>
    </row>
    <row r="1181" spans="5:6" s="120" customFormat="1" x14ac:dyDescent="0.2">
      <c r="E1181" s="127"/>
      <c r="F1181" s="127"/>
    </row>
    <row r="1182" spans="5:6" s="120" customFormat="1" x14ac:dyDescent="0.2">
      <c r="E1182" s="127"/>
      <c r="F1182" s="127"/>
    </row>
    <row r="1183" spans="5:6" s="120" customFormat="1" x14ac:dyDescent="0.2">
      <c r="E1183" s="127"/>
      <c r="F1183" s="127"/>
    </row>
    <row r="1184" spans="5:6" s="120" customFormat="1" x14ac:dyDescent="0.2">
      <c r="E1184" s="127"/>
      <c r="F1184" s="127"/>
    </row>
    <row r="1185" spans="5:6" s="120" customFormat="1" x14ac:dyDescent="0.2">
      <c r="E1185" s="127"/>
      <c r="F1185" s="127"/>
    </row>
    <row r="1186" spans="5:6" s="120" customFormat="1" x14ac:dyDescent="0.2">
      <c r="E1186" s="127"/>
      <c r="F1186" s="127"/>
    </row>
    <row r="1187" spans="5:6" s="120" customFormat="1" x14ac:dyDescent="0.2">
      <c r="E1187" s="127"/>
      <c r="F1187" s="127"/>
    </row>
    <row r="1188" spans="5:6" s="120" customFormat="1" x14ac:dyDescent="0.2">
      <c r="E1188" s="127"/>
      <c r="F1188" s="127"/>
    </row>
    <row r="1189" spans="5:6" s="120" customFormat="1" x14ac:dyDescent="0.2">
      <c r="E1189" s="127"/>
      <c r="F1189" s="127"/>
    </row>
    <row r="1190" spans="5:6" s="120" customFormat="1" x14ac:dyDescent="0.2">
      <c r="E1190" s="127"/>
      <c r="F1190" s="127"/>
    </row>
    <row r="1191" spans="5:6" s="120" customFormat="1" x14ac:dyDescent="0.2">
      <c r="E1191" s="127"/>
      <c r="F1191" s="127"/>
    </row>
    <row r="1192" spans="5:6" s="120" customFormat="1" x14ac:dyDescent="0.2">
      <c r="E1192" s="127"/>
      <c r="F1192" s="127"/>
    </row>
    <row r="1193" spans="5:6" s="120" customFormat="1" x14ac:dyDescent="0.2">
      <c r="E1193" s="127"/>
      <c r="F1193" s="127"/>
    </row>
    <row r="1194" spans="5:6" s="120" customFormat="1" x14ac:dyDescent="0.2">
      <c r="E1194" s="127"/>
      <c r="F1194" s="127"/>
    </row>
    <row r="1195" spans="5:6" s="120" customFormat="1" x14ac:dyDescent="0.2">
      <c r="E1195" s="127"/>
      <c r="F1195" s="127"/>
    </row>
    <row r="1196" spans="5:6" s="120" customFormat="1" x14ac:dyDescent="0.2">
      <c r="E1196" s="127"/>
      <c r="F1196" s="127"/>
    </row>
    <row r="1197" spans="5:6" s="120" customFormat="1" x14ac:dyDescent="0.2">
      <c r="E1197" s="127"/>
      <c r="F1197" s="127"/>
    </row>
    <row r="1198" spans="5:6" s="120" customFormat="1" x14ac:dyDescent="0.2">
      <c r="E1198" s="127"/>
      <c r="F1198" s="127"/>
    </row>
    <row r="1199" spans="5:6" s="120" customFormat="1" x14ac:dyDescent="0.2">
      <c r="E1199" s="127"/>
      <c r="F1199" s="127"/>
    </row>
    <row r="1200" spans="5:6" s="120" customFormat="1" x14ac:dyDescent="0.2">
      <c r="E1200" s="127"/>
      <c r="F1200" s="127"/>
    </row>
    <row r="1201" spans="5:6" s="120" customFormat="1" x14ac:dyDescent="0.2">
      <c r="E1201" s="127"/>
      <c r="F1201" s="127"/>
    </row>
    <row r="1202" spans="5:6" s="120" customFormat="1" x14ac:dyDescent="0.2">
      <c r="E1202" s="127"/>
      <c r="F1202" s="127"/>
    </row>
    <row r="1203" spans="5:6" s="120" customFormat="1" x14ac:dyDescent="0.2">
      <c r="E1203" s="127"/>
      <c r="F1203" s="127"/>
    </row>
    <row r="1204" spans="5:6" s="120" customFormat="1" x14ac:dyDescent="0.2">
      <c r="E1204" s="127"/>
      <c r="F1204" s="127"/>
    </row>
    <row r="1205" spans="5:6" s="120" customFormat="1" x14ac:dyDescent="0.2">
      <c r="E1205" s="127"/>
      <c r="F1205" s="127"/>
    </row>
    <row r="1206" spans="5:6" s="120" customFormat="1" x14ac:dyDescent="0.2">
      <c r="E1206" s="127"/>
      <c r="F1206" s="127"/>
    </row>
    <row r="1207" spans="5:6" s="120" customFormat="1" x14ac:dyDescent="0.2">
      <c r="E1207" s="127"/>
      <c r="F1207" s="127"/>
    </row>
    <row r="1208" spans="5:6" s="120" customFormat="1" x14ac:dyDescent="0.2">
      <c r="E1208" s="127"/>
      <c r="F1208" s="127"/>
    </row>
    <row r="1209" spans="5:6" s="120" customFormat="1" x14ac:dyDescent="0.2">
      <c r="E1209" s="127"/>
      <c r="F1209" s="127"/>
    </row>
    <row r="1210" spans="5:6" s="120" customFormat="1" x14ac:dyDescent="0.2">
      <c r="E1210" s="127"/>
      <c r="F1210" s="127"/>
    </row>
    <row r="1211" spans="5:6" s="120" customFormat="1" x14ac:dyDescent="0.2">
      <c r="E1211" s="127"/>
      <c r="F1211" s="127"/>
    </row>
    <row r="1212" spans="5:6" s="120" customFormat="1" x14ac:dyDescent="0.2">
      <c r="E1212" s="127"/>
      <c r="F1212" s="127"/>
    </row>
    <row r="1213" spans="5:6" s="120" customFormat="1" x14ac:dyDescent="0.2">
      <c r="E1213" s="127"/>
      <c r="F1213" s="127"/>
    </row>
    <row r="1214" spans="5:6" s="120" customFormat="1" x14ac:dyDescent="0.2">
      <c r="E1214" s="127"/>
      <c r="F1214" s="127"/>
    </row>
    <row r="1215" spans="5:6" s="120" customFormat="1" x14ac:dyDescent="0.2">
      <c r="E1215" s="127"/>
      <c r="F1215" s="127"/>
    </row>
    <row r="1216" spans="5:6" s="120" customFormat="1" x14ac:dyDescent="0.2">
      <c r="E1216" s="127"/>
      <c r="F1216" s="127"/>
    </row>
    <row r="1217" spans="5:6" s="120" customFormat="1" x14ac:dyDescent="0.2">
      <c r="E1217" s="127"/>
      <c r="F1217" s="127"/>
    </row>
    <row r="1218" spans="5:6" s="120" customFormat="1" x14ac:dyDescent="0.2">
      <c r="E1218" s="127"/>
      <c r="F1218" s="127"/>
    </row>
    <row r="1219" spans="5:6" s="120" customFormat="1" x14ac:dyDescent="0.2">
      <c r="E1219" s="127"/>
      <c r="F1219" s="127"/>
    </row>
    <row r="1220" spans="5:6" s="120" customFormat="1" x14ac:dyDescent="0.2">
      <c r="E1220" s="127"/>
      <c r="F1220" s="127"/>
    </row>
    <row r="1221" spans="5:6" s="120" customFormat="1" x14ac:dyDescent="0.2">
      <c r="E1221" s="127"/>
      <c r="F1221" s="127"/>
    </row>
    <row r="1222" spans="5:6" s="120" customFormat="1" x14ac:dyDescent="0.2">
      <c r="E1222" s="127"/>
      <c r="F1222" s="127"/>
    </row>
    <row r="1223" spans="5:6" s="120" customFormat="1" x14ac:dyDescent="0.2">
      <c r="E1223" s="127"/>
      <c r="F1223" s="127"/>
    </row>
    <row r="1224" spans="5:6" s="120" customFormat="1" x14ac:dyDescent="0.2">
      <c r="E1224" s="127"/>
      <c r="F1224" s="127"/>
    </row>
    <row r="1225" spans="5:6" s="120" customFormat="1" x14ac:dyDescent="0.2">
      <c r="E1225" s="127"/>
      <c r="F1225" s="127"/>
    </row>
    <row r="1226" spans="5:6" s="120" customFormat="1" x14ac:dyDescent="0.2">
      <c r="E1226" s="127"/>
      <c r="F1226" s="127"/>
    </row>
    <row r="1227" spans="5:6" s="120" customFormat="1" x14ac:dyDescent="0.2">
      <c r="E1227" s="127"/>
      <c r="F1227" s="127"/>
    </row>
    <row r="1228" spans="5:6" s="120" customFormat="1" x14ac:dyDescent="0.2">
      <c r="E1228" s="127"/>
      <c r="F1228" s="127"/>
    </row>
    <row r="1229" spans="5:6" s="120" customFormat="1" x14ac:dyDescent="0.2">
      <c r="E1229" s="127"/>
      <c r="F1229" s="127"/>
    </row>
    <row r="1230" spans="5:6" s="120" customFormat="1" x14ac:dyDescent="0.2">
      <c r="E1230" s="127"/>
      <c r="F1230" s="127"/>
    </row>
    <row r="1231" spans="5:6" s="120" customFormat="1" x14ac:dyDescent="0.2">
      <c r="E1231" s="127"/>
      <c r="F1231" s="127"/>
    </row>
    <row r="1232" spans="5:6" s="120" customFormat="1" x14ac:dyDescent="0.2">
      <c r="E1232" s="127"/>
      <c r="F1232" s="127"/>
    </row>
    <row r="1233" spans="5:6" s="120" customFormat="1" x14ac:dyDescent="0.2">
      <c r="E1233" s="127"/>
      <c r="F1233" s="127"/>
    </row>
    <row r="1234" spans="5:6" s="120" customFormat="1" x14ac:dyDescent="0.2">
      <c r="E1234" s="127"/>
      <c r="F1234" s="127"/>
    </row>
    <row r="1235" spans="5:6" s="120" customFormat="1" x14ac:dyDescent="0.2">
      <c r="E1235" s="127"/>
      <c r="F1235" s="127"/>
    </row>
    <row r="1236" spans="5:6" s="120" customFormat="1" x14ac:dyDescent="0.2">
      <c r="E1236" s="127"/>
      <c r="F1236" s="127"/>
    </row>
    <row r="1237" spans="5:6" s="120" customFormat="1" x14ac:dyDescent="0.2">
      <c r="E1237" s="127"/>
      <c r="F1237" s="127"/>
    </row>
    <row r="1238" spans="5:6" s="120" customFormat="1" x14ac:dyDescent="0.2">
      <c r="E1238" s="127"/>
      <c r="F1238" s="127"/>
    </row>
    <row r="1239" spans="5:6" s="120" customFormat="1" x14ac:dyDescent="0.2">
      <c r="E1239" s="127"/>
      <c r="F1239" s="127"/>
    </row>
    <row r="1240" spans="5:6" s="120" customFormat="1" x14ac:dyDescent="0.2">
      <c r="E1240" s="127"/>
      <c r="F1240" s="127"/>
    </row>
    <row r="1241" spans="5:6" s="120" customFormat="1" x14ac:dyDescent="0.2">
      <c r="E1241" s="127"/>
      <c r="F1241" s="127"/>
    </row>
    <row r="1242" spans="5:6" s="120" customFormat="1" x14ac:dyDescent="0.2">
      <c r="E1242" s="127"/>
      <c r="F1242" s="127"/>
    </row>
    <row r="1243" spans="5:6" s="120" customFormat="1" x14ac:dyDescent="0.2">
      <c r="E1243" s="127"/>
      <c r="F1243" s="127"/>
    </row>
    <row r="1244" spans="5:6" s="120" customFormat="1" x14ac:dyDescent="0.2">
      <c r="E1244" s="127"/>
      <c r="F1244" s="127"/>
    </row>
    <row r="1245" spans="5:6" s="120" customFormat="1" x14ac:dyDescent="0.2">
      <c r="E1245" s="127"/>
      <c r="F1245" s="127"/>
    </row>
    <row r="1246" spans="5:6" s="120" customFormat="1" x14ac:dyDescent="0.2">
      <c r="E1246" s="127"/>
      <c r="F1246" s="127"/>
    </row>
    <row r="1247" spans="5:6" s="120" customFormat="1" x14ac:dyDescent="0.2">
      <c r="E1247" s="127"/>
      <c r="F1247" s="127"/>
    </row>
    <row r="1248" spans="5:6" s="120" customFormat="1" x14ac:dyDescent="0.2">
      <c r="E1248" s="127"/>
      <c r="F1248" s="127"/>
    </row>
    <row r="1249" spans="5:6" s="120" customFormat="1" x14ac:dyDescent="0.2">
      <c r="E1249" s="127"/>
      <c r="F1249" s="127"/>
    </row>
    <row r="1250" spans="5:6" s="120" customFormat="1" x14ac:dyDescent="0.2">
      <c r="E1250" s="127"/>
      <c r="F1250" s="127"/>
    </row>
    <row r="1251" spans="5:6" s="120" customFormat="1" x14ac:dyDescent="0.2">
      <c r="E1251" s="127"/>
      <c r="F1251" s="127"/>
    </row>
    <row r="1252" spans="5:6" s="120" customFormat="1" x14ac:dyDescent="0.2">
      <c r="E1252" s="127"/>
      <c r="F1252" s="127"/>
    </row>
    <row r="1253" spans="5:6" s="120" customFormat="1" x14ac:dyDescent="0.2">
      <c r="E1253" s="127"/>
      <c r="F1253" s="127"/>
    </row>
    <row r="1254" spans="5:6" s="120" customFormat="1" x14ac:dyDescent="0.2">
      <c r="E1254" s="127"/>
      <c r="F1254" s="127"/>
    </row>
    <row r="1255" spans="5:6" s="120" customFormat="1" x14ac:dyDescent="0.2">
      <c r="E1255" s="127"/>
      <c r="F1255" s="127"/>
    </row>
    <row r="1256" spans="5:6" s="120" customFormat="1" x14ac:dyDescent="0.2">
      <c r="E1256" s="127"/>
      <c r="F1256" s="127"/>
    </row>
    <row r="1257" spans="5:6" s="120" customFormat="1" x14ac:dyDescent="0.2">
      <c r="E1257" s="127"/>
      <c r="F1257" s="127"/>
    </row>
    <row r="1258" spans="5:6" s="120" customFormat="1" x14ac:dyDescent="0.2">
      <c r="E1258" s="127"/>
      <c r="F1258" s="127"/>
    </row>
    <row r="1259" spans="5:6" s="120" customFormat="1" x14ac:dyDescent="0.2">
      <c r="E1259" s="127"/>
      <c r="F1259" s="127"/>
    </row>
    <row r="1260" spans="5:6" s="120" customFormat="1" x14ac:dyDescent="0.2">
      <c r="E1260" s="127"/>
      <c r="F1260" s="127"/>
    </row>
    <row r="1261" spans="5:6" s="120" customFormat="1" x14ac:dyDescent="0.2">
      <c r="E1261" s="127"/>
      <c r="F1261" s="127"/>
    </row>
    <row r="1262" spans="5:6" s="120" customFormat="1" x14ac:dyDescent="0.2">
      <c r="E1262" s="127"/>
      <c r="F1262" s="127"/>
    </row>
    <row r="1263" spans="5:6" s="120" customFormat="1" x14ac:dyDescent="0.2">
      <c r="E1263" s="127"/>
      <c r="F1263" s="127"/>
    </row>
    <row r="1264" spans="5:6" s="120" customFormat="1" x14ac:dyDescent="0.2">
      <c r="E1264" s="127"/>
      <c r="F1264" s="127"/>
    </row>
    <row r="1265" spans="5:6" s="120" customFormat="1" x14ac:dyDescent="0.2">
      <c r="E1265" s="127"/>
      <c r="F1265" s="127"/>
    </row>
    <row r="1266" spans="5:6" s="120" customFormat="1" x14ac:dyDescent="0.2">
      <c r="E1266" s="127"/>
      <c r="F1266" s="127"/>
    </row>
    <row r="1267" spans="5:6" s="120" customFormat="1" x14ac:dyDescent="0.2">
      <c r="E1267" s="127"/>
      <c r="F1267" s="127"/>
    </row>
    <row r="1268" spans="5:6" s="120" customFormat="1" x14ac:dyDescent="0.2">
      <c r="E1268" s="127"/>
      <c r="F1268" s="127"/>
    </row>
    <row r="1269" spans="5:6" s="120" customFormat="1" x14ac:dyDescent="0.2">
      <c r="E1269" s="127"/>
      <c r="F1269" s="127"/>
    </row>
    <row r="1270" spans="5:6" s="120" customFormat="1" x14ac:dyDescent="0.2">
      <c r="E1270" s="127"/>
      <c r="F1270" s="127"/>
    </row>
    <row r="1271" spans="5:6" s="120" customFormat="1" x14ac:dyDescent="0.2">
      <c r="E1271" s="127"/>
      <c r="F1271" s="127"/>
    </row>
    <row r="1272" spans="5:6" s="120" customFormat="1" x14ac:dyDescent="0.2">
      <c r="E1272" s="127"/>
      <c r="F1272" s="127"/>
    </row>
    <row r="1273" spans="5:6" s="120" customFormat="1" x14ac:dyDescent="0.2">
      <c r="E1273" s="127"/>
      <c r="F1273" s="127"/>
    </row>
    <row r="1274" spans="5:6" s="120" customFormat="1" x14ac:dyDescent="0.2">
      <c r="E1274" s="127"/>
      <c r="F1274" s="127"/>
    </row>
    <row r="1275" spans="5:6" s="120" customFormat="1" x14ac:dyDescent="0.2">
      <c r="E1275" s="127"/>
      <c r="F1275" s="127"/>
    </row>
    <row r="1276" spans="5:6" s="120" customFormat="1" x14ac:dyDescent="0.2">
      <c r="E1276" s="127"/>
      <c r="F1276" s="127"/>
    </row>
    <row r="1277" spans="5:6" s="120" customFormat="1" x14ac:dyDescent="0.2">
      <c r="E1277" s="127"/>
      <c r="F1277" s="127"/>
    </row>
    <row r="1278" spans="5:6" s="120" customFormat="1" x14ac:dyDescent="0.2">
      <c r="E1278" s="127"/>
      <c r="F1278" s="127"/>
    </row>
    <row r="1279" spans="5:6" s="120" customFormat="1" x14ac:dyDescent="0.2">
      <c r="E1279" s="127"/>
      <c r="F1279" s="127"/>
    </row>
    <row r="1280" spans="5:6" s="120" customFormat="1" x14ac:dyDescent="0.2">
      <c r="E1280" s="127"/>
      <c r="F1280" s="127"/>
    </row>
    <row r="1281" spans="5:6" s="120" customFormat="1" x14ac:dyDescent="0.2">
      <c r="E1281" s="127"/>
      <c r="F1281" s="127"/>
    </row>
    <row r="1282" spans="5:6" s="120" customFormat="1" x14ac:dyDescent="0.2">
      <c r="E1282" s="127"/>
      <c r="F1282" s="127"/>
    </row>
    <row r="1283" spans="5:6" s="120" customFormat="1" x14ac:dyDescent="0.2">
      <c r="E1283" s="127"/>
      <c r="F1283" s="127"/>
    </row>
    <row r="1284" spans="5:6" s="120" customFormat="1" x14ac:dyDescent="0.2">
      <c r="E1284" s="127"/>
      <c r="F1284" s="127"/>
    </row>
    <row r="1285" spans="5:6" s="120" customFormat="1" x14ac:dyDescent="0.2">
      <c r="E1285" s="127"/>
      <c r="F1285" s="127"/>
    </row>
    <row r="1286" spans="5:6" s="120" customFormat="1" x14ac:dyDescent="0.2">
      <c r="E1286" s="127"/>
      <c r="F1286" s="127"/>
    </row>
    <row r="1287" spans="5:6" s="120" customFormat="1" x14ac:dyDescent="0.2">
      <c r="E1287" s="127"/>
      <c r="F1287" s="127"/>
    </row>
    <row r="1288" spans="5:6" s="120" customFormat="1" x14ac:dyDescent="0.2">
      <c r="E1288" s="127"/>
      <c r="F1288" s="127"/>
    </row>
    <row r="1289" spans="5:6" s="120" customFormat="1" x14ac:dyDescent="0.2">
      <c r="E1289" s="127"/>
      <c r="F1289" s="127"/>
    </row>
    <row r="1290" spans="5:6" s="120" customFormat="1" x14ac:dyDescent="0.2">
      <c r="E1290" s="127"/>
      <c r="F1290" s="127"/>
    </row>
    <row r="1291" spans="5:6" s="120" customFormat="1" x14ac:dyDescent="0.2">
      <c r="E1291" s="127"/>
      <c r="F1291" s="127"/>
    </row>
    <row r="1292" spans="5:6" s="120" customFormat="1" x14ac:dyDescent="0.2">
      <c r="E1292" s="127"/>
      <c r="F1292" s="127"/>
    </row>
    <row r="1293" spans="5:6" s="120" customFormat="1" x14ac:dyDescent="0.2">
      <c r="E1293" s="127"/>
      <c r="F1293" s="127"/>
    </row>
    <row r="1294" spans="5:6" s="120" customFormat="1" x14ac:dyDescent="0.2">
      <c r="E1294" s="127"/>
      <c r="F1294" s="127"/>
    </row>
    <row r="1295" spans="5:6" s="120" customFormat="1" x14ac:dyDescent="0.2">
      <c r="E1295" s="127"/>
      <c r="F1295" s="127"/>
    </row>
    <row r="1296" spans="5:6" s="120" customFormat="1" x14ac:dyDescent="0.2">
      <c r="E1296" s="127"/>
      <c r="F1296" s="127"/>
    </row>
    <row r="1297" spans="5:6" s="120" customFormat="1" x14ac:dyDescent="0.2">
      <c r="E1297" s="127"/>
      <c r="F1297" s="127"/>
    </row>
    <row r="1298" spans="5:6" s="120" customFormat="1" x14ac:dyDescent="0.2">
      <c r="E1298" s="127"/>
      <c r="F1298" s="127"/>
    </row>
    <row r="1299" spans="5:6" s="120" customFormat="1" x14ac:dyDescent="0.2">
      <c r="E1299" s="127"/>
      <c r="F1299" s="127"/>
    </row>
    <row r="1300" spans="5:6" s="120" customFormat="1" x14ac:dyDescent="0.2">
      <c r="E1300" s="127"/>
      <c r="F1300" s="127"/>
    </row>
    <row r="1301" spans="5:6" s="120" customFormat="1" x14ac:dyDescent="0.2">
      <c r="E1301" s="127"/>
      <c r="F1301" s="127"/>
    </row>
    <row r="1302" spans="5:6" s="120" customFormat="1" x14ac:dyDescent="0.2">
      <c r="E1302" s="127"/>
      <c r="F1302" s="127"/>
    </row>
    <row r="1303" spans="5:6" s="120" customFormat="1" x14ac:dyDescent="0.2">
      <c r="E1303" s="127"/>
      <c r="F1303" s="127"/>
    </row>
    <row r="1304" spans="5:6" s="120" customFormat="1" x14ac:dyDescent="0.2">
      <c r="E1304" s="127"/>
      <c r="F1304" s="127"/>
    </row>
    <row r="1305" spans="5:6" s="120" customFormat="1" x14ac:dyDescent="0.2">
      <c r="E1305" s="127"/>
      <c r="F1305" s="127"/>
    </row>
    <row r="1306" spans="5:6" s="120" customFormat="1" x14ac:dyDescent="0.2">
      <c r="E1306" s="127"/>
      <c r="F1306" s="127"/>
    </row>
    <row r="1307" spans="5:6" s="120" customFormat="1" x14ac:dyDescent="0.2">
      <c r="E1307" s="127"/>
      <c r="F1307" s="127"/>
    </row>
    <row r="1308" spans="5:6" s="120" customFormat="1" x14ac:dyDescent="0.2">
      <c r="E1308" s="127"/>
      <c r="F1308" s="127"/>
    </row>
    <row r="1309" spans="5:6" s="120" customFormat="1" x14ac:dyDescent="0.2">
      <c r="E1309" s="127"/>
      <c r="F1309" s="127"/>
    </row>
    <row r="1310" spans="5:6" s="120" customFormat="1" x14ac:dyDescent="0.2">
      <c r="E1310" s="127"/>
      <c r="F1310" s="127"/>
    </row>
    <row r="1311" spans="5:6" s="120" customFormat="1" x14ac:dyDescent="0.2">
      <c r="E1311" s="127"/>
      <c r="F1311" s="127"/>
    </row>
    <row r="1312" spans="5:6" s="120" customFormat="1" x14ac:dyDescent="0.2">
      <c r="E1312" s="127"/>
      <c r="F1312" s="127"/>
    </row>
    <row r="1313" spans="5:6" s="120" customFormat="1" x14ac:dyDescent="0.2">
      <c r="E1313" s="127"/>
      <c r="F1313" s="127"/>
    </row>
    <row r="1314" spans="5:6" s="120" customFormat="1" x14ac:dyDescent="0.2">
      <c r="E1314" s="127"/>
      <c r="F1314" s="127"/>
    </row>
    <row r="1315" spans="5:6" s="120" customFormat="1" x14ac:dyDescent="0.2">
      <c r="E1315" s="127"/>
      <c r="F1315" s="127"/>
    </row>
    <row r="1316" spans="5:6" s="120" customFormat="1" x14ac:dyDescent="0.2">
      <c r="E1316" s="127"/>
      <c r="F1316" s="127"/>
    </row>
    <row r="1317" spans="5:6" s="120" customFormat="1" x14ac:dyDescent="0.2">
      <c r="E1317" s="127"/>
      <c r="F1317" s="127"/>
    </row>
    <row r="1318" spans="5:6" s="120" customFormat="1" x14ac:dyDescent="0.2">
      <c r="E1318" s="127"/>
      <c r="F1318" s="127"/>
    </row>
    <row r="1319" spans="5:6" s="120" customFormat="1" x14ac:dyDescent="0.2">
      <c r="E1319" s="127"/>
      <c r="F1319" s="127"/>
    </row>
    <row r="1320" spans="5:6" s="120" customFormat="1" x14ac:dyDescent="0.2">
      <c r="E1320" s="127"/>
      <c r="F1320" s="127"/>
    </row>
    <row r="1321" spans="5:6" s="120" customFormat="1" x14ac:dyDescent="0.2">
      <c r="E1321" s="127"/>
      <c r="F1321" s="127"/>
    </row>
    <row r="1322" spans="5:6" s="120" customFormat="1" x14ac:dyDescent="0.2">
      <c r="E1322" s="127"/>
      <c r="F1322" s="127"/>
    </row>
    <row r="1323" spans="5:6" s="120" customFormat="1" x14ac:dyDescent="0.2">
      <c r="E1323" s="127"/>
      <c r="F1323" s="127"/>
    </row>
    <row r="1324" spans="5:6" s="120" customFormat="1" x14ac:dyDescent="0.2">
      <c r="E1324" s="127"/>
      <c r="F1324" s="127"/>
    </row>
    <row r="1325" spans="5:6" s="120" customFormat="1" x14ac:dyDescent="0.2">
      <c r="E1325" s="127"/>
      <c r="F1325" s="127"/>
    </row>
    <row r="1326" spans="5:6" s="120" customFormat="1" x14ac:dyDescent="0.2">
      <c r="E1326" s="127"/>
      <c r="F1326" s="127"/>
    </row>
    <row r="1327" spans="5:6" s="120" customFormat="1" x14ac:dyDescent="0.2">
      <c r="E1327" s="127"/>
      <c r="F1327" s="127"/>
    </row>
    <row r="1328" spans="5:6" s="120" customFormat="1" x14ac:dyDescent="0.2">
      <c r="E1328" s="127"/>
      <c r="F1328" s="127"/>
    </row>
    <row r="1329" spans="5:6" s="120" customFormat="1" x14ac:dyDescent="0.2">
      <c r="E1329" s="127"/>
      <c r="F1329" s="127"/>
    </row>
    <row r="1330" spans="5:6" s="120" customFormat="1" x14ac:dyDescent="0.2">
      <c r="E1330" s="127"/>
      <c r="F1330" s="127"/>
    </row>
    <row r="1331" spans="5:6" s="120" customFormat="1" x14ac:dyDescent="0.2">
      <c r="E1331" s="127"/>
      <c r="F1331" s="127"/>
    </row>
    <row r="1332" spans="5:6" s="120" customFormat="1" x14ac:dyDescent="0.2">
      <c r="E1332" s="127"/>
      <c r="F1332" s="127"/>
    </row>
    <row r="1333" spans="5:6" s="120" customFormat="1" x14ac:dyDescent="0.2">
      <c r="E1333" s="127"/>
      <c r="F1333" s="127"/>
    </row>
    <row r="1334" spans="5:6" s="120" customFormat="1" x14ac:dyDescent="0.2">
      <c r="E1334" s="127"/>
      <c r="F1334" s="127"/>
    </row>
    <row r="1335" spans="5:6" s="120" customFormat="1" x14ac:dyDescent="0.2">
      <c r="E1335" s="127"/>
      <c r="F1335" s="127"/>
    </row>
    <row r="1336" spans="5:6" s="120" customFormat="1" x14ac:dyDescent="0.2">
      <c r="E1336" s="127"/>
      <c r="F1336" s="127"/>
    </row>
    <row r="1337" spans="5:6" s="120" customFormat="1" x14ac:dyDescent="0.2">
      <c r="E1337" s="127"/>
      <c r="F1337" s="127"/>
    </row>
    <row r="1338" spans="5:6" s="120" customFormat="1" x14ac:dyDescent="0.2">
      <c r="E1338" s="127"/>
      <c r="F1338" s="127"/>
    </row>
    <row r="1339" spans="5:6" s="120" customFormat="1" x14ac:dyDescent="0.2">
      <c r="E1339" s="127"/>
      <c r="F1339" s="127"/>
    </row>
    <row r="1340" spans="5:6" s="120" customFormat="1" x14ac:dyDescent="0.2">
      <c r="E1340" s="127"/>
      <c r="F1340" s="127"/>
    </row>
    <row r="1341" spans="5:6" s="120" customFormat="1" x14ac:dyDescent="0.2">
      <c r="E1341" s="127"/>
      <c r="F1341" s="127"/>
    </row>
    <row r="1342" spans="5:6" s="120" customFormat="1" x14ac:dyDescent="0.2">
      <c r="E1342" s="127"/>
      <c r="F1342" s="127"/>
    </row>
    <row r="1343" spans="5:6" s="120" customFormat="1" x14ac:dyDescent="0.2">
      <c r="E1343" s="127"/>
      <c r="F1343" s="127"/>
    </row>
    <row r="1344" spans="5:6" s="120" customFormat="1" x14ac:dyDescent="0.2">
      <c r="E1344" s="127"/>
      <c r="F1344" s="127"/>
    </row>
    <row r="1345" spans="5:6" s="120" customFormat="1" x14ac:dyDescent="0.2">
      <c r="E1345" s="127"/>
      <c r="F1345" s="127"/>
    </row>
    <row r="1346" spans="5:6" s="120" customFormat="1" x14ac:dyDescent="0.2">
      <c r="E1346" s="127"/>
      <c r="F1346" s="127"/>
    </row>
    <row r="1347" spans="5:6" s="120" customFormat="1" x14ac:dyDescent="0.2">
      <c r="E1347" s="127"/>
      <c r="F1347" s="127"/>
    </row>
    <row r="1348" spans="5:6" s="120" customFormat="1" x14ac:dyDescent="0.2">
      <c r="E1348" s="127"/>
      <c r="F1348" s="127"/>
    </row>
    <row r="1349" spans="5:6" s="120" customFormat="1" x14ac:dyDescent="0.2">
      <c r="E1349" s="127"/>
      <c r="F1349" s="127"/>
    </row>
    <row r="1350" spans="5:6" s="120" customFormat="1" x14ac:dyDescent="0.2">
      <c r="E1350" s="127"/>
      <c r="F1350" s="127"/>
    </row>
    <row r="1351" spans="5:6" s="120" customFormat="1" x14ac:dyDescent="0.2">
      <c r="E1351" s="127"/>
      <c r="F1351" s="127"/>
    </row>
    <row r="1352" spans="5:6" s="120" customFormat="1" x14ac:dyDescent="0.2">
      <c r="E1352" s="127"/>
      <c r="F1352" s="127"/>
    </row>
    <row r="1353" spans="5:6" s="120" customFormat="1" x14ac:dyDescent="0.2">
      <c r="E1353" s="127"/>
      <c r="F1353" s="127"/>
    </row>
    <row r="1354" spans="5:6" s="120" customFormat="1" x14ac:dyDescent="0.2">
      <c r="E1354" s="127"/>
      <c r="F1354" s="127"/>
    </row>
    <row r="1355" spans="5:6" s="120" customFormat="1" x14ac:dyDescent="0.2">
      <c r="E1355" s="127"/>
      <c r="F1355" s="127"/>
    </row>
    <row r="1356" spans="5:6" s="120" customFormat="1" x14ac:dyDescent="0.2">
      <c r="E1356" s="127"/>
      <c r="F1356" s="127"/>
    </row>
    <row r="1357" spans="5:6" s="120" customFormat="1" x14ac:dyDescent="0.2">
      <c r="E1357" s="127"/>
      <c r="F1357" s="127"/>
    </row>
    <row r="1358" spans="5:6" s="120" customFormat="1" x14ac:dyDescent="0.2">
      <c r="E1358" s="127"/>
      <c r="F1358" s="127"/>
    </row>
    <row r="1359" spans="5:6" s="120" customFormat="1" x14ac:dyDescent="0.2">
      <c r="E1359" s="127"/>
      <c r="F1359" s="127"/>
    </row>
    <row r="1360" spans="5:6" s="120" customFormat="1" x14ac:dyDescent="0.2">
      <c r="E1360" s="127"/>
      <c r="F1360" s="127"/>
    </row>
    <row r="1361" spans="5:6" s="120" customFormat="1" x14ac:dyDescent="0.2">
      <c r="E1361" s="127"/>
      <c r="F1361" s="127"/>
    </row>
    <row r="1362" spans="5:6" s="120" customFormat="1" x14ac:dyDescent="0.2">
      <c r="E1362" s="127"/>
      <c r="F1362" s="127"/>
    </row>
    <row r="1363" spans="5:6" s="120" customFormat="1" x14ac:dyDescent="0.2">
      <c r="E1363" s="127"/>
      <c r="F1363" s="127"/>
    </row>
    <row r="1364" spans="5:6" s="120" customFormat="1" x14ac:dyDescent="0.2">
      <c r="E1364" s="127"/>
      <c r="F1364" s="127"/>
    </row>
    <row r="1365" spans="5:6" s="120" customFormat="1" x14ac:dyDescent="0.2">
      <c r="E1365" s="127"/>
      <c r="F1365" s="127"/>
    </row>
    <row r="1366" spans="5:6" s="120" customFormat="1" x14ac:dyDescent="0.2">
      <c r="E1366" s="127"/>
      <c r="F1366" s="127"/>
    </row>
    <row r="1367" spans="5:6" s="120" customFormat="1" x14ac:dyDescent="0.2">
      <c r="E1367" s="127"/>
      <c r="F1367" s="127"/>
    </row>
    <row r="1368" spans="5:6" s="120" customFormat="1" x14ac:dyDescent="0.2">
      <c r="E1368" s="127"/>
      <c r="F1368" s="127"/>
    </row>
    <row r="1369" spans="5:6" s="120" customFormat="1" x14ac:dyDescent="0.2">
      <c r="E1369" s="127"/>
      <c r="F1369" s="127"/>
    </row>
    <row r="1370" spans="5:6" s="120" customFormat="1" x14ac:dyDescent="0.2">
      <c r="E1370" s="127"/>
      <c r="F1370" s="127"/>
    </row>
    <row r="1371" spans="5:6" s="120" customFormat="1" x14ac:dyDescent="0.2">
      <c r="E1371" s="127"/>
      <c r="F1371" s="127"/>
    </row>
    <row r="1372" spans="5:6" s="120" customFormat="1" x14ac:dyDescent="0.2">
      <c r="E1372" s="127"/>
      <c r="F1372" s="127"/>
    </row>
    <row r="1373" spans="5:6" s="120" customFormat="1" x14ac:dyDescent="0.2">
      <c r="E1373" s="127"/>
      <c r="F1373" s="127"/>
    </row>
    <row r="1374" spans="5:6" s="120" customFormat="1" x14ac:dyDescent="0.2">
      <c r="E1374" s="127"/>
      <c r="F1374" s="127"/>
    </row>
    <row r="1375" spans="5:6" s="120" customFormat="1" x14ac:dyDescent="0.2">
      <c r="E1375" s="127"/>
      <c r="F1375" s="127"/>
    </row>
    <row r="1376" spans="5:6" s="120" customFormat="1" x14ac:dyDescent="0.2">
      <c r="E1376" s="127"/>
      <c r="F1376" s="127"/>
    </row>
    <row r="1377" spans="5:6" s="120" customFormat="1" x14ac:dyDescent="0.2">
      <c r="E1377" s="127"/>
      <c r="F1377" s="127"/>
    </row>
    <row r="1378" spans="5:6" s="120" customFormat="1" x14ac:dyDescent="0.2">
      <c r="E1378" s="127"/>
      <c r="F1378" s="127"/>
    </row>
    <row r="1379" spans="5:6" s="120" customFormat="1" x14ac:dyDescent="0.2">
      <c r="E1379" s="127"/>
      <c r="F1379" s="127"/>
    </row>
    <row r="1380" spans="5:6" s="120" customFormat="1" x14ac:dyDescent="0.2">
      <c r="E1380" s="127"/>
      <c r="F1380" s="127"/>
    </row>
    <row r="1381" spans="5:6" s="120" customFormat="1" x14ac:dyDescent="0.2">
      <c r="E1381" s="127"/>
      <c r="F1381" s="127"/>
    </row>
    <row r="1382" spans="5:6" s="120" customFormat="1" x14ac:dyDescent="0.2">
      <c r="E1382" s="127"/>
      <c r="F1382" s="127"/>
    </row>
    <row r="1383" spans="5:6" s="120" customFormat="1" x14ac:dyDescent="0.2">
      <c r="E1383" s="127"/>
      <c r="F1383" s="127"/>
    </row>
    <row r="1384" spans="5:6" s="120" customFormat="1" x14ac:dyDescent="0.2">
      <c r="E1384" s="127"/>
      <c r="F1384" s="127"/>
    </row>
    <row r="1385" spans="5:6" s="120" customFormat="1" x14ac:dyDescent="0.2">
      <c r="E1385" s="127"/>
      <c r="F1385" s="127"/>
    </row>
    <row r="1386" spans="5:6" s="120" customFormat="1" x14ac:dyDescent="0.2">
      <c r="E1386" s="127"/>
      <c r="F1386" s="127"/>
    </row>
    <row r="1387" spans="5:6" s="120" customFormat="1" x14ac:dyDescent="0.2">
      <c r="E1387" s="127"/>
      <c r="F1387" s="127"/>
    </row>
    <row r="1388" spans="5:6" s="120" customFormat="1" x14ac:dyDescent="0.2">
      <c r="E1388" s="127"/>
      <c r="F1388" s="127"/>
    </row>
    <row r="1389" spans="5:6" s="120" customFormat="1" x14ac:dyDescent="0.2">
      <c r="E1389" s="127"/>
      <c r="F1389" s="127"/>
    </row>
    <row r="1390" spans="5:6" s="120" customFormat="1" x14ac:dyDescent="0.2">
      <c r="E1390" s="127"/>
      <c r="F1390" s="127"/>
    </row>
    <row r="1391" spans="5:6" s="120" customFormat="1" x14ac:dyDescent="0.2">
      <c r="E1391" s="127"/>
      <c r="F1391" s="127"/>
    </row>
    <row r="1392" spans="5:6" s="120" customFormat="1" x14ac:dyDescent="0.2">
      <c r="E1392" s="127"/>
      <c r="F1392" s="127"/>
    </row>
    <row r="1393" spans="5:6" s="120" customFormat="1" x14ac:dyDescent="0.2">
      <c r="E1393" s="127"/>
      <c r="F1393" s="127"/>
    </row>
    <row r="1394" spans="5:6" s="120" customFormat="1" x14ac:dyDescent="0.2">
      <c r="E1394" s="127"/>
      <c r="F1394" s="127"/>
    </row>
    <row r="1395" spans="5:6" s="120" customFormat="1" x14ac:dyDescent="0.2">
      <c r="E1395" s="127"/>
      <c r="F1395" s="127"/>
    </row>
    <row r="1396" spans="5:6" s="120" customFormat="1" x14ac:dyDescent="0.2">
      <c r="E1396" s="127"/>
      <c r="F1396" s="127"/>
    </row>
    <row r="1397" spans="5:6" s="120" customFormat="1" x14ac:dyDescent="0.2">
      <c r="E1397" s="127"/>
      <c r="F1397" s="127"/>
    </row>
    <row r="1398" spans="5:6" s="120" customFormat="1" x14ac:dyDescent="0.2">
      <c r="E1398" s="127"/>
      <c r="F1398" s="127"/>
    </row>
    <row r="1399" spans="5:6" s="120" customFormat="1" x14ac:dyDescent="0.2">
      <c r="E1399" s="127"/>
      <c r="F1399" s="127"/>
    </row>
    <row r="1400" spans="5:6" s="120" customFormat="1" x14ac:dyDescent="0.2">
      <c r="E1400" s="127"/>
      <c r="F1400" s="127"/>
    </row>
    <row r="1401" spans="5:6" s="120" customFormat="1" x14ac:dyDescent="0.2">
      <c r="E1401" s="127"/>
      <c r="F1401" s="127"/>
    </row>
    <row r="1402" spans="5:6" s="120" customFormat="1" x14ac:dyDescent="0.2">
      <c r="E1402" s="127"/>
      <c r="F1402" s="127"/>
    </row>
    <row r="1403" spans="5:6" s="120" customFormat="1" x14ac:dyDescent="0.2">
      <c r="E1403" s="127"/>
      <c r="F1403" s="127"/>
    </row>
    <row r="1404" spans="5:6" s="120" customFormat="1" x14ac:dyDescent="0.2">
      <c r="E1404" s="127"/>
      <c r="F1404" s="127"/>
    </row>
    <row r="1405" spans="5:6" s="120" customFormat="1" x14ac:dyDescent="0.2">
      <c r="E1405" s="127"/>
      <c r="F1405" s="127"/>
    </row>
    <row r="1406" spans="5:6" s="120" customFormat="1" x14ac:dyDescent="0.2">
      <c r="E1406" s="127"/>
      <c r="F1406" s="127"/>
    </row>
    <row r="1407" spans="5:6" s="120" customFormat="1" x14ac:dyDescent="0.2">
      <c r="E1407" s="127"/>
      <c r="F1407" s="127"/>
    </row>
    <row r="1408" spans="5:6" s="120" customFormat="1" x14ac:dyDescent="0.2">
      <c r="E1408" s="127"/>
      <c r="F1408" s="127"/>
    </row>
    <row r="1409" spans="5:6" s="120" customFormat="1" x14ac:dyDescent="0.2">
      <c r="E1409" s="127"/>
      <c r="F1409" s="127"/>
    </row>
    <row r="1410" spans="5:6" s="120" customFormat="1" x14ac:dyDescent="0.2">
      <c r="E1410" s="127"/>
      <c r="F1410" s="127"/>
    </row>
    <row r="1411" spans="5:6" s="120" customFormat="1" x14ac:dyDescent="0.2">
      <c r="E1411" s="127"/>
      <c r="F1411" s="127"/>
    </row>
    <row r="1412" spans="5:6" s="120" customFormat="1" x14ac:dyDescent="0.2">
      <c r="E1412" s="127"/>
      <c r="F1412" s="127"/>
    </row>
    <row r="1413" spans="5:6" s="120" customFormat="1" x14ac:dyDescent="0.2">
      <c r="E1413" s="127"/>
      <c r="F1413" s="127"/>
    </row>
    <row r="1414" spans="5:6" s="120" customFormat="1" x14ac:dyDescent="0.2">
      <c r="E1414" s="127"/>
      <c r="F1414" s="127"/>
    </row>
    <row r="1415" spans="5:6" s="120" customFormat="1" x14ac:dyDescent="0.2">
      <c r="E1415" s="127"/>
      <c r="F1415" s="127"/>
    </row>
    <row r="1416" spans="5:6" s="120" customFormat="1" x14ac:dyDescent="0.2">
      <c r="E1416" s="127"/>
      <c r="F1416" s="127"/>
    </row>
    <row r="1417" spans="5:6" s="120" customFormat="1" x14ac:dyDescent="0.2">
      <c r="E1417" s="127"/>
      <c r="F1417" s="127"/>
    </row>
    <row r="1418" spans="5:6" s="120" customFormat="1" x14ac:dyDescent="0.2">
      <c r="E1418" s="127"/>
      <c r="F1418" s="127"/>
    </row>
    <row r="1419" spans="5:6" s="120" customFormat="1" x14ac:dyDescent="0.2">
      <c r="E1419" s="127"/>
      <c r="F1419" s="127"/>
    </row>
    <row r="1420" spans="5:6" s="120" customFormat="1" x14ac:dyDescent="0.2">
      <c r="E1420" s="127"/>
      <c r="F1420" s="127"/>
    </row>
    <row r="1421" spans="5:6" s="120" customFormat="1" x14ac:dyDescent="0.2">
      <c r="E1421" s="127"/>
      <c r="F1421" s="127"/>
    </row>
    <row r="1422" spans="5:6" s="120" customFormat="1" x14ac:dyDescent="0.2">
      <c r="E1422" s="127"/>
      <c r="F1422" s="127"/>
    </row>
    <row r="1423" spans="5:6" s="120" customFormat="1" x14ac:dyDescent="0.2">
      <c r="E1423" s="127"/>
      <c r="F1423" s="127"/>
    </row>
    <row r="1424" spans="5:6" s="120" customFormat="1" x14ac:dyDescent="0.2">
      <c r="E1424" s="127"/>
      <c r="F1424" s="127"/>
    </row>
    <row r="1425" spans="5:6" s="120" customFormat="1" x14ac:dyDescent="0.2">
      <c r="E1425" s="127"/>
      <c r="F1425" s="127"/>
    </row>
    <row r="1426" spans="5:6" s="120" customFormat="1" x14ac:dyDescent="0.2">
      <c r="E1426" s="127"/>
      <c r="F1426" s="127"/>
    </row>
    <row r="1427" spans="5:6" s="120" customFormat="1" x14ac:dyDescent="0.2">
      <c r="E1427" s="127"/>
      <c r="F1427" s="127"/>
    </row>
    <row r="1428" spans="5:6" s="120" customFormat="1" x14ac:dyDescent="0.2">
      <c r="E1428" s="127"/>
      <c r="F1428" s="127"/>
    </row>
    <row r="1429" spans="5:6" s="120" customFormat="1" x14ac:dyDescent="0.2">
      <c r="E1429" s="127"/>
      <c r="F1429" s="127"/>
    </row>
    <row r="1430" spans="5:6" s="120" customFormat="1" x14ac:dyDescent="0.2">
      <c r="E1430" s="127"/>
      <c r="F1430" s="127"/>
    </row>
    <row r="1431" spans="5:6" s="120" customFormat="1" x14ac:dyDescent="0.2">
      <c r="E1431" s="127"/>
      <c r="F1431" s="127"/>
    </row>
    <row r="1432" spans="5:6" s="120" customFormat="1" x14ac:dyDescent="0.2">
      <c r="E1432" s="127"/>
      <c r="F1432" s="127"/>
    </row>
    <row r="1433" spans="5:6" s="120" customFormat="1" x14ac:dyDescent="0.2">
      <c r="E1433" s="127"/>
      <c r="F1433" s="127"/>
    </row>
    <row r="1434" spans="5:6" s="120" customFormat="1" x14ac:dyDescent="0.2">
      <c r="E1434" s="127"/>
      <c r="F1434" s="127"/>
    </row>
    <row r="1435" spans="5:6" s="120" customFormat="1" x14ac:dyDescent="0.2">
      <c r="E1435" s="127"/>
      <c r="F1435" s="127"/>
    </row>
    <row r="1436" spans="5:6" s="120" customFormat="1" x14ac:dyDescent="0.2">
      <c r="E1436" s="127"/>
      <c r="F1436" s="127"/>
    </row>
    <row r="1437" spans="5:6" s="120" customFormat="1" x14ac:dyDescent="0.2">
      <c r="E1437" s="127"/>
      <c r="F1437" s="127"/>
    </row>
    <row r="1438" spans="5:6" s="120" customFormat="1" x14ac:dyDescent="0.2">
      <c r="E1438" s="127"/>
      <c r="F1438" s="127"/>
    </row>
    <row r="1439" spans="5:6" s="120" customFormat="1" x14ac:dyDescent="0.2">
      <c r="E1439" s="127"/>
      <c r="F1439" s="127"/>
    </row>
    <row r="1440" spans="5:6" s="120" customFormat="1" x14ac:dyDescent="0.2">
      <c r="E1440" s="127"/>
      <c r="F1440" s="127"/>
    </row>
    <row r="1441" spans="5:6" s="120" customFormat="1" x14ac:dyDescent="0.2">
      <c r="E1441" s="127"/>
      <c r="F1441" s="127"/>
    </row>
    <row r="1442" spans="5:6" s="120" customFormat="1" x14ac:dyDescent="0.2">
      <c r="E1442" s="127"/>
      <c r="F1442" s="127"/>
    </row>
    <row r="1443" spans="5:6" s="120" customFormat="1" x14ac:dyDescent="0.2">
      <c r="E1443" s="127"/>
      <c r="F1443" s="127"/>
    </row>
    <row r="1444" spans="5:6" s="120" customFormat="1" x14ac:dyDescent="0.2">
      <c r="E1444" s="127"/>
      <c r="F1444" s="127"/>
    </row>
    <row r="1445" spans="5:6" s="120" customFormat="1" x14ac:dyDescent="0.2">
      <c r="E1445" s="127"/>
      <c r="F1445" s="127"/>
    </row>
    <row r="1446" spans="5:6" s="120" customFormat="1" x14ac:dyDescent="0.2">
      <c r="E1446" s="127"/>
      <c r="F1446" s="127"/>
    </row>
    <row r="1447" spans="5:6" s="120" customFormat="1" x14ac:dyDescent="0.2">
      <c r="E1447" s="127"/>
      <c r="F1447" s="127"/>
    </row>
    <row r="1448" spans="5:6" s="120" customFormat="1" x14ac:dyDescent="0.2">
      <c r="E1448" s="127"/>
      <c r="F1448" s="127"/>
    </row>
    <row r="1449" spans="5:6" s="120" customFormat="1" x14ac:dyDescent="0.2">
      <c r="E1449" s="127"/>
      <c r="F1449" s="127"/>
    </row>
    <row r="1450" spans="5:6" s="120" customFormat="1" x14ac:dyDescent="0.2">
      <c r="E1450" s="127"/>
      <c r="F1450" s="127"/>
    </row>
    <row r="1451" spans="5:6" s="120" customFormat="1" x14ac:dyDescent="0.2">
      <c r="E1451" s="127"/>
      <c r="F1451" s="127"/>
    </row>
    <row r="1452" spans="5:6" s="120" customFormat="1" x14ac:dyDescent="0.2">
      <c r="E1452" s="127"/>
      <c r="F1452" s="127"/>
    </row>
    <row r="1453" spans="5:6" s="120" customFormat="1" x14ac:dyDescent="0.2">
      <c r="E1453" s="127"/>
      <c r="F1453" s="127"/>
    </row>
    <row r="1454" spans="5:6" s="120" customFormat="1" x14ac:dyDescent="0.2">
      <c r="E1454" s="127"/>
      <c r="F1454" s="127"/>
    </row>
    <row r="1455" spans="5:6" s="120" customFormat="1" x14ac:dyDescent="0.2">
      <c r="E1455" s="127"/>
      <c r="F1455" s="127"/>
    </row>
    <row r="1456" spans="5:6" s="120" customFormat="1" x14ac:dyDescent="0.2">
      <c r="E1456" s="127"/>
      <c r="F1456" s="127"/>
    </row>
    <row r="1457" spans="5:6" s="120" customFormat="1" x14ac:dyDescent="0.2">
      <c r="E1457" s="127"/>
      <c r="F1457" s="127"/>
    </row>
    <row r="1458" spans="5:6" s="120" customFormat="1" x14ac:dyDescent="0.2">
      <c r="E1458" s="127"/>
      <c r="F1458" s="127"/>
    </row>
    <row r="1459" spans="5:6" s="120" customFormat="1" x14ac:dyDescent="0.2">
      <c r="E1459" s="127"/>
      <c r="F1459" s="127"/>
    </row>
    <row r="1460" spans="5:6" s="120" customFormat="1" x14ac:dyDescent="0.2">
      <c r="E1460" s="127"/>
      <c r="F1460" s="127"/>
    </row>
    <row r="1461" spans="5:6" s="120" customFormat="1" x14ac:dyDescent="0.2">
      <c r="E1461" s="127"/>
      <c r="F1461" s="127"/>
    </row>
    <row r="1462" spans="5:6" s="120" customFormat="1" x14ac:dyDescent="0.2">
      <c r="E1462" s="127"/>
      <c r="F1462" s="127"/>
    </row>
    <row r="1463" spans="5:6" s="120" customFormat="1" x14ac:dyDescent="0.2">
      <c r="E1463" s="127"/>
      <c r="F1463" s="127"/>
    </row>
    <row r="1464" spans="5:6" s="120" customFormat="1" x14ac:dyDescent="0.2">
      <c r="E1464" s="127"/>
      <c r="F1464" s="127"/>
    </row>
    <row r="1465" spans="5:6" s="120" customFormat="1" x14ac:dyDescent="0.2">
      <c r="E1465" s="127"/>
      <c r="F1465" s="127"/>
    </row>
    <row r="1466" spans="5:6" s="120" customFormat="1" x14ac:dyDescent="0.2">
      <c r="E1466" s="127"/>
      <c r="F1466" s="127"/>
    </row>
    <row r="1467" spans="5:6" s="120" customFormat="1" x14ac:dyDescent="0.2">
      <c r="E1467" s="127"/>
      <c r="F1467" s="127"/>
    </row>
    <row r="1468" spans="5:6" s="120" customFormat="1" x14ac:dyDescent="0.2">
      <c r="E1468" s="127"/>
      <c r="F1468" s="127"/>
    </row>
    <row r="1469" spans="5:6" s="120" customFormat="1" x14ac:dyDescent="0.2">
      <c r="E1469" s="127"/>
      <c r="F1469" s="127"/>
    </row>
    <row r="1470" spans="5:6" s="120" customFormat="1" x14ac:dyDescent="0.2">
      <c r="E1470" s="127"/>
      <c r="F1470" s="127"/>
    </row>
    <row r="1471" spans="5:6" s="120" customFormat="1" x14ac:dyDescent="0.2">
      <c r="E1471" s="127"/>
      <c r="F1471" s="127"/>
    </row>
    <row r="1472" spans="5:6" s="120" customFormat="1" x14ac:dyDescent="0.2">
      <c r="E1472" s="127"/>
      <c r="F1472" s="127"/>
    </row>
    <row r="1473" spans="5:6" s="120" customFormat="1" x14ac:dyDescent="0.2">
      <c r="E1473" s="127"/>
      <c r="F1473" s="127"/>
    </row>
    <row r="1474" spans="5:6" s="120" customFormat="1" x14ac:dyDescent="0.2">
      <c r="E1474" s="127"/>
      <c r="F1474" s="127"/>
    </row>
    <row r="1475" spans="5:6" s="120" customFormat="1" x14ac:dyDescent="0.2">
      <c r="E1475" s="127"/>
      <c r="F1475" s="127"/>
    </row>
    <row r="1476" spans="5:6" s="120" customFormat="1" x14ac:dyDescent="0.2">
      <c r="E1476" s="127"/>
      <c r="F1476" s="127"/>
    </row>
    <row r="1477" spans="5:6" s="120" customFormat="1" x14ac:dyDescent="0.2">
      <c r="E1477" s="127"/>
      <c r="F1477" s="127"/>
    </row>
    <row r="1478" spans="5:6" s="120" customFormat="1" x14ac:dyDescent="0.2">
      <c r="E1478" s="127"/>
      <c r="F1478" s="127"/>
    </row>
    <row r="1479" spans="5:6" s="120" customFormat="1" x14ac:dyDescent="0.2">
      <c r="E1479" s="127"/>
      <c r="F1479" s="127"/>
    </row>
    <row r="1480" spans="5:6" s="120" customFormat="1" x14ac:dyDescent="0.2">
      <c r="E1480" s="127"/>
      <c r="F1480" s="127"/>
    </row>
    <row r="1481" spans="5:6" s="120" customFormat="1" x14ac:dyDescent="0.2">
      <c r="E1481" s="127"/>
      <c r="F1481" s="127"/>
    </row>
    <row r="1482" spans="5:6" s="120" customFormat="1" x14ac:dyDescent="0.2">
      <c r="E1482" s="127"/>
      <c r="F1482" s="127"/>
    </row>
    <row r="1483" spans="5:6" s="120" customFormat="1" x14ac:dyDescent="0.2">
      <c r="E1483" s="127"/>
      <c r="F1483" s="127"/>
    </row>
    <row r="1484" spans="5:6" s="120" customFormat="1" x14ac:dyDescent="0.2">
      <c r="E1484" s="127"/>
      <c r="F1484" s="127"/>
    </row>
    <row r="1485" spans="5:6" s="120" customFormat="1" x14ac:dyDescent="0.2">
      <c r="E1485" s="127"/>
      <c r="F1485" s="127"/>
    </row>
    <row r="1486" spans="5:6" s="120" customFormat="1" x14ac:dyDescent="0.2">
      <c r="E1486" s="127"/>
      <c r="F1486" s="127"/>
    </row>
    <row r="1487" spans="5:6" s="120" customFormat="1" x14ac:dyDescent="0.2">
      <c r="E1487" s="127"/>
      <c r="F1487" s="127"/>
    </row>
    <row r="1488" spans="5:6" s="120" customFormat="1" x14ac:dyDescent="0.2">
      <c r="E1488" s="127"/>
      <c r="F1488" s="127"/>
    </row>
    <row r="1489" spans="5:6" s="120" customFormat="1" x14ac:dyDescent="0.2">
      <c r="E1489" s="127"/>
      <c r="F1489" s="127"/>
    </row>
    <row r="1490" spans="5:6" s="120" customFormat="1" x14ac:dyDescent="0.2">
      <c r="E1490" s="127"/>
      <c r="F1490" s="127"/>
    </row>
    <row r="1491" spans="5:6" s="120" customFormat="1" x14ac:dyDescent="0.2">
      <c r="E1491" s="127"/>
      <c r="F1491" s="127"/>
    </row>
    <row r="1492" spans="5:6" s="120" customFormat="1" x14ac:dyDescent="0.2">
      <c r="E1492" s="127"/>
      <c r="F1492" s="127"/>
    </row>
    <row r="1493" spans="5:6" s="120" customFormat="1" x14ac:dyDescent="0.2">
      <c r="E1493" s="127"/>
      <c r="F1493" s="127"/>
    </row>
    <row r="1494" spans="5:6" s="120" customFormat="1" x14ac:dyDescent="0.2">
      <c r="E1494" s="127"/>
      <c r="F1494" s="127"/>
    </row>
    <row r="1495" spans="5:6" s="120" customFormat="1" x14ac:dyDescent="0.2">
      <c r="E1495" s="127"/>
      <c r="F1495" s="127"/>
    </row>
    <row r="1496" spans="5:6" s="120" customFormat="1" x14ac:dyDescent="0.2">
      <c r="E1496" s="127"/>
      <c r="F1496" s="127"/>
    </row>
    <row r="1497" spans="5:6" s="120" customFormat="1" x14ac:dyDescent="0.2">
      <c r="E1497" s="127"/>
      <c r="F1497" s="127"/>
    </row>
    <row r="1498" spans="5:6" s="120" customFormat="1" x14ac:dyDescent="0.2">
      <c r="E1498" s="127"/>
      <c r="F1498" s="127"/>
    </row>
    <row r="1499" spans="5:6" s="120" customFormat="1" x14ac:dyDescent="0.2">
      <c r="E1499" s="127"/>
      <c r="F1499" s="127"/>
    </row>
    <row r="1500" spans="5:6" s="120" customFormat="1" x14ac:dyDescent="0.2">
      <c r="E1500" s="127"/>
      <c r="F1500" s="127"/>
    </row>
    <row r="1501" spans="5:6" s="120" customFormat="1" x14ac:dyDescent="0.2">
      <c r="E1501" s="127"/>
      <c r="F1501" s="127"/>
    </row>
    <row r="1502" spans="5:6" s="120" customFormat="1" x14ac:dyDescent="0.2">
      <c r="E1502" s="127"/>
      <c r="F1502" s="127"/>
    </row>
    <row r="1503" spans="5:6" s="120" customFormat="1" x14ac:dyDescent="0.2">
      <c r="E1503" s="127"/>
      <c r="F1503" s="127"/>
    </row>
    <row r="1504" spans="5:6" s="120" customFormat="1" x14ac:dyDescent="0.2">
      <c r="E1504" s="127"/>
      <c r="F1504" s="127"/>
    </row>
    <row r="1505" spans="5:6" s="120" customFormat="1" x14ac:dyDescent="0.2">
      <c r="E1505" s="127"/>
      <c r="F1505" s="127"/>
    </row>
    <row r="1506" spans="5:6" s="120" customFormat="1" x14ac:dyDescent="0.2">
      <c r="E1506" s="127"/>
      <c r="F1506" s="127"/>
    </row>
    <row r="1507" spans="5:6" s="120" customFormat="1" x14ac:dyDescent="0.2">
      <c r="E1507" s="127"/>
      <c r="F1507" s="127"/>
    </row>
    <row r="1508" spans="5:6" s="120" customFormat="1" x14ac:dyDescent="0.2">
      <c r="E1508" s="127"/>
      <c r="F1508" s="127"/>
    </row>
    <row r="1509" spans="5:6" s="120" customFormat="1" x14ac:dyDescent="0.2">
      <c r="E1509" s="127"/>
      <c r="F1509" s="127"/>
    </row>
    <row r="1510" spans="5:6" s="120" customFormat="1" x14ac:dyDescent="0.2">
      <c r="E1510" s="127"/>
      <c r="F1510" s="127"/>
    </row>
    <row r="1511" spans="5:6" s="120" customFormat="1" x14ac:dyDescent="0.2">
      <c r="E1511" s="127"/>
      <c r="F1511" s="127"/>
    </row>
    <row r="1512" spans="5:6" s="120" customFormat="1" x14ac:dyDescent="0.2">
      <c r="E1512" s="127"/>
      <c r="F1512" s="127"/>
    </row>
    <row r="1513" spans="5:6" s="120" customFormat="1" x14ac:dyDescent="0.2">
      <c r="E1513" s="127"/>
      <c r="F1513" s="127"/>
    </row>
    <row r="1514" spans="5:6" s="120" customFormat="1" x14ac:dyDescent="0.2">
      <c r="E1514" s="127"/>
      <c r="F1514" s="127"/>
    </row>
    <row r="1515" spans="5:6" s="120" customFormat="1" x14ac:dyDescent="0.2">
      <c r="E1515" s="127"/>
      <c r="F1515" s="127"/>
    </row>
    <row r="1516" spans="5:6" s="120" customFormat="1" x14ac:dyDescent="0.2">
      <c r="E1516" s="127"/>
      <c r="F1516" s="127"/>
    </row>
    <row r="1517" spans="5:6" s="120" customFormat="1" x14ac:dyDescent="0.2">
      <c r="E1517" s="127"/>
      <c r="F1517" s="127"/>
    </row>
    <row r="1518" spans="5:6" s="120" customFormat="1" x14ac:dyDescent="0.2">
      <c r="E1518" s="127"/>
      <c r="F1518" s="127"/>
    </row>
    <row r="1519" spans="5:6" s="120" customFormat="1" x14ac:dyDescent="0.2">
      <c r="E1519" s="127"/>
      <c r="F1519" s="127"/>
    </row>
    <row r="1520" spans="5:6" s="120" customFormat="1" x14ac:dyDescent="0.2">
      <c r="E1520" s="127"/>
      <c r="F1520" s="127"/>
    </row>
    <row r="1521" spans="5:6" s="120" customFormat="1" x14ac:dyDescent="0.2">
      <c r="E1521" s="127"/>
      <c r="F1521" s="127"/>
    </row>
    <row r="1522" spans="5:6" s="120" customFormat="1" x14ac:dyDescent="0.2">
      <c r="E1522" s="127"/>
      <c r="F1522" s="127"/>
    </row>
    <row r="1523" spans="5:6" s="120" customFormat="1" x14ac:dyDescent="0.2">
      <c r="E1523" s="127"/>
      <c r="F1523" s="127"/>
    </row>
    <row r="1524" spans="5:6" s="120" customFormat="1" x14ac:dyDescent="0.2">
      <c r="E1524" s="127"/>
      <c r="F1524" s="127"/>
    </row>
    <row r="1525" spans="5:6" s="120" customFormat="1" x14ac:dyDescent="0.2">
      <c r="E1525" s="127"/>
      <c r="F1525" s="127"/>
    </row>
    <row r="1526" spans="5:6" s="120" customFormat="1" x14ac:dyDescent="0.2">
      <c r="E1526" s="127"/>
      <c r="F1526" s="127"/>
    </row>
    <row r="1527" spans="5:6" s="120" customFormat="1" x14ac:dyDescent="0.2">
      <c r="E1527" s="127"/>
      <c r="F1527" s="127"/>
    </row>
    <row r="1528" spans="5:6" s="120" customFormat="1" x14ac:dyDescent="0.2">
      <c r="E1528" s="127"/>
      <c r="F1528" s="127"/>
    </row>
    <row r="1529" spans="5:6" s="120" customFormat="1" x14ac:dyDescent="0.2">
      <c r="E1529" s="127"/>
      <c r="F1529" s="127"/>
    </row>
    <row r="1530" spans="5:6" s="120" customFormat="1" x14ac:dyDescent="0.2">
      <c r="E1530" s="127"/>
      <c r="F1530" s="127"/>
    </row>
    <row r="1531" spans="5:6" s="120" customFormat="1" x14ac:dyDescent="0.2">
      <c r="E1531" s="127"/>
      <c r="F1531" s="127"/>
    </row>
    <row r="1532" spans="5:6" s="120" customFormat="1" x14ac:dyDescent="0.2">
      <c r="E1532" s="127"/>
      <c r="F1532" s="127"/>
    </row>
    <row r="1533" spans="5:6" s="120" customFormat="1" x14ac:dyDescent="0.2">
      <c r="E1533" s="127"/>
      <c r="F1533" s="127"/>
    </row>
    <row r="1534" spans="5:6" s="120" customFormat="1" x14ac:dyDescent="0.2">
      <c r="E1534" s="127"/>
      <c r="F1534" s="127"/>
    </row>
    <row r="1535" spans="5:6" s="120" customFormat="1" x14ac:dyDescent="0.2">
      <c r="E1535" s="127"/>
      <c r="F1535" s="127"/>
    </row>
    <row r="1536" spans="5:6" s="120" customFormat="1" x14ac:dyDescent="0.2">
      <c r="E1536" s="127"/>
      <c r="F1536" s="127"/>
    </row>
    <row r="1537" spans="5:6" s="120" customFormat="1" x14ac:dyDescent="0.2">
      <c r="E1537" s="127"/>
      <c r="F1537" s="127"/>
    </row>
    <row r="1538" spans="5:6" s="120" customFormat="1" x14ac:dyDescent="0.2">
      <c r="E1538" s="127"/>
      <c r="F1538" s="127"/>
    </row>
    <row r="1539" spans="5:6" s="120" customFormat="1" x14ac:dyDescent="0.2">
      <c r="E1539" s="127"/>
      <c r="F1539" s="127"/>
    </row>
    <row r="1540" spans="5:6" s="120" customFormat="1" x14ac:dyDescent="0.2">
      <c r="E1540" s="127"/>
      <c r="F1540" s="127"/>
    </row>
    <row r="1541" spans="5:6" s="120" customFormat="1" x14ac:dyDescent="0.2">
      <c r="E1541" s="127"/>
      <c r="F1541" s="127"/>
    </row>
    <row r="1542" spans="5:6" s="120" customFormat="1" x14ac:dyDescent="0.2">
      <c r="E1542" s="127"/>
      <c r="F1542" s="127"/>
    </row>
    <row r="1543" spans="5:6" s="120" customFormat="1" x14ac:dyDescent="0.2">
      <c r="E1543" s="127"/>
      <c r="F1543" s="127"/>
    </row>
    <row r="1544" spans="5:6" s="120" customFormat="1" x14ac:dyDescent="0.2">
      <c r="E1544" s="127"/>
      <c r="F1544" s="127"/>
    </row>
    <row r="1545" spans="5:6" s="120" customFormat="1" x14ac:dyDescent="0.2">
      <c r="E1545" s="127"/>
      <c r="F1545" s="127"/>
    </row>
    <row r="1546" spans="5:6" s="120" customFormat="1" x14ac:dyDescent="0.2">
      <c r="E1546" s="127"/>
      <c r="F1546" s="127"/>
    </row>
    <row r="1547" spans="5:6" s="120" customFormat="1" x14ac:dyDescent="0.2">
      <c r="E1547" s="127"/>
      <c r="F1547" s="127"/>
    </row>
    <row r="1548" spans="5:6" s="120" customFormat="1" x14ac:dyDescent="0.2">
      <c r="E1548" s="127"/>
      <c r="F1548" s="127"/>
    </row>
    <row r="1549" spans="5:6" s="120" customFormat="1" x14ac:dyDescent="0.2">
      <c r="E1549" s="127"/>
      <c r="F1549" s="127"/>
    </row>
    <row r="1550" spans="5:6" s="120" customFormat="1" x14ac:dyDescent="0.2">
      <c r="E1550" s="127"/>
      <c r="F1550" s="127"/>
    </row>
    <row r="1551" spans="5:6" s="120" customFormat="1" x14ac:dyDescent="0.2">
      <c r="E1551" s="127"/>
      <c r="F1551" s="127"/>
    </row>
    <row r="1552" spans="5:6" s="120" customFormat="1" x14ac:dyDescent="0.2">
      <c r="E1552" s="127"/>
      <c r="F1552" s="127"/>
    </row>
    <row r="1553" spans="5:6" s="120" customFormat="1" x14ac:dyDescent="0.2">
      <c r="E1553" s="127"/>
      <c r="F1553" s="127"/>
    </row>
    <row r="1554" spans="5:6" s="120" customFormat="1" x14ac:dyDescent="0.2">
      <c r="E1554" s="127"/>
      <c r="F1554" s="127"/>
    </row>
    <row r="1555" spans="5:6" s="120" customFormat="1" x14ac:dyDescent="0.2">
      <c r="E1555" s="127"/>
      <c r="F1555" s="127"/>
    </row>
    <row r="1556" spans="5:6" s="120" customFormat="1" x14ac:dyDescent="0.2">
      <c r="E1556" s="127"/>
      <c r="F1556" s="127"/>
    </row>
    <row r="1557" spans="5:6" s="120" customFormat="1" x14ac:dyDescent="0.2">
      <c r="E1557" s="127"/>
      <c r="F1557" s="127"/>
    </row>
    <row r="1558" spans="5:6" s="120" customFormat="1" x14ac:dyDescent="0.2">
      <c r="E1558" s="127"/>
      <c r="F1558" s="127"/>
    </row>
    <row r="1559" spans="5:6" s="120" customFormat="1" x14ac:dyDescent="0.2">
      <c r="E1559" s="127"/>
      <c r="F1559" s="127"/>
    </row>
    <row r="1560" spans="5:6" s="120" customFormat="1" x14ac:dyDescent="0.2">
      <c r="E1560" s="127"/>
      <c r="F1560" s="127"/>
    </row>
    <row r="1561" spans="5:6" s="120" customFormat="1" x14ac:dyDescent="0.2">
      <c r="E1561" s="127"/>
      <c r="F1561" s="127"/>
    </row>
    <row r="1562" spans="5:6" s="120" customFormat="1" x14ac:dyDescent="0.2">
      <c r="E1562" s="127"/>
      <c r="F1562" s="127"/>
    </row>
    <row r="1563" spans="5:6" s="120" customFormat="1" x14ac:dyDescent="0.2">
      <c r="E1563" s="127"/>
      <c r="F1563" s="127"/>
    </row>
    <row r="1564" spans="5:6" s="120" customFormat="1" x14ac:dyDescent="0.2">
      <c r="E1564" s="127"/>
      <c r="F1564" s="127"/>
    </row>
    <row r="1565" spans="5:6" s="120" customFormat="1" x14ac:dyDescent="0.2">
      <c r="E1565" s="127"/>
      <c r="F1565" s="127"/>
    </row>
    <row r="1566" spans="5:6" s="120" customFormat="1" x14ac:dyDescent="0.2">
      <c r="E1566" s="127"/>
      <c r="F1566" s="127"/>
    </row>
    <row r="1567" spans="5:6" s="120" customFormat="1" x14ac:dyDescent="0.2">
      <c r="E1567" s="127"/>
      <c r="F1567" s="127"/>
    </row>
    <row r="1568" spans="5:6" s="120" customFormat="1" x14ac:dyDescent="0.2">
      <c r="E1568" s="127"/>
      <c r="F1568" s="127"/>
    </row>
    <row r="1569" spans="5:6" s="120" customFormat="1" x14ac:dyDescent="0.2">
      <c r="E1569" s="127"/>
      <c r="F1569" s="127"/>
    </row>
    <row r="1570" spans="5:6" s="120" customFormat="1" x14ac:dyDescent="0.2">
      <c r="E1570" s="127"/>
      <c r="F1570" s="127"/>
    </row>
    <row r="1571" spans="5:6" s="120" customFormat="1" x14ac:dyDescent="0.2">
      <c r="E1571" s="127"/>
      <c r="F1571" s="127"/>
    </row>
    <row r="1572" spans="5:6" s="120" customFormat="1" x14ac:dyDescent="0.2">
      <c r="E1572" s="127"/>
      <c r="F1572" s="127"/>
    </row>
    <row r="1573" spans="5:6" s="120" customFormat="1" x14ac:dyDescent="0.2">
      <c r="E1573" s="127"/>
      <c r="F1573" s="127"/>
    </row>
    <row r="1574" spans="5:6" s="120" customFormat="1" x14ac:dyDescent="0.2">
      <c r="E1574" s="127"/>
      <c r="F1574" s="127"/>
    </row>
    <row r="1575" spans="5:6" s="120" customFormat="1" x14ac:dyDescent="0.2">
      <c r="E1575" s="127"/>
      <c r="F1575" s="127"/>
    </row>
    <row r="1576" spans="5:6" s="120" customFormat="1" x14ac:dyDescent="0.2">
      <c r="E1576" s="127"/>
      <c r="F1576" s="127"/>
    </row>
    <row r="1577" spans="5:6" s="120" customFormat="1" x14ac:dyDescent="0.2">
      <c r="E1577" s="127"/>
      <c r="F1577" s="127"/>
    </row>
    <row r="1578" spans="5:6" s="120" customFormat="1" x14ac:dyDescent="0.2">
      <c r="E1578" s="127"/>
      <c r="F1578" s="127"/>
    </row>
    <row r="1579" spans="5:6" s="120" customFormat="1" x14ac:dyDescent="0.2">
      <c r="E1579" s="127"/>
      <c r="F1579" s="127"/>
    </row>
    <row r="1580" spans="5:6" s="120" customFormat="1" x14ac:dyDescent="0.2">
      <c r="E1580" s="127"/>
      <c r="F1580" s="127"/>
    </row>
    <row r="1581" spans="5:6" s="120" customFormat="1" x14ac:dyDescent="0.2">
      <c r="E1581" s="127"/>
      <c r="F1581" s="127"/>
    </row>
    <row r="1582" spans="5:6" s="120" customFormat="1" x14ac:dyDescent="0.2">
      <c r="E1582" s="127"/>
      <c r="F1582" s="127"/>
    </row>
    <row r="1583" spans="5:6" s="120" customFormat="1" x14ac:dyDescent="0.2">
      <c r="E1583" s="127"/>
      <c r="F1583" s="127"/>
    </row>
    <row r="1584" spans="5:6" s="120" customFormat="1" x14ac:dyDescent="0.2">
      <c r="E1584" s="127"/>
      <c r="F1584" s="127"/>
    </row>
    <row r="1585" spans="5:6" s="120" customFormat="1" x14ac:dyDescent="0.2">
      <c r="E1585" s="127"/>
      <c r="F1585" s="127"/>
    </row>
    <row r="1586" spans="5:6" s="120" customFormat="1" x14ac:dyDescent="0.2">
      <c r="E1586" s="127"/>
      <c r="F1586" s="127"/>
    </row>
    <row r="1587" spans="5:6" s="120" customFormat="1" x14ac:dyDescent="0.2">
      <c r="E1587" s="127"/>
      <c r="F1587" s="127"/>
    </row>
    <row r="1588" spans="5:6" s="120" customFormat="1" x14ac:dyDescent="0.2">
      <c r="E1588" s="127"/>
      <c r="F1588" s="127"/>
    </row>
    <row r="1589" spans="5:6" s="120" customFormat="1" x14ac:dyDescent="0.2">
      <c r="E1589" s="127"/>
      <c r="F1589" s="127"/>
    </row>
    <row r="1590" spans="5:6" s="120" customFormat="1" x14ac:dyDescent="0.2">
      <c r="E1590" s="127"/>
      <c r="F1590" s="127"/>
    </row>
    <row r="1591" spans="5:6" s="120" customFormat="1" x14ac:dyDescent="0.2">
      <c r="E1591" s="127"/>
      <c r="F1591" s="127"/>
    </row>
    <row r="1592" spans="5:6" s="120" customFormat="1" x14ac:dyDescent="0.2">
      <c r="E1592" s="127"/>
      <c r="F1592" s="127"/>
    </row>
    <row r="1593" spans="5:6" s="120" customFormat="1" x14ac:dyDescent="0.2">
      <c r="E1593" s="127"/>
      <c r="F1593" s="127"/>
    </row>
    <row r="1594" spans="5:6" s="120" customFormat="1" x14ac:dyDescent="0.2">
      <c r="E1594" s="127"/>
      <c r="F1594" s="127"/>
    </row>
    <row r="1595" spans="5:6" s="120" customFormat="1" x14ac:dyDescent="0.2">
      <c r="E1595" s="127"/>
      <c r="F1595" s="127"/>
    </row>
    <row r="1596" spans="5:6" s="120" customFormat="1" x14ac:dyDescent="0.2">
      <c r="E1596" s="127"/>
      <c r="F1596" s="127"/>
    </row>
    <row r="1597" spans="5:6" s="120" customFormat="1" x14ac:dyDescent="0.2">
      <c r="E1597" s="127"/>
      <c r="F1597" s="127"/>
    </row>
    <row r="1598" spans="5:6" s="120" customFormat="1" x14ac:dyDescent="0.2">
      <c r="E1598" s="127"/>
      <c r="F1598" s="127"/>
    </row>
    <row r="1599" spans="5:6" s="120" customFormat="1" x14ac:dyDescent="0.2">
      <c r="E1599" s="127"/>
      <c r="F1599" s="127"/>
    </row>
    <row r="1600" spans="5:6" s="120" customFormat="1" x14ac:dyDescent="0.2">
      <c r="E1600" s="127"/>
      <c r="F1600" s="127"/>
    </row>
    <row r="1601" spans="5:6" s="120" customFormat="1" x14ac:dyDescent="0.2">
      <c r="E1601" s="127"/>
      <c r="F1601" s="127"/>
    </row>
    <row r="1602" spans="5:6" s="120" customFormat="1" x14ac:dyDescent="0.2">
      <c r="E1602" s="127"/>
      <c r="F1602" s="127"/>
    </row>
    <row r="1603" spans="5:6" s="120" customFormat="1" x14ac:dyDescent="0.2">
      <c r="E1603" s="127"/>
      <c r="F1603" s="127"/>
    </row>
    <row r="1604" spans="5:6" s="120" customFormat="1" x14ac:dyDescent="0.2">
      <c r="E1604" s="127"/>
      <c r="F1604" s="127"/>
    </row>
    <row r="1605" spans="5:6" s="120" customFormat="1" x14ac:dyDescent="0.2">
      <c r="E1605" s="127"/>
      <c r="F1605" s="127"/>
    </row>
    <row r="1606" spans="5:6" s="120" customFormat="1" x14ac:dyDescent="0.2">
      <c r="E1606" s="127"/>
      <c r="F1606" s="127"/>
    </row>
    <row r="1607" spans="5:6" s="120" customFormat="1" x14ac:dyDescent="0.2">
      <c r="E1607" s="127"/>
      <c r="F1607" s="127"/>
    </row>
    <row r="1608" spans="5:6" s="120" customFormat="1" x14ac:dyDescent="0.2">
      <c r="E1608" s="127"/>
      <c r="F1608" s="127"/>
    </row>
    <row r="1609" spans="5:6" s="120" customFormat="1" x14ac:dyDescent="0.2">
      <c r="E1609" s="127"/>
      <c r="F1609" s="127"/>
    </row>
    <row r="1610" spans="5:6" s="120" customFormat="1" x14ac:dyDescent="0.2">
      <c r="E1610" s="127"/>
      <c r="F1610" s="127"/>
    </row>
    <row r="1611" spans="5:6" s="120" customFormat="1" x14ac:dyDescent="0.2">
      <c r="E1611" s="127"/>
      <c r="F1611" s="127"/>
    </row>
    <row r="1612" spans="5:6" s="120" customFormat="1" x14ac:dyDescent="0.2">
      <c r="E1612" s="127"/>
      <c r="F1612" s="127"/>
    </row>
    <row r="1613" spans="5:6" s="120" customFormat="1" x14ac:dyDescent="0.2">
      <c r="E1613" s="127"/>
      <c r="F1613" s="127"/>
    </row>
    <row r="1614" spans="5:6" s="120" customFormat="1" x14ac:dyDescent="0.2">
      <c r="E1614" s="127"/>
      <c r="F1614" s="127"/>
    </row>
    <row r="1615" spans="5:6" s="120" customFormat="1" x14ac:dyDescent="0.2">
      <c r="E1615" s="127"/>
      <c r="F1615" s="127"/>
    </row>
    <row r="1616" spans="5:6" s="120" customFormat="1" x14ac:dyDescent="0.2">
      <c r="E1616" s="127"/>
      <c r="F1616" s="127"/>
    </row>
    <row r="1617" spans="5:6" s="120" customFormat="1" x14ac:dyDescent="0.2">
      <c r="E1617" s="127"/>
      <c r="F1617" s="127"/>
    </row>
    <row r="1618" spans="5:6" s="120" customFormat="1" x14ac:dyDescent="0.2">
      <c r="E1618" s="127"/>
      <c r="F1618" s="127"/>
    </row>
    <row r="1619" spans="5:6" s="120" customFormat="1" x14ac:dyDescent="0.2">
      <c r="E1619" s="127"/>
      <c r="F1619" s="127"/>
    </row>
    <row r="1620" spans="5:6" s="120" customFormat="1" x14ac:dyDescent="0.2">
      <c r="E1620" s="127"/>
      <c r="F1620" s="127"/>
    </row>
    <row r="1621" spans="5:6" s="120" customFormat="1" x14ac:dyDescent="0.2">
      <c r="E1621" s="127"/>
      <c r="F1621" s="127"/>
    </row>
    <row r="1622" spans="5:6" s="120" customFormat="1" x14ac:dyDescent="0.2">
      <c r="E1622" s="127"/>
      <c r="F1622" s="127"/>
    </row>
    <row r="1623" spans="5:6" s="120" customFormat="1" x14ac:dyDescent="0.2">
      <c r="E1623" s="127"/>
      <c r="F1623" s="127"/>
    </row>
    <row r="1624" spans="5:6" s="120" customFormat="1" x14ac:dyDescent="0.2">
      <c r="E1624" s="127"/>
      <c r="F1624" s="127"/>
    </row>
    <row r="1625" spans="5:6" s="120" customFormat="1" x14ac:dyDescent="0.2">
      <c r="E1625" s="127"/>
      <c r="F1625" s="127"/>
    </row>
    <row r="1626" spans="5:6" s="120" customFormat="1" x14ac:dyDescent="0.2">
      <c r="E1626" s="127"/>
      <c r="F1626" s="127"/>
    </row>
    <row r="1627" spans="5:6" s="120" customFormat="1" x14ac:dyDescent="0.2">
      <c r="E1627" s="127"/>
      <c r="F1627" s="127"/>
    </row>
    <row r="1628" spans="5:6" s="120" customFormat="1" x14ac:dyDescent="0.2">
      <c r="E1628" s="127"/>
      <c r="F1628" s="127"/>
    </row>
    <row r="1629" spans="5:6" s="120" customFormat="1" x14ac:dyDescent="0.2">
      <c r="E1629" s="127"/>
      <c r="F1629" s="127"/>
    </row>
    <row r="1630" spans="5:6" s="120" customFormat="1" x14ac:dyDescent="0.2">
      <c r="E1630" s="127"/>
      <c r="F1630" s="127"/>
    </row>
    <row r="1631" spans="5:6" s="120" customFormat="1" x14ac:dyDescent="0.2">
      <c r="E1631" s="127"/>
      <c r="F1631" s="127"/>
    </row>
    <row r="1632" spans="5:6" s="120" customFormat="1" x14ac:dyDescent="0.2">
      <c r="E1632" s="127"/>
      <c r="F1632" s="127"/>
    </row>
    <row r="1633" spans="5:6" s="120" customFormat="1" x14ac:dyDescent="0.2">
      <c r="E1633" s="127"/>
      <c r="F1633" s="127"/>
    </row>
    <row r="1634" spans="5:6" s="120" customFormat="1" x14ac:dyDescent="0.2">
      <c r="E1634" s="127"/>
      <c r="F1634" s="127"/>
    </row>
    <row r="1635" spans="5:6" s="120" customFormat="1" x14ac:dyDescent="0.2">
      <c r="E1635" s="127"/>
      <c r="F1635" s="127"/>
    </row>
    <row r="1636" spans="5:6" s="120" customFormat="1" x14ac:dyDescent="0.2">
      <c r="E1636" s="127"/>
      <c r="F1636" s="127"/>
    </row>
    <row r="1637" spans="5:6" s="120" customFormat="1" x14ac:dyDescent="0.2">
      <c r="E1637" s="127"/>
      <c r="F1637" s="127"/>
    </row>
    <row r="1638" spans="5:6" s="120" customFormat="1" x14ac:dyDescent="0.2">
      <c r="E1638" s="127"/>
      <c r="F1638" s="127"/>
    </row>
    <row r="1639" spans="5:6" s="120" customFormat="1" x14ac:dyDescent="0.2">
      <c r="E1639" s="127"/>
      <c r="F1639" s="127"/>
    </row>
    <row r="1640" spans="5:6" s="120" customFormat="1" x14ac:dyDescent="0.2">
      <c r="E1640" s="127"/>
      <c r="F1640" s="127"/>
    </row>
    <row r="1641" spans="5:6" s="120" customFormat="1" x14ac:dyDescent="0.2">
      <c r="E1641" s="127"/>
      <c r="F1641" s="127"/>
    </row>
    <row r="1642" spans="5:6" s="120" customFormat="1" x14ac:dyDescent="0.2">
      <c r="E1642" s="127"/>
      <c r="F1642" s="127"/>
    </row>
    <row r="1643" spans="5:6" s="120" customFormat="1" x14ac:dyDescent="0.2">
      <c r="E1643" s="127"/>
      <c r="F1643" s="127"/>
    </row>
    <row r="1644" spans="5:6" s="120" customFormat="1" x14ac:dyDescent="0.2">
      <c r="E1644" s="127"/>
      <c r="F1644" s="127"/>
    </row>
    <row r="1645" spans="5:6" s="120" customFormat="1" x14ac:dyDescent="0.2">
      <c r="E1645" s="127"/>
      <c r="F1645" s="127"/>
    </row>
    <row r="1646" spans="5:6" s="120" customFormat="1" x14ac:dyDescent="0.2">
      <c r="E1646" s="127"/>
      <c r="F1646" s="127"/>
    </row>
    <row r="1647" spans="5:6" s="120" customFormat="1" x14ac:dyDescent="0.2">
      <c r="E1647" s="127"/>
      <c r="F1647" s="127"/>
    </row>
    <row r="1648" spans="5:6" s="120" customFormat="1" x14ac:dyDescent="0.2">
      <c r="E1648" s="127"/>
      <c r="F1648" s="127"/>
    </row>
    <row r="1649" spans="5:6" s="120" customFormat="1" x14ac:dyDescent="0.2">
      <c r="E1649" s="127"/>
      <c r="F1649" s="127"/>
    </row>
    <row r="1650" spans="5:6" s="120" customFormat="1" x14ac:dyDescent="0.2">
      <c r="E1650" s="127"/>
      <c r="F1650" s="127"/>
    </row>
    <row r="1651" spans="5:6" s="120" customFormat="1" x14ac:dyDescent="0.2">
      <c r="E1651" s="127"/>
      <c r="F1651" s="127"/>
    </row>
    <row r="1652" spans="5:6" s="120" customFormat="1" x14ac:dyDescent="0.2">
      <c r="E1652" s="127"/>
      <c r="F1652" s="127"/>
    </row>
    <row r="1653" spans="5:6" s="120" customFormat="1" x14ac:dyDescent="0.2">
      <c r="E1653" s="127"/>
      <c r="F1653" s="127"/>
    </row>
    <row r="1654" spans="5:6" s="120" customFormat="1" x14ac:dyDescent="0.2">
      <c r="E1654" s="127"/>
      <c r="F1654" s="127"/>
    </row>
    <row r="1655" spans="5:6" s="120" customFormat="1" x14ac:dyDescent="0.2">
      <c r="E1655" s="127"/>
      <c r="F1655" s="127"/>
    </row>
    <row r="1656" spans="5:6" s="120" customFormat="1" x14ac:dyDescent="0.2">
      <c r="E1656" s="127"/>
      <c r="F1656" s="127"/>
    </row>
    <row r="1657" spans="5:6" s="120" customFormat="1" x14ac:dyDescent="0.2">
      <c r="E1657" s="127"/>
      <c r="F1657" s="127"/>
    </row>
    <row r="1658" spans="5:6" s="120" customFormat="1" x14ac:dyDescent="0.2">
      <c r="E1658" s="127"/>
      <c r="F1658" s="127"/>
    </row>
    <row r="1659" spans="5:6" s="120" customFormat="1" x14ac:dyDescent="0.2">
      <c r="E1659" s="127"/>
      <c r="F1659" s="127"/>
    </row>
    <row r="1660" spans="5:6" s="120" customFormat="1" x14ac:dyDescent="0.2">
      <c r="E1660" s="127"/>
      <c r="F1660" s="127"/>
    </row>
    <row r="1661" spans="5:6" s="120" customFormat="1" x14ac:dyDescent="0.2">
      <c r="E1661" s="127"/>
      <c r="F1661" s="127"/>
    </row>
    <row r="1662" spans="5:6" s="120" customFormat="1" x14ac:dyDescent="0.2">
      <c r="E1662" s="127"/>
      <c r="F1662" s="127"/>
    </row>
    <row r="1663" spans="5:6" s="120" customFormat="1" x14ac:dyDescent="0.2">
      <c r="E1663" s="127"/>
      <c r="F1663" s="127"/>
    </row>
    <row r="1664" spans="5:6" s="120" customFormat="1" x14ac:dyDescent="0.2">
      <c r="E1664" s="127"/>
      <c r="F1664" s="127"/>
    </row>
    <row r="1665" spans="5:6" s="120" customFormat="1" x14ac:dyDescent="0.2">
      <c r="E1665" s="127"/>
      <c r="F1665" s="127"/>
    </row>
    <row r="1666" spans="5:6" s="120" customFormat="1" x14ac:dyDescent="0.2">
      <c r="E1666" s="127"/>
      <c r="F1666" s="127"/>
    </row>
    <row r="1667" spans="5:6" s="120" customFormat="1" x14ac:dyDescent="0.2">
      <c r="E1667" s="127"/>
      <c r="F1667" s="127"/>
    </row>
    <row r="1668" spans="5:6" s="120" customFormat="1" x14ac:dyDescent="0.2">
      <c r="E1668" s="127"/>
      <c r="F1668" s="127"/>
    </row>
    <row r="1669" spans="5:6" s="120" customFormat="1" x14ac:dyDescent="0.2">
      <c r="E1669" s="127"/>
      <c r="F1669" s="127"/>
    </row>
    <row r="1670" spans="5:6" s="120" customFormat="1" x14ac:dyDescent="0.2">
      <c r="E1670" s="127"/>
      <c r="F1670" s="127"/>
    </row>
    <row r="1671" spans="5:6" s="120" customFormat="1" x14ac:dyDescent="0.2">
      <c r="E1671" s="127"/>
      <c r="F1671" s="127"/>
    </row>
    <row r="1672" spans="5:6" s="120" customFormat="1" x14ac:dyDescent="0.2">
      <c r="E1672" s="127"/>
      <c r="F1672" s="127"/>
    </row>
    <row r="1673" spans="5:6" s="120" customFormat="1" x14ac:dyDescent="0.2">
      <c r="E1673" s="127"/>
      <c r="F1673" s="127"/>
    </row>
    <row r="1674" spans="5:6" s="120" customFormat="1" x14ac:dyDescent="0.2">
      <c r="E1674" s="127"/>
      <c r="F1674" s="127"/>
    </row>
    <row r="1675" spans="5:6" s="120" customFormat="1" x14ac:dyDescent="0.2">
      <c r="E1675" s="127"/>
      <c r="F1675" s="127"/>
    </row>
    <row r="1676" spans="5:6" s="120" customFormat="1" x14ac:dyDescent="0.2">
      <c r="E1676" s="127"/>
      <c r="F1676" s="127"/>
    </row>
    <row r="1677" spans="5:6" s="120" customFormat="1" x14ac:dyDescent="0.2">
      <c r="E1677" s="127"/>
      <c r="F1677" s="127"/>
    </row>
    <row r="1678" spans="5:6" s="120" customFormat="1" x14ac:dyDescent="0.2">
      <c r="E1678" s="127"/>
      <c r="F1678" s="127"/>
    </row>
    <row r="1679" spans="5:6" s="120" customFormat="1" x14ac:dyDescent="0.2">
      <c r="E1679" s="127"/>
      <c r="F1679" s="127"/>
    </row>
    <row r="1680" spans="5:6" s="120" customFormat="1" x14ac:dyDescent="0.2">
      <c r="E1680" s="127"/>
      <c r="F1680" s="127"/>
    </row>
    <row r="1681" spans="5:6" s="120" customFormat="1" x14ac:dyDescent="0.2">
      <c r="E1681" s="127"/>
      <c r="F1681" s="127"/>
    </row>
    <row r="1682" spans="5:6" s="120" customFormat="1" x14ac:dyDescent="0.2">
      <c r="E1682" s="127"/>
      <c r="F1682" s="127"/>
    </row>
    <row r="1683" spans="5:6" s="120" customFormat="1" x14ac:dyDescent="0.2">
      <c r="E1683" s="127"/>
      <c r="F1683" s="127"/>
    </row>
    <row r="1684" spans="5:6" s="120" customFormat="1" x14ac:dyDescent="0.2">
      <c r="E1684" s="127"/>
      <c r="F1684" s="127"/>
    </row>
    <row r="1685" spans="5:6" s="120" customFormat="1" x14ac:dyDescent="0.2">
      <c r="E1685" s="127"/>
      <c r="F1685" s="127"/>
    </row>
    <row r="1686" spans="5:6" s="120" customFormat="1" x14ac:dyDescent="0.2">
      <c r="E1686" s="127"/>
      <c r="F1686" s="127"/>
    </row>
    <row r="1687" spans="5:6" s="120" customFormat="1" x14ac:dyDescent="0.2">
      <c r="E1687" s="127"/>
      <c r="F1687" s="127"/>
    </row>
    <row r="1688" spans="5:6" s="120" customFormat="1" x14ac:dyDescent="0.2">
      <c r="E1688" s="127"/>
      <c r="F1688" s="127"/>
    </row>
    <row r="1689" spans="5:6" s="120" customFormat="1" x14ac:dyDescent="0.2">
      <c r="E1689" s="127"/>
      <c r="F1689" s="127"/>
    </row>
    <row r="1690" spans="5:6" s="120" customFormat="1" x14ac:dyDescent="0.2">
      <c r="E1690" s="127"/>
      <c r="F1690" s="127"/>
    </row>
    <row r="1691" spans="5:6" s="120" customFormat="1" x14ac:dyDescent="0.2">
      <c r="E1691" s="127"/>
      <c r="F1691" s="127"/>
    </row>
    <row r="1692" spans="5:6" s="120" customFormat="1" x14ac:dyDescent="0.2">
      <c r="E1692" s="127"/>
      <c r="F1692" s="127"/>
    </row>
    <row r="1693" spans="5:6" s="120" customFormat="1" x14ac:dyDescent="0.2">
      <c r="E1693" s="127"/>
      <c r="F1693" s="127"/>
    </row>
    <row r="1694" spans="5:6" s="120" customFormat="1" x14ac:dyDescent="0.2">
      <c r="E1694" s="127"/>
      <c r="F1694" s="127"/>
    </row>
    <row r="1695" spans="5:6" s="120" customFormat="1" x14ac:dyDescent="0.2">
      <c r="E1695" s="127"/>
      <c r="F1695" s="127"/>
    </row>
    <row r="1696" spans="5:6" s="120" customFormat="1" x14ac:dyDescent="0.2">
      <c r="E1696" s="127"/>
      <c r="F1696" s="127"/>
    </row>
    <row r="1697" spans="5:6" s="120" customFormat="1" x14ac:dyDescent="0.2">
      <c r="E1697" s="127"/>
      <c r="F1697" s="127"/>
    </row>
    <row r="1698" spans="5:6" s="120" customFormat="1" x14ac:dyDescent="0.2">
      <c r="E1698" s="127"/>
      <c r="F1698" s="127"/>
    </row>
    <row r="1699" spans="5:6" s="120" customFormat="1" x14ac:dyDescent="0.2">
      <c r="E1699" s="127"/>
      <c r="F1699" s="127"/>
    </row>
    <row r="1700" spans="5:6" s="120" customFormat="1" x14ac:dyDescent="0.2">
      <c r="E1700" s="127"/>
      <c r="F1700" s="127"/>
    </row>
    <row r="1701" spans="5:6" s="120" customFormat="1" x14ac:dyDescent="0.2">
      <c r="E1701" s="127"/>
      <c r="F1701" s="127"/>
    </row>
    <row r="1702" spans="5:6" s="120" customFormat="1" x14ac:dyDescent="0.2">
      <c r="E1702" s="127"/>
      <c r="F1702" s="127"/>
    </row>
    <row r="1703" spans="5:6" s="120" customFormat="1" x14ac:dyDescent="0.2">
      <c r="E1703" s="127"/>
      <c r="F1703" s="127"/>
    </row>
    <row r="1704" spans="5:6" s="120" customFormat="1" x14ac:dyDescent="0.2">
      <c r="E1704" s="127"/>
      <c r="F1704" s="127"/>
    </row>
    <row r="1705" spans="5:6" s="120" customFormat="1" x14ac:dyDescent="0.2">
      <c r="E1705" s="127"/>
      <c r="F1705" s="127"/>
    </row>
    <row r="1706" spans="5:6" s="120" customFormat="1" x14ac:dyDescent="0.2">
      <c r="E1706" s="127"/>
      <c r="F1706" s="127"/>
    </row>
    <row r="1707" spans="5:6" s="120" customFormat="1" x14ac:dyDescent="0.2">
      <c r="E1707" s="127"/>
      <c r="F1707" s="127"/>
    </row>
    <row r="1708" spans="5:6" s="120" customFormat="1" x14ac:dyDescent="0.2">
      <c r="E1708" s="127"/>
      <c r="F1708" s="127"/>
    </row>
    <row r="1709" spans="5:6" s="120" customFormat="1" x14ac:dyDescent="0.2">
      <c r="E1709" s="127"/>
      <c r="F1709" s="127"/>
    </row>
    <row r="1710" spans="5:6" s="120" customFormat="1" x14ac:dyDescent="0.2">
      <c r="E1710" s="127"/>
      <c r="F1710" s="127"/>
    </row>
    <row r="1711" spans="5:6" s="120" customFormat="1" x14ac:dyDescent="0.2">
      <c r="E1711" s="127"/>
      <c r="F1711" s="127"/>
    </row>
    <row r="1712" spans="5:6" s="120" customFormat="1" x14ac:dyDescent="0.2">
      <c r="E1712" s="127"/>
      <c r="F1712" s="127"/>
    </row>
    <row r="1713" spans="5:6" s="120" customFormat="1" x14ac:dyDescent="0.2">
      <c r="E1713" s="127"/>
      <c r="F1713" s="127"/>
    </row>
    <row r="1714" spans="5:6" s="120" customFormat="1" x14ac:dyDescent="0.2">
      <c r="E1714" s="127"/>
      <c r="F1714" s="127"/>
    </row>
    <row r="1715" spans="5:6" s="120" customFormat="1" x14ac:dyDescent="0.2">
      <c r="E1715" s="127"/>
      <c r="F1715" s="127"/>
    </row>
    <row r="1716" spans="5:6" s="120" customFormat="1" x14ac:dyDescent="0.2">
      <c r="E1716" s="127"/>
      <c r="F1716" s="127"/>
    </row>
    <row r="1717" spans="5:6" s="120" customFormat="1" x14ac:dyDescent="0.2">
      <c r="E1717" s="127"/>
      <c r="F1717" s="127"/>
    </row>
    <row r="1718" spans="5:6" s="120" customFormat="1" x14ac:dyDescent="0.2">
      <c r="E1718" s="127"/>
      <c r="F1718" s="127"/>
    </row>
    <row r="1719" spans="5:6" s="120" customFormat="1" x14ac:dyDescent="0.2">
      <c r="E1719" s="127"/>
      <c r="F1719" s="127"/>
    </row>
    <row r="1720" spans="5:6" s="120" customFormat="1" x14ac:dyDescent="0.2">
      <c r="E1720" s="127"/>
      <c r="F1720" s="127"/>
    </row>
    <row r="1721" spans="5:6" s="120" customFormat="1" x14ac:dyDescent="0.2">
      <c r="E1721" s="127"/>
      <c r="F1721" s="127"/>
    </row>
    <row r="1722" spans="5:6" s="120" customFormat="1" x14ac:dyDescent="0.2">
      <c r="E1722" s="127"/>
      <c r="F1722" s="127"/>
    </row>
    <row r="1723" spans="5:6" s="120" customFormat="1" x14ac:dyDescent="0.2">
      <c r="E1723" s="127"/>
      <c r="F1723" s="127"/>
    </row>
    <row r="1724" spans="5:6" s="120" customFormat="1" x14ac:dyDescent="0.2">
      <c r="E1724" s="127"/>
      <c r="F1724" s="127"/>
    </row>
    <row r="1725" spans="5:6" s="120" customFormat="1" x14ac:dyDescent="0.2">
      <c r="E1725" s="127"/>
      <c r="F1725" s="127"/>
    </row>
    <row r="1726" spans="5:6" s="120" customFormat="1" x14ac:dyDescent="0.2">
      <c r="E1726" s="127"/>
      <c r="F1726" s="127"/>
    </row>
    <row r="1727" spans="5:6" s="120" customFormat="1" x14ac:dyDescent="0.2">
      <c r="E1727" s="127"/>
      <c r="F1727" s="127"/>
    </row>
    <row r="1728" spans="5:6" s="120" customFormat="1" x14ac:dyDescent="0.2">
      <c r="E1728" s="127"/>
      <c r="F1728" s="127"/>
    </row>
    <row r="1729" spans="5:6" s="120" customFormat="1" x14ac:dyDescent="0.2">
      <c r="E1729" s="127"/>
      <c r="F1729" s="127"/>
    </row>
    <row r="1730" spans="5:6" s="120" customFormat="1" x14ac:dyDescent="0.2">
      <c r="E1730" s="127"/>
      <c r="F1730" s="127"/>
    </row>
    <row r="1731" spans="5:6" s="120" customFormat="1" x14ac:dyDescent="0.2">
      <c r="E1731" s="127"/>
      <c r="F1731" s="127"/>
    </row>
    <row r="1732" spans="5:6" s="120" customFormat="1" x14ac:dyDescent="0.2">
      <c r="E1732" s="127"/>
      <c r="F1732" s="127"/>
    </row>
    <row r="1733" spans="5:6" s="120" customFormat="1" x14ac:dyDescent="0.2">
      <c r="E1733" s="127"/>
      <c r="F1733" s="127"/>
    </row>
    <row r="1734" spans="5:6" s="120" customFormat="1" x14ac:dyDescent="0.2">
      <c r="E1734" s="127"/>
      <c r="F1734" s="127"/>
    </row>
    <row r="1735" spans="5:6" s="120" customFormat="1" x14ac:dyDescent="0.2">
      <c r="E1735" s="127"/>
      <c r="F1735" s="127"/>
    </row>
    <row r="1736" spans="5:6" s="120" customFormat="1" x14ac:dyDescent="0.2">
      <c r="E1736" s="127"/>
      <c r="F1736" s="127"/>
    </row>
    <row r="1737" spans="5:6" s="120" customFormat="1" x14ac:dyDescent="0.2">
      <c r="E1737" s="127"/>
      <c r="F1737" s="127"/>
    </row>
    <row r="1738" spans="5:6" s="120" customFormat="1" x14ac:dyDescent="0.2">
      <c r="E1738" s="127"/>
      <c r="F1738" s="127"/>
    </row>
    <row r="1739" spans="5:6" s="120" customFormat="1" x14ac:dyDescent="0.2">
      <c r="E1739" s="127"/>
      <c r="F1739" s="127"/>
    </row>
    <row r="1740" spans="5:6" s="120" customFormat="1" x14ac:dyDescent="0.2">
      <c r="E1740" s="127"/>
      <c r="F1740" s="127"/>
    </row>
    <row r="1741" spans="5:6" s="120" customFormat="1" x14ac:dyDescent="0.2">
      <c r="E1741" s="127"/>
      <c r="F1741" s="127"/>
    </row>
    <row r="1742" spans="5:6" s="120" customFormat="1" x14ac:dyDescent="0.2">
      <c r="E1742" s="127"/>
      <c r="F1742" s="127"/>
    </row>
    <row r="1743" spans="5:6" s="120" customFormat="1" x14ac:dyDescent="0.2">
      <c r="E1743" s="127"/>
      <c r="F1743" s="127"/>
    </row>
    <row r="1744" spans="5:6" s="120" customFormat="1" x14ac:dyDescent="0.2">
      <c r="E1744" s="127"/>
      <c r="F1744" s="127"/>
    </row>
    <row r="1745" spans="5:6" s="120" customFormat="1" x14ac:dyDescent="0.2">
      <c r="E1745" s="127"/>
      <c r="F1745" s="127"/>
    </row>
    <row r="1746" spans="5:6" s="120" customFormat="1" x14ac:dyDescent="0.2">
      <c r="E1746" s="127"/>
      <c r="F1746" s="127"/>
    </row>
    <row r="1747" spans="5:6" s="120" customFormat="1" x14ac:dyDescent="0.2">
      <c r="E1747" s="127"/>
      <c r="F1747" s="127"/>
    </row>
    <row r="1748" spans="5:6" s="120" customFormat="1" x14ac:dyDescent="0.2">
      <c r="E1748" s="127"/>
      <c r="F1748" s="127"/>
    </row>
    <row r="1749" spans="5:6" s="120" customFormat="1" x14ac:dyDescent="0.2">
      <c r="E1749" s="127"/>
      <c r="F1749" s="127"/>
    </row>
    <row r="1750" spans="5:6" s="120" customFormat="1" x14ac:dyDescent="0.2">
      <c r="E1750" s="127"/>
      <c r="F1750" s="127"/>
    </row>
    <row r="1751" spans="5:6" s="120" customFormat="1" x14ac:dyDescent="0.2">
      <c r="E1751" s="127"/>
      <c r="F1751" s="127"/>
    </row>
    <row r="1752" spans="5:6" s="120" customFormat="1" x14ac:dyDescent="0.2">
      <c r="E1752" s="127"/>
      <c r="F1752" s="127"/>
    </row>
    <row r="1753" spans="5:6" s="120" customFormat="1" x14ac:dyDescent="0.2">
      <c r="E1753" s="127"/>
      <c r="F1753" s="127"/>
    </row>
    <row r="1754" spans="5:6" s="120" customFormat="1" x14ac:dyDescent="0.2">
      <c r="E1754" s="127"/>
      <c r="F1754" s="127"/>
    </row>
    <row r="1755" spans="5:6" s="120" customFormat="1" x14ac:dyDescent="0.2">
      <c r="E1755" s="127"/>
      <c r="F1755" s="127"/>
    </row>
    <row r="1756" spans="5:6" s="120" customFormat="1" x14ac:dyDescent="0.2">
      <c r="E1756" s="127"/>
      <c r="F1756" s="127"/>
    </row>
    <row r="1757" spans="5:6" s="120" customFormat="1" x14ac:dyDescent="0.2">
      <c r="E1757" s="127"/>
      <c r="F1757" s="127"/>
    </row>
    <row r="1758" spans="5:6" s="120" customFormat="1" x14ac:dyDescent="0.2">
      <c r="E1758" s="127"/>
      <c r="F1758" s="127"/>
    </row>
    <row r="1759" spans="5:6" s="120" customFormat="1" x14ac:dyDescent="0.2">
      <c r="E1759" s="127"/>
      <c r="F1759" s="127"/>
    </row>
    <row r="1760" spans="5:6" s="120" customFormat="1" x14ac:dyDescent="0.2">
      <c r="E1760" s="127"/>
      <c r="F1760" s="127"/>
    </row>
    <row r="1761" spans="5:6" s="120" customFormat="1" x14ac:dyDescent="0.2">
      <c r="E1761" s="127"/>
      <c r="F1761" s="127"/>
    </row>
    <row r="1762" spans="5:6" s="120" customFormat="1" x14ac:dyDescent="0.2">
      <c r="E1762" s="127"/>
      <c r="F1762" s="127"/>
    </row>
    <row r="1763" spans="5:6" s="120" customFormat="1" x14ac:dyDescent="0.2">
      <c r="E1763" s="127"/>
      <c r="F1763" s="127"/>
    </row>
    <row r="1764" spans="5:6" s="120" customFormat="1" x14ac:dyDescent="0.2">
      <c r="E1764" s="127"/>
      <c r="F1764" s="127"/>
    </row>
    <row r="1765" spans="5:6" s="120" customFormat="1" x14ac:dyDescent="0.2">
      <c r="E1765" s="127"/>
      <c r="F1765" s="127"/>
    </row>
    <row r="1766" spans="5:6" s="120" customFormat="1" x14ac:dyDescent="0.2">
      <c r="E1766" s="127"/>
      <c r="F1766" s="127"/>
    </row>
    <row r="1767" spans="5:6" s="120" customFormat="1" x14ac:dyDescent="0.2">
      <c r="E1767" s="127"/>
      <c r="F1767" s="127"/>
    </row>
    <row r="1768" spans="5:6" s="120" customFormat="1" x14ac:dyDescent="0.2">
      <c r="E1768" s="127"/>
      <c r="F1768" s="127"/>
    </row>
    <row r="1769" spans="5:6" s="120" customFormat="1" x14ac:dyDescent="0.2">
      <c r="E1769" s="127"/>
      <c r="F1769" s="127"/>
    </row>
    <row r="1770" spans="5:6" s="120" customFormat="1" x14ac:dyDescent="0.2">
      <c r="E1770" s="127"/>
      <c r="F1770" s="127"/>
    </row>
    <row r="1771" spans="5:6" s="120" customFormat="1" x14ac:dyDescent="0.2">
      <c r="E1771" s="127"/>
      <c r="F1771" s="127"/>
    </row>
    <row r="1772" spans="5:6" s="120" customFormat="1" x14ac:dyDescent="0.2">
      <c r="E1772" s="127"/>
      <c r="F1772" s="127"/>
    </row>
    <row r="1773" spans="5:6" s="120" customFormat="1" x14ac:dyDescent="0.2">
      <c r="E1773" s="127"/>
      <c r="F1773" s="127"/>
    </row>
    <row r="1774" spans="5:6" s="120" customFormat="1" x14ac:dyDescent="0.2">
      <c r="E1774" s="127"/>
      <c r="F1774" s="127"/>
    </row>
    <row r="1775" spans="5:6" s="120" customFormat="1" x14ac:dyDescent="0.2">
      <c r="E1775" s="127"/>
      <c r="F1775" s="127"/>
    </row>
    <row r="1776" spans="5:6" s="120" customFormat="1" x14ac:dyDescent="0.2">
      <c r="E1776" s="127"/>
      <c r="F1776" s="127"/>
    </row>
    <row r="1777" spans="5:6" s="120" customFormat="1" x14ac:dyDescent="0.2">
      <c r="E1777" s="127"/>
      <c r="F1777" s="127"/>
    </row>
    <row r="1778" spans="5:6" s="120" customFormat="1" x14ac:dyDescent="0.2">
      <c r="E1778" s="127"/>
      <c r="F1778" s="127"/>
    </row>
    <row r="1779" spans="5:6" s="120" customFormat="1" x14ac:dyDescent="0.2">
      <c r="E1779" s="127"/>
      <c r="F1779" s="127"/>
    </row>
    <row r="1780" spans="5:6" s="120" customFormat="1" x14ac:dyDescent="0.2">
      <c r="E1780" s="127"/>
      <c r="F1780" s="127"/>
    </row>
    <row r="1781" spans="5:6" s="120" customFormat="1" x14ac:dyDescent="0.2">
      <c r="E1781" s="127"/>
      <c r="F1781" s="127"/>
    </row>
    <row r="1782" spans="5:6" s="120" customFormat="1" x14ac:dyDescent="0.2">
      <c r="E1782" s="127"/>
      <c r="F1782" s="127"/>
    </row>
    <row r="1783" spans="5:6" s="120" customFormat="1" x14ac:dyDescent="0.2">
      <c r="E1783" s="127"/>
      <c r="F1783" s="127"/>
    </row>
    <row r="1784" spans="5:6" s="120" customFormat="1" x14ac:dyDescent="0.2">
      <c r="E1784" s="127"/>
      <c r="F1784" s="127"/>
    </row>
    <row r="1785" spans="5:6" s="120" customFormat="1" x14ac:dyDescent="0.2">
      <c r="E1785" s="127"/>
      <c r="F1785" s="127"/>
    </row>
    <row r="1786" spans="5:6" s="120" customFormat="1" x14ac:dyDescent="0.2">
      <c r="E1786" s="127"/>
      <c r="F1786" s="127"/>
    </row>
    <row r="1787" spans="5:6" s="120" customFormat="1" x14ac:dyDescent="0.2">
      <c r="E1787" s="127"/>
      <c r="F1787" s="127"/>
    </row>
    <row r="1788" spans="5:6" s="120" customFormat="1" x14ac:dyDescent="0.2">
      <c r="E1788" s="127"/>
      <c r="F1788" s="127"/>
    </row>
    <row r="1789" spans="5:6" s="120" customFormat="1" x14ac:dyDescent="0.2">
      <c r="E1789" s="127"/>
      <c r="F1789" s="127"/>
    </row>
    <row r="1790" spans="5:6" s="120" customFormat="1" x14ac:dyDescent="0.2">
      <c r="E1790" s="127"/>
      <c r="F1790" s="127"/>
    </row>
    <row r="1791" spans="5:6" s="120" customFormat="1" x14ac:dyDescent="0.2">
      <c r="E1791" s="127"/>
      <c r="F1791" s="127"/>
    </row>
    <row r="1792" spans="5:6" s="120" customFormat="1" x14ac:dyDescent="0.2">
      <c r="E1792" s="127"/>
      <c r="F1792" s="127"/>
    </row>
    <row r="1793" spans="5:6" s="120" customFormat="1" x14ac:dyDescent="0.2">
      <c r="E1793" s="127"/>
      <c r="F1793" s="127"/>
    </row>
    <row r="1794" spans="5:6" s="120" customFormat="1" x14ac:dyDescent="0.2">
      <c r="E1794" s="127"/>
      <c r="F1794" s="127"/>
    </row>
    <row r="1795" spans="5:6" s="120" customFormat="1" x14ac:dyDescent="0.2">
      <c r="E1795" s="127"/>
      <c r="F1795" s="127"/>
    </row>
    <row r="1796" spans="5:6" s="120" customFormat="1" x14ac:dyDescent="0.2">
      <c r="E1796" s="127"/>
      <c r="F1796" s="127"/>
    </row>
    <row r="1797" spans="5:6" s="120" customFormat="1" x14ac:dyDescent="0.2">
      <c r="E1797" s="127"/>
      <c r="F1797" s="127"/>
    </row>
    <row r="1798" spans="5:6" s="120" customFormat="1" x14ac:dyDescent="0.2">
      <c r="E1798" s="127"/>
      <c r="F1798" s="127"/>
    </row>
    <row r="1799" spans="5:6" s="120" customFormat="1" x14ac:dyDescent="0.2">
      <c r="E1799" s="127"/>
      <c r="F1799" s="127"/>
    </row>
    <row r="1800" spans="5:6" s="120" customFormat="1" x14ac:dyDescent="0.2">
      <c r="E1800" s="127"/>
      <c r="F1800" s="127"/>
    </row>
    <row r="1801" spans="5:6" s="120" customFormat="1" x14ac:dyDescent="0.2">
      <c r="E1801" s="127"/>
      <c r="F1801" s="127"/>
    </row>
    <row r="1802" spans="5:6" s="120" customFormat="1" x14ac:dyDescent="0.2">
      <c r="E1802" s="127"/>
      <c r="F1802" s="127"/>
    </row>
    <row r="1803" spans="5:6" s="120" customFormat="1" x14ac:dyDescent="0.2">
      <c r="E1803" s="127"/>
      <c r="F1803" s="127"/>
    </row>
    <row r="1804" spans="5:6" s="120" customFormat="1" x14ac:dyDescent="0.2">
      <c r="E1804" s="127"/>
      <c r="F1804" s="127"/>
    </row>
    <row r="1805" spans="5:6" s="120" customFormat="1" x14ac:dyDescent="0.2">
      <c r="E1805" s="127"/>
      <c r="F1805" s="127"/>
    </row>
    <row r="1806" spans="5:6" s="120" customFormat="1" x14ac:dyDescent="0.2">
      <c r="E1806" s="127"/>
      <c r="F1806" s="127"/>
    </row>
    <row r="1807" spans="5:6" s="120" customFormat="1" x14ac:dyDescent="0.2">
      <c r="E1807" s="127"/>
      <c r="F1807" s="127"/>
    </row>
    <row r="1808" spans="5:6" s="120" customFormat="1" x14ac:dyDescent="0.2">
      <c r="E1808" s="127"/>
      <c r="F1808" s="127"/>
    </row>
    <row r="1809" spans="5:6" s="120" customFormat="1" x14ac:dyDescent="0.2">
      <c r="E1809" s="127"/>
      <c r="F1809" s="127"/>
    </row>
    <row r="1810" spans="5:6" s="120" customFormat="1" x14ac:dyDescent="0.2">
      <c r="E1810" s="127"/>
      <c r="F1810" s="127"/>
    </row>
    <row r="1811" spans="5:6" s="120" customFormat="1" x14ac:dyDescent="0.2">
      <c r="E1811" s="127"/>
      <c r="F1811" s="127"/>
    </row>
    <row r="1812" spans="5:6" s="120" customFormat="1" x14ac:dyDescent="0.2">
      <c r="E1812" s="127"/>
      <c r="F1812" s="127"/>
    </row>
    <row r="1813" spans="5:6" s="120" customFormat="1" x14ac:dyDescent="0.2">
      <c r="E1813" s="127"/>
      <c r="F1813" s="127"/>
    </row>
    <row r="1814" spans="5:6" s="120" customFormat="1" x14ac:dyDescent="0.2">
      <c r="E1814" s="127"/>
      <c r="F1814" s="127"/>
    </row>
    <row r="1815" spans="5:6" s="120" customFormat="1" x14ac:dyDescent="0.2">
      <c r="E1815" s="127"/>
      <c r="F1815" s="127"/>
    </row>
    <row r="1816" spans="5:6" s="120" customFormat="1" x14ac:dyDescent="0.2">
      <c r="E1816" s="127"/>
      <c r="F1816" s="127"/>
    </row>
    <row r="1817" spans="5:6" s="120" customFormat="1" x14ac:dyDescent="0.2">
      <c r="E1817" s="127"/>
      <c r="F1817" s="127"/>
    </row>
    <row r="1818" spans="5:6" s="120" customFormat="1" x14ac:dyDescent="0.2">
      <c r="E1818" s="127"/>
      <c r="F1818" s="127"/>
    </row>
    <row r="1819" spans="5:6" s="120" customFormat="1" x14ac:dyDescent="0.2">
      <c r="E1819" s="127"/>
      <c r="F1819" s="127"/>
    </row>
    <row r="1820" spans="5:6" s="120" customFormat="1" x14ac:dyDescent="0.2">
      <c r="E1820" s="127"/>
      <c r="F1820" s="127"/>
    </row>
    <row r="1821" spans="5:6" s="120" customFormat="1" x14ac:dyDescent="0.2">
      <c r="E1821" s="127"/>
      <c r="F1821" s="127"/>
    </row>
    <row r="1822" spans="5:6" s="120" customFormat="1" x14ac:dyDescent="0.2">
      <c r="E1822" s="127"/>
      <c r="F1822" s="127"/>
    </row>
    <row r="1823" spans="5:6" s="120" customFormat="1" x14ac:dyDescent="0.2">
      <c r="E1823" s="127"/>
      <c r="F1823" s="127"/>
    </row>
    <row r="1824" spans="5:6" s="120" customFormat="1" x14ac:dyDescent="0.2">
      <c r="E1824" s="127"/>
      <c r="F1824" s="127"/>
    </row>
    <row r="1825" spans="5:6" s="120" customFormat="1" x14ac:dyDescent="0.2">
      <c r="E1825" s="127"/>
      <c r="F1825" s="127"/>
    </row>
    <row r="1826" spans="5:6" s="120" customFormat="1" x14ac:dyDescent="0.2">
      <c r="E1826" s="127"/>
      <c r="F1826" s="127"/>
    </row>
    <row r="1827" spans="5:6" s="120" customFormat="1" x14ac:dyDescent="0.2">
      <c r="E1827" s="127"/>
      <c r="F1827" s="127"/>
    </row>
    <row r="1828" spans="5:6" s="120" customFormat="1" x14ac:dyDescent="0.2">
      <c r="E1828" s="127"/>
      <c r="F1828" s="127"/>
    </row>
    <row r="1829" spans="5:6" s="120" customFormat="1" x14ac:dyDescent="0.2">
      <c r="E1829" s="127"/>
      <c r="F1829" s="127"/>
    </row>
    <row r="1830" spans="5:6" s="120" customFormat="1" x14ac:dyDescent="0.2">
      <c r="E1830" s="127"/>
      <c r="F1830" s="127"/>
    </row>
    <row r="1831" spans="5:6" s="120" customFormat="1" x14ac:dyDescent="0.2">
      <c r="E1831" s="127"/>
      <c r="F1831" s="127"/>
    </row>
    <row r="1832" spans="5:6" s="120" customFormat="1" x14ac:dyDescent="0.2">
      <c r="E1832" s="127"/>
      <c r="F1832" s="127"/>
    </row>
    <row r="1833" spans="5:6" s="120" customFormat="1" x14ac:dyDescent="0.2">
      <c r="E1833" s="127"/>
      <c r="F1833" s="127"/>
    </row>
    <row r="1834" spans="5:6" s="120" customFormat="1" x14ac:dyDescent="0.2">
      <c r="E1834" s="127"/>
      <c r="F1834" s="127"/>
    </row>
    <row r="1835" spans="5:6" s="120" customFormat="1" x14ac:dyDescent="0.2">
      <c r="E1835" s="127"/>
      <c r="F1835" s="127"/>
    </row>
    <row r="1836" spans="5:6" s="120" customFormat="1" x14ac:dyDescent="0.2">
      <c r="E1836" s="127"/>
      <c r="F1836" s="127"/>
    </row>
    <row r="1837" spans="5:6" s="120" customFormat="1" x14ac:dyDescent="0.2">
      <c r="E1837" s="127"/>
      <c r="F1837" s="127"/>
    </row>
    <row r="1838" spans="5:6" s="120" customFormat="1" x14ac:dyDescent="0.2">
      <c r="E1838" s="127"/>
      <c r="F1838" s="127"/>
    </row>
    <row r="1839" spans="5:6" s="120" customFormat="1" x14ac:dyDescent="0.2">
      <c r="E1839" s="127"/>
      <c r="F1839" s="127"/>
    </row>
    <row r="1840" spans="5:6" s="120" customFormat="1" x14ac:dyDescent="0.2">
      <c r="E1840" s="127"/>
      <c r="F1840" s="127"/>
    </row>
    <row r="1841" spans="5:6" s="120" customFormat="1" x14ac:dyDescent="0.2">
      <c r="E1841" s="127"/>
      <c r="F1841" s="127"/>
    </row>
    <row r="1842" spans="5:6" s="120" customFormat="1" x14ac:dyDescent="0.2">
      <c r="E1842" s="127"/>
      <c r="F1842" s="127"/>
    </row>
    <row r="1843" spans="5:6" s="120" customFormat="1" x14ac:dyDescent="0.2">
      <c r="E1843" s="127"/>
      <c r="F1843" s="127"/>
    </row>
    <row r="1844" spans="5:6" s="120" customFormat="1" x14ac:dyDescent="0.2">
      <c r="E1844" s="127"/>
      <c r="F1844" s="127"/>
    </row>
    <row r="1845" spans="5:6" s="120" customFormat="1" x14ac:dyDescent="0.2">
      <c r="E1845" s="127"/>
      <c r="F1845" s="127"/>
    </row>
    <row r="1846" spans="5:6" s="120" customFormat="1" x14ac:dyDescent="0.2">
      <c r="E1846" s="127"/>
      <c r="F1846" s="127"/>
    </row>
    <row r="1847" spans="5:6" s="120" customFormat="1" x14ac:dyDescent="0.2">
      <c r="E1847" s="127"/>
      <c r="F1847" s="127"/>
    </row>
    <row r="1848" spans="5:6" s="120" customFormat="1" x14ac:dyDescent="0.2">
      <c r="E1848" s="127"/>
      <c r="F1848" s="127"/>
    </row>
    <row r="1849" spans="5:6" s="120" customFormat="1" x14ac:dyDescent="0.2">
      <c r="E1849" s="127"/>
      <c r="F1849" s="127"/>
    </row>
    <row r="1850" spans="5:6" s="120" customFormat="1" x14ac:dyDescent="0.2">
      <c r="E1850" s="127"/>
      <c r="F1850" s="127"/>
    </row>
    <row r="1851" spans="5:6" s="120" customFormat="1" x14ac:dyDescent="0.2">
      <c r="E1851" s="127"/>
      <c r="F1851" s="127"/>
    </row>
    <row r="1852" spans="5:6" s="120" customFormat="1" x14ac:dyDescent="0.2">
      <c r="E1852" s="127"/>
      <c r="F1852" s="127"/>
    </row>
    <row r="1853" spans="5:6" s="120" customFormat="1" x14ac:dyDescent="0.2">
      <c r="E1853" s="127"/>
      <c r="F1853" s="127"/>
    </row>
    <row r="1854" spans="5:6" s="120" customFormat="1" x14ac:dyDescent="0.2">
      <c r="E1854" s="127"/>
      <c r="F1854" s="127"/>
    </row>
    <row r="1855" spans="5:6" s="120" customFormat="1" x14ac:dyDescent="0.2">
      <c r="E1855" s="127"/>
      <c r="F1855" s="127"/>
    </row>
    <row r="1856" spans="5:6" s="120" customFormat="1" x14ac:dyDescent="0.2">
      <c r="E1856" s="127"/>
      <c r="F1856" s="127"/>
    </row>
    <row r="1857" spans="5:6" s="120" customFormat="1" x14ac:dyDescent="0.2">
      <c r="E1857" s="127"/>
      <c r="F1857" s="127"/>
    </row>
    <row r="1858" spans="5:6" s="120" customFormat="1" x14ac:dyDescent="0.2">
      <c r="E1858" s="127"/>
      <c r="F1858" s="127"/>
    </row>
    <row r="1859" spans="5:6" s="120" customFormat="1" x14ac:dyDescent="0.2">
      <c r="E1859" s="127"/>
      <c r="F1859" s="127"/>
    </row>
    <row r="1860" spans="5:6" s="120" customFormat="1" x14ac:dyDescent="0.2">
      <c r="E1860" s="127"/>
      <c r="F1860" s="127"/>
    </row>
    <row r="1861" spans="5:6" s="120" customFormat="1" x14ac:dyDescent="0.2">
      <c r="E1861" s="127"/>
      <c r="F1861" s="127"/>
    </row>
    <row r="1862" spans="5:6" s="120" customFormat="1" x14ac:dyDescent="0.2">
      <c r="E1862" s="127"/>
      <c r="F1862" s="127"/>
    </row>
    <row r="1863" spans="5:6" s="120" customFormat="1" x14ac:dyDescent="0.2">
      <c r="E1863" s="127"/>
      <c r="F1863" s="127"/>
    </row>
    <row r="1864" spans="5:6" s="120" customFormat="1" x14ac:dyDescent="0.2">
      <c r="E1864" s="127"/>
      <c r="F1864" s="127"/>
    </row>
    <row r="1865" spans="5:6" s="120" customFormat="1" x14ac:dyDescent="0.2">
      <c r="E1865" s="127"/>
      <c r="F1865" s="127"/>
    </row>
    <row r="1866" spans="5:6" s="120" customFormat="1" x14ac:dyDescent="0.2">
      <c r="E1866" s="127"/>
      <c r="F1866" s="127"/>
    </row>
    <row r="1867" spans="5:6" s="120" customFormat="1" x14ac:dyDescent="0.2">
      <c r="E1867" s="127"/>
      <c r="F1867" s="127"/>
    </row>
    <row r="1868" spans="5:6" s="120" customFormat="1" x14ac:dyDescent="0.2">
      <c r="E1868" s="127"/>
      <c r="F1868" s="127"/>
    </row>
    <row r="1869" spans="5:6" s="120" customFormat="1" x14ac:dyDescent="0.2">
      <c r="E1869" s="127"/>
      <c r="F1869" s="127"/>
    </row>
    <row r="1870" spans="5:6" s="120" customFormat="1" x14ac:dyDescent="0.2">
      <c r="E1870" s="127"/>
      <c r="F1870" s="127"/>
    </row>
    <row r="1871" spans="5:6" s="120" customFormat="1" x14ac:dyDescent="0.2">
      <c r="E1871" s="127"/>
      <c r="F1871" s="127"/>
    </row>
    <row r="1872" spans="5:6" s="120" customFormat="1" x14ac:dyDescent="0.2">
      <c r="E1872" s="127"/>
      <c r="F1872" s="127"/>
    </row>
    <row r="1873" spans="5:6" s="120" customFormat="1" x14ac:dyDescent="0.2">
      <c r="E1873" s="127"/>
      <c r="F1873" s="127"/>
    </row>
    <row r="1874" spans="5:6" s="120" customFormat="1" x14ac:dyDescent="0.2">
      <c r="E1874" s="127"/>
      <c r="F1874" s="127"/>
    </row>
    <row r="1875" spans="5:6" s="120" customFormat="1" x14ac:dyDescent="0.2">
      <c r="E1875" s="127"/>
      <c r="F1875" s="127"/>
    </row>
    <row r="1876" spans="5:6" s="120" customFormat="1" x14ac:dyDescent="0.2">
      <c r="E1876" s="127"/>
      <c r="F1876" s="127"/>
    </row>
    <row r="1877" spans="5:6" s="120" customFormat="1" x14ac:dyDescent="0.2">
      <c r="E1877" s="127"/>
      <c r="F1877" s="127"/>
    </row>
    <row r="1878" spans="5:6" s="120" customFormat="1" x14ac:dyDescent="0.2">
      <c r="E1878" s="127"/>
      <c r="F1878" s="127"/>
    </row>
    <row r="1879" spans="5:6" s="120" customFormat="1" x14ac:dyDescent="0.2">
      <c r="E1879" s="127"/>
      <c r="F1879" s="127"/>
    </row>
    <row r="1880" spans="5:6" s="120" customFormat="1" x14ac:dyDescent="0.2">
      <c r="E1880" s="127"/>
      <c r="F1880" s="127"/>
    </row>
    <row r="1881" spans="5:6" s="120" customFormat="1" x14ac:dyDescent="0.2">
      <c r="E1881" s="127"/>
      <c r="F1881" s="127"/>
    </row>
    <row r="1882" spans="5:6" s="120" customFormat="1" x14ac:dyDescent="0.2">
      <c r="E1882" s="127"/>
      <c r="F1882" s="127"/>
    </row>
    <row r="1883" spans="5:6" s="120" customFormat="1" x14ac:dyDescent="0.2">
      <c r="E1883" s="127"/>
      <c r="F1883" s="127"/>
    </row>
    <row r="1884" spans="5:6" s="120" customFormat="1" x14ac:dyDescent="0.2">
      <c r="E1884" s="127"/>
      <c r="F1884" s="127"/>
    </row>
    <row r="1885" spans="5:6" s="120" customFormat="1" x14ac:dyDescent="0.2">
      <c r="E1885" s="127"/>
      <c r="F1885" s="127"/>
    </row>
    <row r="1886" spans="5:6" s="120" customFormat="1" x14ac:dyDescent="0.2">
      <c r="E1886" s="127"/>
      <c r="F1886" s="127"/>
    </row>
    <row r="1887" spans="5:6" s="120" customFormat="1" x14ac:dyDescent="0.2">
      <c r="E1887" s="127"/>
      <c r="F1887" s="127"/>
    </row>
    <row r="1888" spans="5:6" s="120" customFormat="1" x14ac:dyDescent="0.2">
      <c r="E1888" s="127"/>
      <c r="F1888" s="127"/>
    </row>
    <row r="1889" spans="5:6" s="120" customFormat="1" x14ac:dyDescent="0.2">
      <c r="E1889" s="127"/>
      <c r="F1889" s="127"/>
    </row>
    <row r="1890" spans="5:6" s="120" customFormat="1" x14ac:dyDescent="0.2">
      <c r="E1890" s="127"/>
      <c r="F1890" s="127"/>
    </row>
    <row r="1891" spans="5:6" s="120" customFormat="1" x14ac:dyDescent="0.2">
      <c r="E1891" s="127"/>
      <c r="F1891" s="127"/>
    </row>
    <row r="1892" spans="5:6" s="120" customFormat="1" x14ac:dyDescent="0.2">
      <c r="E1892" s="127"/>
      <c r="F1892" s="127"/>
    </row>
    <row r="1893" spans="5:6" s="120" customFormat="1" x14ac:dyDescent="0.2">
      <c r="E1893" s="127"/>
      <c r="F1893" s="127"/>
    </row>
    <row r="1894" spans="5:6" s="120" customFormat="1" x14ac:dyDescent="0.2">
      <c r="E1894" s="127"/>
      <c r="F1894" s="127"/>
    </row>
    <row r="1895" spans="5:6" s="120" customFormat="1" x14ac:dyDescent="0.2">
      <c r="E1895" s="127"/>
      <c r="F1895" s="127"/>
    </row>
    <row r="1896" spans="5:6" s="120" customFormat="1" x14ac:dyDescent="0.2">
      <c r="E1896" s="127"/>
      <c r="F1896" s="127"/>
    </row>
    <row r="1897" spans="5:6" s="120" customFormat="1" x14ac:dyDescent="0.2">
      <c r="E1897" s="127"/>
      <c r="F1897" s="127"/>
    </row>
    <row r="1898" spans="5:6" s="120" customFormat="1" x14ac:dyDescent="0.2">
      <c r="E1898" s="127"/>
      <c r="F1898" s="127"/>
    </row>
    <row r="1899" spans="5:6" s="120" customFormat="1" x14ac:dyDescent="0.2">
      <c r="E1899" s="127"/>
      <c r="F1899" s="127"/>
    </row>
    <row r="1900" spans="5:6" s="120" customFormat="1" x14ac:dyDescent="0.2">
      <c r="E1900" s="127"/>
      <c r="F1900" s="127"/>
    </row>
    <row r="1901" spans="5:6" s="120" customFormat="1" x14ac:dyDescent="0.2">
      <c r="E1901" s="127"/>
      <c r="F1901" s="127"/>
    </row>
    <row r="1902" spans="5:6" s="120" customFormat="1" x14ac:dyDescent="0.2">
      <c r="E1902" s="127"/>
      <c r="F1902" s="127"/>
    </row>
    <row r="1903" spans="5:6" s="120" customFormat="1" x14ac:dyDescent="0.2">
      <c r="E1903" s="127"/>
      <c r="F1903" s="127"/>
    </row>
    <row r="1904" spans="5:6" s="120" customFormat="1" x14ac:dyDescent="0.2">
      <c r="E1904" s="127"/>
      <c r="F1904" s="127"/>
    </row>
    <row r="1905" spans="5:6" s="120" customFormat="1" x14ac:dyDescent="0.2">
      <c r="E1905" s="127"/>
      <c r="F1905" s="127"/>
    </row>
    <row r="1906" spans="5:6" s="120" customFormat="1" x14ac:dyDescent="0.2">
      <c r="E1906" s="127"/>
      <c r="F1906" s="127"/>
    </row>
    <row r="1907" spans="5:6" s="120" customFormat="1" x14ac:dyDescent="0.2">
      <c r="E1907" s="127"/>
      <c r="F1907" s="127"/>
    </row>
    <row r="1908" spans="5:6" s="120" customFormat="1" x14ac:dyDescent="0.2">
      <c r="E1908" s="127"/>
      <c r="F1908" s="127"/>
    </row>
    <row r="1909" spans="5:6" s="120" customFormat="1" x14ac:dyDescent="0.2">
      <c r="E1909" s="127"/>
      <c r="F1909" s="127"/>
    </row>
    <row r="1910" spans="5:6" s="120" customFormat="1" x14ac:dyDescent="0.2">
      <c r="E1910" s="127"/>
      <c r="F1910" s="127"/>
    </row>
    <row r="1911" spans="5:6" s="120" customFormat="1" x14ac:dyDescent="0.2">
      <c r="E1911" s="127"/>
      <c r="F1911" s="127"/>
    </row>
    <row r="1912" spans="5:6" s="120" customFormat="1" x14ac:dyDescent="0.2">
      <c r="E1912" s="127"/>
      <c r="F1912" s="127"/>
    </row>
    <row r="1913" spans="5:6" s="120" customFormat="1" x14ac:dyDescent="0.2">
      <c r="E1913" s="127"/>
      <c r="F1913" s="127"/>
    </row>
    <row r="1914" spans="5:6" s="120" customFormat="1" x14ac:dyDescent="0.2">
      <c r="E1914" s="127"/>
      <c r="F1914" s="127"/>
    </row>
    <row r="1915" spans="5:6" s="120" customFormat="1" x14ac:dyDescent="0.2">
      <c r="E1915" s="127"/>
      <c r="F1915" s="127"/>
    </row>
    <row r="1916" spans="5:6" s="120" customFormat="1" x14ac:dyDescent="0.2">
      <c r="E1916" s="127"/>
      <c r="F1916" s="127"/>
    </row>
    <row r="1917" spans="5:6" s="120" customFormat="1" x14ac:dyDescent="0.2">
      <c r="E1917" s="127"/>
      <c r="F1917" s="127"/>
    </row>
    <row r="1918" spans="5:6" s="120" customFormat="1" x14ac:dyDescent="0.2">
      <c r="E1918" s="127"/>
      <c r="F1918" s="127"/>
    </row>
    <row r="1919" spans="5:6" s="120" customFormat="1" x14ac:dyDescent="0.2">
      <c r="E1919" s="127"/>
      <c r="F1919" s="127"/>
    </row>
    <row r="1920" spans="5:6" s="120" customFormat="1" x14ac:dyDescent="0.2">
      <c r="E1920" s="127"/>
      <c r="F1920" s="127"/>
    </row>
    <row r="1921" spans="5:6" s="120" customFormat="1" x14ac:dyDescent="0.2">
      <c r="E1921" s="127"/>
      <c r="F1921" s="127"/>
    </row>
    <row r="1922" spans="5:6" s="120" customFormat="1" x14ac:dyDescent="0.2">
      <c r="E1922" s="127"/>
      <c r="F1922" s="127"/>
    </row>
    <row r="1923" spans="5:6" s="120" customFormat="1" x14ac:dyDescent="0.2">
      <c r="E1923" s="127"/>
      <c r="F1923" s="127"/>
    </row>
    <row r="1924" spans="5:6" s="120" customFormat="1" x14ac:dyDescent="0.2">
      <c r="E1924" s="127"/>
      <c r="F1924" s="127"/>
    </row>
    <row r="1925" spans="5:6" s="120" customFormat="1" x14ac:dyDescent="0.2">
      <c r="E1925" s="127"/>
      <c r="F1925" s="127"/>
    </row>
    <row r="1926" spans="5:6" s="120" customFormat="1" x14ac:dyDescent="0.2">
      <c r="E1926" s="127"/>
      <c r="F1926" s="127"/>
    </row>
    <row r="1927" spans="5:6" s="120" customFormat="1" x14ac:dyDescent="0.2">
      <c r="E1927" s="127"/>
      <c r="F1927" s="127"/>
    </row>
    <row r="1928" spans="5:6" s="120" customFormat="1" x14ac:dyDescent="0.2">
      <c r="E1928" s="127"/>
      <c r="F1928" s="127"/>
    </row>
    <row r="1929" spans="5:6" s="120" customFormat="1" x14ac:dyDescent="0.2">
      <c r="E1929" s="127"/>
      <c r="F1929" s="127"/>
    </row>
    <row r="1930" spans="5:6" s="120" customFormat="1" x14ac:dyDescent="0.2">
      <c r="E1930" s="127"/>
      <c r="F1930" s="127"/>
    </row>
    <row r="1931" spans="5:6" s="120" customFormat="1" x14ac:dyDescent="0.2">
      <c r="E1931" s="127"/>
      <c r="F1931" s="127"/>
    </row>
    <row r="1932" spans="5:6" s="120" customFormat="1" x14ac:dyDescent="0.2">
      <c r="E1932" s="127"/>
      <c r="F1932" s="127"/>
    </row>
    <row r="1933" spans="5:6" s="120" customFormat="1" x14ac:dyDescent="0.2">
      <c r="E1933" s="127"/>
      <c r="F1933" s="127"/>
    </row>
    <row r="1934" spans="5:6" s="120" customFormat="1" x14ac:dyDescent="0.2">
      <c r="E1934" s="127"/>
      <c r="F1934" s="127"/>
    </row>
    <row r="1935" spans="5:6" s="120" customFormat="1" x14ac:dyDescent="0.2">
      <c r="E1935" s="127"/>
      <c r="F1935" s="127"/>
    </row>
    <row r="1936" spans="5:6" s="120" customFormat="1" x14ac:dyDescent="0.2">
      <c r="E1936" s="127"/>
      <c r="F1936" s="127"/>
    </row>
    <row r="1937" spans="5:6" s="120" customFormat="1" x14ac:dyDescent="0.2">
      <c r="E1937" s="127"/>
      <c r="F1937" s="127"/>
    </row>
    <row r="1938" spans="5:6" s="120" customFormat="1" x14ac:dyDescent="0.2">
      <c r="E1938" s="127"/>
      <c r="F1938" s="127"/>
    </row>
    <row r="1939" spans="5:6" s="120" customFormat="1" x14ac:dyDescent="0.2">
      <c r="E1939" s="127"/>
      <c r="F1939" s="127"/>
    </row>
    <row r="1940" spans="5:6" s="120" customFormat="1" x14ac:dyDescent="0.2">
      <c r="E1940" s="127"/>
      <c r="F1940" s="127"/>
    </row>
    <row r="1941" spans="5:6" s="120" customFormat="1" x14ac:dyDescent="0.2">
      <c r="E1941" s="127"/>
      <c r="F1941" s="127"/>
    </row>
    <row r="1942" spans="5:6" s="120" customFormat="1" x14ac:dyDescent="0.2">
      <c r="E1942" s="127"/>
      <c r="F1942" s="127"/>
    </row>
    <row r="1943" spans="5:6" s="120" customFormat="1" x14ac:dyDescent="0.2">
      <c r="E1943" s="127"/>
      <c r="F1943" s="127"/>
    </row>
    <row r="1944" spans="5:6" s="120" customFormat="1" x14ac:dyDescent="0.2">
      <c r="E1944" s="127"/>
      <c r="F1944" s="127"/>
    </row>
    <row r="1945" spans="5:6" s="120" customFormat="1" x14ac:dyDescent="0.2">
      <c r="E1945" s="127"/>
      <c r="F1945" s="127"/>
    </row>
    <row r="1946" spans="5:6" s="120" customFormat="1" x14ac:dyDescent="0.2">
      <c r="E1946" s="127"/>
      <c r="F1946" s="127"/>
    </row>
    <row r="1947" spans="5:6" s="120" customFormat="1" x14ac:dyDescent="0.2">
      <c r="E1947" s="127"/>
      <c r="F1947" s="127"/>
    </row>
    <row r="1948" spans="5:6" s="120" customFormat="1" x14ac:dyDescent="0.2">
      <c r="E1948" s="127"/>
      <c r="F1948" s="127"/>
    </row>
    <row r="1949" spans="5:6" s="120" customFormat="1" x14ac:dyDescent="0.2">
      <c r="E1949" s="127"/>
      <c r="F1949" s="127"/>
    </row>
    <row r="1950" spans="5:6" s="120" customFormat="1" x14ac:dyDescent="0.2">
      <c r="E1950" s="127"/>
      <c r="F1950" s="127"/>
    </row>
    <row r="1951" spans="5:6" s="120" customFormat="1" x14ac:dyDescent="0.2">
      <c r="E1951" s="127"/>
      <c r="F1951" s="127"/>
    </row>
    <row r="1952" spans="5:6" s="120" customFormat="1" x14ac:dyDescent="0.2">
      <c r="E1952" s="127"/>
      <c r="F1952" s="127"/>
    </row>
    <row r="1953" spans="5:6" s="120" customFormat="1" x14ac:dyDescent="0.2">
      <c r="E1953" s="127"/>
      <c r="F1953" s="127"/>
    </row>
    <row r="1954" spans="5:6" s="120" customFormat="1" x14ac:dyDescent="0.2">
      <c r="E1954" s="127"/>
      <c r="F1954" s="127"/>
    </row>
    <row r="1955" spans="5:6" s="120" customFormat="1" x14ac:dyDescent="0.2">
      <c r="E1955" s="127"/>
      <c r="F1955" s="127"/>
    </row>
    <row r="1956" spans="5:6" s="120" customFormat="1" x14ac:dyDescent="0.2">
      <c r="E1956" s="127"/>
      <c r="F1956" s="127"/>
    </row>
    <row r="1957" spans="5:6" s="120" customFormat="1" x14ac:dyDescent="0.2">
      <c r="E1957" s="127"/>
      <c r="F1957" s="127"/>
    </row>
    <row r="1958" spans="5:6" s="120" customFormat="1" x14ac:dyDescent="0.2">
      <c r="E1958" s="127"/>
      <c r="F1958" s="127"/>
    </row>
    <row r="1959" spans="5:6" s="120" customFormat="1" x14ac:dyDescent="0.2">
      <c r="E1959" s="127"/>
      <c r="F1959" s="127"/>
    </row>
    <row r="1960" spans="5:6" s="120" customFormat="1" x14ac:dyDescent="0.2">
      <c r="E1960" s="127"/>
      <c r="F1960" s="127"/>
    </row>
    <row r="1961" spans="5:6" s="120" customFormat="1" x14ac:dyDescent="0.2">
      <c r="E1961" s="127"/>
      <c r="F1961" s="127"/>
    </row>
    <row r="1962" spans="5:6" s="120" customFormat="1" x14ac:dyDescent="0.2">
      <c r="E1962" s="127"/>
      <c r="F1962" s="127"/>
    </row>
    <row r="1963" spans="5:6" s="120" customFormat="1" x14ac:dyDescent="0.2">
      <c r="E1963" s="127"/>
      <c r="F1963" s="127"/>
    </row>
    <row r="1964" spans="5:6" s="120" customFormat="1" x14ac:dyDescent="0.2">
      <c r="E1964" s="127"/>
      <c r="F1964" s="127"/>
    </row>
    <row r="1965" spans="5:6" s="120" customFormat="1" x14ac:dyDescent="0.2">
      <c r="E1965" s="127"/>
      <c r="F1965" s="127"/>
    </row>
    <row r="1966" spans="5:6" s="120" customFormat="1" x14ac:dyDescent="0.2">
      <c r="E1966" s="127"/>
      <c r="F1966" s="127"/>
    </row>
    <row r="1967" spans="5:6" s="120" customFormat="1" x14ac:dyDescent="0.2">
      <c r="E1967" s="127"/>
      <c r="F1967" s="127"/>
    </row>
    <row r="1968" spans="5:6" s="120" customFormat="1" x14ac:dyDescent="0.2">
      <c r="E1968" s="127"/>
      <c r="F1968" s="127"/>
    </row>
    <row r="1969" spans="5:6" s="120" customFormat="1" x14ac:dyDescent="0.2">
      <c r="E1969" s="127"/>
      <c r="F1969" s="127"/>
    </row>
    <row r="1970" spans="5:6" s="120" customFormat="1" x14ac:dyDescent="0.2">
      <c r="E1970" s="127"/>
      <c r="F1970" s="127"/>
    </row>
    <row r="1971" spans="5:6" s="120" customFormat="1" x14ac:dyDescent="0.2">
      <c r="E1971" s="127"/>
      <c r="F1971" s="127"/>
    </row>
    <row r="1972" spans="5:6" s="120" customFormat="1" x14ac:dyDescent="0.2">
      <c r="E1972" s="127"/>
      <c r="F1972" s="127"/>
    </row>
    <row r="1973" spans="5:6" s="120" customFormat="1" x14ac:dyDescent="0.2">
      <c r="E1973" s="127"/>
      <c r="F1973" s="127"/>
    </row>
    <row r="1974" spans="5:6" s="120" customFormat="1" x14ac:dyDescent="0.2">
      <c r="E1974" s="127"/>
      <c r="F1974" s="127"/>
    </row>
    <row r="1975" spans="5:6" s="120" customFormat="1" x14ac:dyDescent="0.2">
      <c r="E1975" s="127"/>
      <c r="F1975" s="127"/>
    </row>
    <row r="1976" spans="5:6" s="120" customFormat="1" x14ac:dyDescent="0.2">
      <c r="E1976" s="127"/>
      <c r="F1976" s="127"/>
    </row>
    <row r="1977" spans="5:6" s="120" customFormat="1" x14ac:dyDescent="0.2">
      <c r="E1977" s="127"/>
      <c r="F1977" s="127"/>
    </row>
    <row r="1978" spans="5:6" s="120" customFormat="1" x14ac:dyDescent="0.2">
      <c r="E1978" s="127"/>
      <c r="F1978" s="127"/>
    </row>
    <row r="1979" spans="5:6" s="120" customFormat="1" x14ac:dyDescent="0.2">
      <c r="E1979" s="127"/>
      <c r="F1979" s="127"/>
    </row>
    <row r="1980" spans="5:6" s="120" customFormat="1" x14ac:dyDescent="0.2">
      <c r="E1980" s="127"/>
      <c r="F1980" s="127"/>
    </row>
    <row r="1981" spans="5:6" s="120" customFormat="1" x14ac:dyDescent="0.2">
      <c r="E1981" s="127"/>
      <c r="F1981" s="127"/>
    </row>
    <row r="1982" spans="5:6" s="120" customFormat="1" x14ac:dyDescent="0.2">
      <c r="E1982" s="127"/>
      <c r="F1982" s="127"/>
    </row>
    <row r="1983" spans="5:6" s="120" customFormat="1" x14ac:dyDescent="0.2">
      <c r="E1983" s="127"/>
      <c r="F1983" s="127"/>
    </row>
    <row r="1984" spans="5:6" s="120" customFormat="1" x14ac:dyDescent="0.2">
      <c r="E1984" s="127"/>
      <c r="F1984" s="127"/>
    </row>
    <row r="1985" spans="5:6" s="120" customFormat="1" x14ac:dyDescent="0.2">
      <c r="E1985" s="127"/>
      <c r="F1985" s="127"/>
    </row>
    <row r="1986" spans="5:6" s="120" customFormat="1" x14ac:dyDescent="0.2">
      <c r="E1986" s="127"/>
      <c r="F1986" s="127"/>
    </row>
    <row r="1987" spans="5:6" s="120" customFormat="1" x14ac:dyDescent="0.2">
      <c r="E1987" s="127"/>
      <c r="F1987" s="127"/>
    </row>
    <row r="1988" spans="5:6" s="120" customFormat="1" x14ac:dyDescent="0.2">
      <c r="E1988" s="127"/>
      <c r="F1988" s="127"/>
    </row>
    <row r="1989" spans="5:6" s="120" customFormat="1" x14ac:dyDescent="0.2">
      <c r="E1989" s="127"/>
      <c r="F1989" s="127"/>
    </row>
    <row r="1990" spans="5:6" s="120" customFormat="1" x14ac:dyDescent="0.2">
      <c r="E1990" s="127"/>
      <c r="F1990" s="127"/>
    </row>
    <row r="1991" spans="5:6" s="120" customFormat="1" x14ac:dyDescent="0.2">
      <c r="E1991" s="127"/>
      <c r="F1991" s="127"/>
    </row>
    <row r="1992" spans="5:6" s="120" customFormat="1" x14ac:dyDescent="0.2">
      <c r="E1992" s="127"/>
      <c r="F1992" s="127"/>
    </row>
    <row r="1993" spans="5:6" s="120" customFormat="1" x14ac:dyDescent="0.2">
      <c r="E1993" s="127"/>
      <c r="F1993" s="127"/>
    </row>
    <row r="1994" spans="5:6" s="120" customFormat="1" x14ac:dyDescent="0.2">
      <c r="E1994" s="127"/>
      <c r="F1994" s="127"/>
    </row>
    <row r="1995" spans="5:6" s="120" customFormat="1" x14ac:dyDescent="0.2">
      <c r="E1995" s="127"/>
      <c r="F1995" s="127"/>
    </row>
    <row r="1996" spans="5:6" s="120" customFormat="1" x14ac:dyDescent="0.2">
      <c r="E1996" s="127"/>
      <c r="F1996" s="127"/>
    </row>
    <row r="1997" spans="5:6" s="120" customFormat="1" x14ac:dyDescent="0.2">
      <c r="E1997" s="127"/>
      <c r="F1997" s="127"/>
    </row>
    <row r="1998" spans="5:6" s="120" customFormat="1" x14ac:dyDescent="0.2">
      <c r="E1998" s="127"/>
      <c r="F1998" s="127"/>
    </row>
    <row r="1999" spans="5:6" s="120" customFormat="1" x14ac:dyDescent="0.2">
      <c r="E1999" s="127"/>
      <c r="F1999" s="127"/>
    </row>
    <row r="2000" spans="5:6" s="120" customFormat="1" x14ac:dyDescent="0.2">
      <c r="E2000" s="127"/>
      <c r="F2000" s="127"/>
    </row>
    <row r="2001" spans="5:6" s="120" customFormat="1" x14ac:dyDescent="0.2">
      <c r="E2001" s="127"/>
      <c r="F2001" s="127"/>
    </row>
    <row r="2002" spans="5:6" s="120" customFormat="1" x14ac:dyDescent="0.2">
      <c r="E2002" s="127"/>
      <c r="F2002" s="127"/>
    </row>
    <row r="2003" spans="5:6" s="120" customFormat="1" x14ac:dyDescent="0.2">
      <c r="E2003" s="127"/>
      <c r="F2003" s="127"/>
    </row>
    <row r="2004" spans="5:6" s="120" customFormat="1" x14ac:dyDescent="0.2">
      <c r="E2004" s="127"/>
      <c r="F2004" s="127"/>
    </row>
    <row r="2005" spans="5:6" s="120" customFormat="1" x14ac:dyDescent="0.2">
      <c r="E2005" s="127"/>
      <c r="F2005" s="127"/>
    </row>
    <row r="2006" spans="5:6" s="120" customFormat="1" x14ac:dyDescent="0.2">
      <c r="E2006" s="127"/>
      <c r="F2006" s="127"/>
    </row>
    <row r="2007" spans="5:6" s="120" customFormat="1" x14ac:dyDescent="0.2">
      <c r="E2007" s="127"/>
      <c r="F2007" s="127"/>
    </row>
    <row r="2008" spans="5:6" s="120" customFormat="1" x14ac:dyDescent="0.2">
      <c r="E2008" s="127"/>
      <c r="F2008" s="127"/>
    </row>
    <row r="2009" spans="5:6" s="120" customFormat="1" x14ac:dyDescent="0.2">
      <c r="E2009" s="127"/>
      <c r="F2009" s="127"/>
    </row>
    <row r="2010" spans="5:6" s="120" customFormat="1" x14ac:dyDescent="0.2">
      <c r="E2010" s="127"/>
      <c r="F2010" s="127"/>
    </row>
    <row r="2011" spans="5:6" s="120" customFormat="1" x14ac:dyDescent="0.2">
      <c r="E2011" s="127"/>
      <c r="F2011" s="127"/>
    </row>
    <row r="2012" spans="5:6" s="120" customFormat="1" x14ac:dyDescent="0.2">
      <c r="E2012" s="127"/>
      <c r="F2012" s="127"/>
    </row>
    <row r="2013" spans="5:6" s="120" customFormat="1" x14ac:dyDescent="0.2">
      <c r="E2013" s="127"/>
      <c r="F2013" s="127"/>
    </row>
    <row r="2014" spans="5:6" s="120" customFormat="1" x14ac:dyDescent="0.2">
      <c r="E2014" s="127"/>
      <c r="F2014" s="127"/>
    </row>
    <row r="2015" spans="5:6" s="120" customFormat="1" x14ac:dyDescent="0.2">
      <c r="E2015" s="127"/>
      <c r="F2015" s="127"/>
    </row>
    <row r="2016" spans="5:6" s="120" customFormat="1" x14ac:dyDescent="0.2">
      <c r="E2016" s="127"/>
      <c r="F2016" s="127"/>
    </row>
    <row r="2017" spans="5:6" s="120" customFormat="1" x14ac:dyDescent="0.2">
      <c r="E2017" s="127"/>
      <c r="F2017" s="127"/>
    </row>
    <row r="2018" spans="5:6" s="120" customFormat="1" x14ac:dyDescent="0.2">
      <c r="E2018" s="127"/>
      <c r="F2018" s="127"/>
    </row>
    <row r="2019" spans="5:6" s="120" customFormat="1" x14ac:dyDescent="0.2">
      <c r="E2019" s="127"/>
      <c r="F2019" s="127"/>
    </row>
    <row r="2020" spans="5:6" s="120" customFormat="1" x14ac:dyDescent="0.2">
      <c r="E2020" s="127"/>
      <c r="F2020" s="127"/>
    </row>
    <row r="2021" spans="5:6" s="120" customFormat="1" x14ac:dyDescent="0.2">
      <c r="E2021" s="127"/>
      <c r="F2021" s="127"/>
    </row>
    <row r="2022" spans="5:6" s="120" customFormat="1" x14ac:dyDescent="0.2">
      <c r="E2022" s="127"/>
      <c r="F2022" s="127"/>
    </row>
    <row r="2023" spans="5:6" s="120" customFormat="1" x14ac:dyDescent="0.2">
      <c r="E2023" s="127"/>
      <c r="F2023" s="127"/>
    </row>
    <row r="2024" spans="5:6" s="120" customFormat="1" x14ac:dyDescent="0.2">
      <c r="E2024" s="127"/>
      <c r="F2024" s="127"/>
    </row>
    <row r="2025" spans="5:6" s="120" customFormat="1" x14ac:dyDescent="0.2">
      <c r="E2025" s="127"/>
      <c r="F2025" s="127"/>
    </row>
    <row r="2026" spans="5:6" s="120" customFormat="1" x14ac:dyDescent="0.2">
      <c r="E2026" s="127"/>
      <c r="F2026" s="127"/>
    </row>
    <row r="2027" spans="5:6" s="120" customFormat="1" x14ac:dyDescent="0.2">
      <c r="E2027" s="127"/>
      <c r="F2027" s="127"/>
    </row>
    <row r="2028" spans="5:6" s="120" customFormat="1" x14ac:dyDescent="0.2">
      <c r="E2028" s="127"/>
      <c r="F2028" s="127"/>
    </row>
    <row r="2029" spans="5:6" s="120" customFormat="1" x14ac:dyDescent="0.2">
      <c r="E2029" s="127"/>
      <c r="F2029" s="127"/>
    </row>
    <row r="2030" spans="5:6" s="120" customFormat="1" x14ac:dyDescent="0.2">
      <c r="E2030" s="127"/>
      <c r="F2030" s="127"/>
    </row>
    <row r="2031" spans="5:6" s="120" customFormat="1" x14ac:dyDescent="0.2">
      <c r="E2031" s="127"/>
      <c r="F2031" s="127"/>
    </row>
    <row r="2032" spans="5:6" s="120" customFormat="1" x14ac:dyDescent="0.2">
      <c r="E2032" s="127"/>
      <c r="F2032" s="127"/>
    </row>
    <row r="2033" spans="5:6" s="120" customFormat="1" x14ac:dyDescent="0.2">
      <c r="E2033" s="127"/>
      <c r="F2033" s="127"/>
    </row>
    <row r="2034" spans="5:6" s="120" customFormat="1" x14ac:dyDescent="0.2">
      <c r="E2034" s="127"/>
      <c r="F2034" s="127"/>
    </row>
    <row r="2035" spans="5:6" s="120" customFormat="1" x14ac:dyDescent="0.2">
      <c r="E2035" s="127"/>
      <c r="F2035" s="127"/>
    </row>
    <row r="2036" spans="5:6" s="120" customFormat="1" x14ac:dyDescent="0.2">
      <c r="E2036" s="127"/>
      <c r="F2036" s="127"/>
    </row>
    <row r="2037" spans="5:6" s="120" customFormat="1" x14ac:dyDescent="0.2">
      <c r="E2037" s="127"/>
      <c r="F2037" s="127"/>
    </row>
    <row r="2038" spans="5:6" s="120" customFormat="1" x14ac:dyDescent="0.2">
      <c r="E2038" s="127"/>
      <c r="F2038" s="127"/>
    </row>
    <row r="2039" spans="5:6" s="120" customFormat="1" x14ac:dyDescent="0.2">
      <c r="E2039" s="127"/>
      <c r="F2039" s="127"/>
    </row>
    <row r="2040" spans="5:6" s="120" customFormat="1" x14ac:dyDescent="0.2">
      <c r="E2040" s="127"/>
      <c r="F2040" s="127"/>
    </row>
    <row r="2041" spans="5:6" s="120" customFormat="1" x14ac:dyDescent="0.2">
      <c r="E2041" s="127"/>
      <c r="F2041" s="127"/>
    </row>
    <row r="2042" spans="5:6" s="120" customFormat="1" x14ac:dyDescent="0.2">
      <c r="E2042" s="127"/>
      <c r="F2042" s="127"/>
    </row>
    <row r="2043" spans="5:6" s="120" customFormat="1" x14ac:dyDescent="0.2">
      <c r="E2043" s="127"/>
      <c r="F2043" s="127"/>
    </row>
    <row r="2044" spans="5:6" s="120" customFormat="1" x14ac:dyDescent="0.2">
      <c r="E2044" s="127"/>
      <c r="F2044" s="127"/>
    </row>
    <row r="2045" spans="5:6" s="120" customFormat="1" x14ac:dyDescent="0.2">
      <c r="E2045" s="127"/>
      <c r="F2045" s="127"/>
    </row>
    <row r="2046" spans="5:6" s="120" customFormat="1" x14ac:dyDescent="0.2">
      <c r="E2046" s="127"/>
      <c r="F2046" s="127"/>
    </row>
    <row r="2047" spans="5:6" s="120" customFormat="1" x14ac:dyDescent="0.2">
      <c r="E2047" s="127"/>
      <c r="F2047" s="127"/>
    </row>
    <row r="2048" spans="5:6" s="120" customFormat="1" x14ac:dyDescent="0.2">
      <c r="E2048" s="127"/>
      <c r="F2048" s="127"/>
    </row>
    <row r="2049" spans="5:6" s="120" customFormat="1" x14ac:dyDescent="0.2">
      <c r="E2049" s="127"/>
      <c r="F2049" s="127"/>
    </row>
    <row r="2050" spans="5:6" s="120" customFormat="1" x14ac:dyDescent="0.2">
      <c r="E2050" s="127"/>
      <c r="F2050" s="127"/>
    </row>
    <row r="2051" spans="5:6" s="120" customFormat="1" x14ac:dyDescent="0.2">
      <c r="E2051" s="127"/>
      <c r="F2051" s="127"/>
    </row>
    <row r="2052" spans="5:6" s="120" customFormat="1" x14ac:dyDescent="0.2">
      <c r="E2052" s="127"/>
      <c r="F2052" s="127"/>
    </row>
    <row r="2053" spans="5:6" s="120" customFormat="1" x14ac:dyDescent="0.2">
      <c r="E2053" s="127"/>
      <c r="F2053" s="127"/>
    </row>
    <row r="2054" spans="5:6" s="120" customFormat="1" x14ac:dyDescent="0.2">
      <c r="E2054" s="127"/>
      <c r="F2054" s="127"/>
    </row>
    <row r="2055" spans="5:6" s="120" customFormat="1" x14ac:dyDescent="0.2">
      <c r="E2055" s="127"/>
      <c r="F2055" s="127"/>
    </row>
    <row r="2056" spans="5:6" s="120" customFormat="1" x14ac:dyDescent="0.2">
      <c r="E2056" s="127"/>
      <c r="F2056" s="127"/>
    </row>
    <row r="2057" spans="5:6" s="120" customFormat="1" x14ac:dyDescent="0.2">
      <c r="E2057" s="127"/>
      <c r="F2057" s="127"/>
    </row>
    <row r="2058" spans="5:6" s="120" customFormat="1" x14ac:dyDescent="0.2">
      <c r="E2058" s="127"/>
      <c r="F2058" s="127"/>
    </row>
    <row r="2059" spans="5:6" s="120" customFormat="1" x14ac:dyDescent="0.2">
      <c r="E2059" s="127"/>
      <c r="F2059" s="127"/>
    </row>
    <row r="2060" spans="5:6" s="120" customFormat="1" x14ac:dyDescent="0.2">
      <c r="E2060" s="127"/>
      <c r="F2060" s="127"/>
    </row>
    <row r="2061" spans="5:6" s="120" customFormat="1" x14ac:dyDescent="0.2">
      <c r="E2061" s="127"/>
      <c r="F2061" s="127"/>
    </row>
    <row r="2062" spans="5:6" s="120" customFormat="1" x14ac:dyDescent="0.2">
      <c r="E2062" s="127"/>
      <c r="F2062" s="127"/>
    </row>
    <row r="2063" spans="5:6" s="120" customFormat="1" x14ac:dyDescent="0.2">
      <c r="E2063" s="127"/>
      <c r="F2063" s="127"/>
    </row>
    <row r="2064" spans="5:6" s="120" customFormat="1" x14ac:dyDescent="0.2">
      <c r="E2064" s="127"/>
      <c r="F2064" s="127"/>
    </row>
    <row r="2065" spans="5:6" s="120" customFormat="1" x14ac:dyDescent="0.2">
      <c r="E2065" s="127"/>
      <c r="F2065" s="127"/>
    </row>
    <row r="2066" spans="5:6" s="120" customFormat="1" x14ac:dyDescent="0.2">
      <c r="E2066" s="127"/>
      <c r="F2066" s="127"/>
    </row>
    <row r="2067" spans="5:6" s="120" customFormat="1" x14ac:dyDescent="0.2">
      <c r="E2067" s="127"/>
      <c r="F2067" s="127"/>
    </row>
    <row r="2068" spans="5:6" s="120" customFormat="1" x14ac:dyDescent="0.2">
      <c r="E2068" s="127"/>
      <c r="F2068" s="127"/>
    </row>
    <row r="2069" spans="5:6" s="120" customFormat="1" x14ac:dyDescent="0.2">
      <c r="E2069" s="127"/>
      <c r="F2069" s="127"/>
    </row>
    <row r="2070" spans="5:6" s="120" customFormat="1" x14ac:dyDescent="0.2">
      <c r="E2070" s="127"/>
      <c r="F2070" s="127"/>
    </row>
    <row r="2071" spans="5:6" s="120" customFormat="1" x14ac:dyDescent="0.2">
      <c r="E2071" s="127"/>
      <c r="F2071" s="127"/>
    </row>
    <row r="2072" spans="5:6" s="120" customFormat="1" x14ac:dyDescent="0.2">
      <c r="E2072" s="127"/>
      <c r="F2072" s="127"/>
    </row>
    <row r="2073" spans="5:6" s="120" customFormat="1" x14ac:dyDescent="0.2">
      <c r="E2073" s="127"/>
      <c r="F2073" s="127"/>
    </row>
    <row r="2074" spans="5:6" s="120" customFormat="1" x14ac:dyDescent="0.2">
      <c r="E2074" s="127"/>
      <c r="F2074" s="127"/>
    </row>
    <row r="2075" spans="5:6" s="120" customFormat="1" x14ac:dyDescent="0.2">
      <c r="E2075" s="127"/>
      <c r="F2075" s="127"/>
    </row>
    <row r="2076" spans="5:6" s="120" customFormat="1" x14ac:dyDescent="0.2">
      <c r="E2076" s="127"/>
      <c r="F2076" s="127"/>
    </row>
    <row r="2077" spans="5:6" s="120" customFormat="1" x14ac:dyDescent="0.2">
      <c r="E2077" s="127"/>
      <c r="F2077" s="127"/>
    </row>
    <row r="2078" spans="5:6" s="120" customFormat="1" x14ac:dyDescent="0.2">
      <c r="E2078" s="127"/>
      <c r="F2078" s="127"/>
    </row>
    <row r="2079" spans="5:6" s="120" customFormat="1" x14ac:dyDescent="0.2">
      <c r="E2079" s="127"/>
      <c r="F2079" s="127"/>
    </row>
    <row r="2080" spans="5:6" s="120" customFormat="1" x14ac:dyDescent="0.2">
      <c r="E2080" s="127"/>
      <c r="F2080" s="127"/>
    </row>
    <row r="2081" spans="5:6" s="120" customFormat="1" x14ac:dyDescent="0.2">
      <c r="E2081" s="127"/>
      <c r="F2081" s="127"/>
    </row>
    <row r="2082" spans="5:6" s="120" customFormat="1" x14ac:dyDescent="0.2">
      <c r="E2082" s="127"/>
      <c r="F2082" s="127"/>
    </row>
    <row r="2083" spans="5:6" s="120" customFormat="1" x14ac:dyDescent="0.2">
      <c r="E2083" s="127"/>
      <c r="F2083" s="127"/>
    </row>
    <row r="2084" spans="5:6" s="120" customFormat="1" x14ac:dyDescent="0.2">
      <c r="E2084" s="127"/>
      <c r="F2084" s="127"/>
    </row>
    <row r="2085" spans="5:6" s="120" customFormat="1" x14ac:dyDescent="0.2">
      <c r="E2085" s="127"/>
      <c r="F2085" s="127"/>
    </row>
    <row r="2086" spans="5:6" s="120" customFormat="1" x14ac:dyDescent="0.2">
      <c r="E2086" s="127"/>
      <c r="F2086" s="127"/>
    </row>
    <row r="2087" spans="5:6" s="120" customFormat="1" x14ac:dyDescent="0.2">
      <c r="E2087" s="127"/>
      <c r="F2087" s="127"/>
    </row>
    <row r="2088" spans="5:6" s="120" customFormat="1" x14ac:dyDescent="0.2">
      <c r="E2088" s="127"/>
      <c r="F2088" s="127"/>
    </row>
    <row r="2089" spans="5:6" s="120" customFormat="1" x14ac:dyDescent="0.2">
      <c r="E2089" s="127"/>
      <c r="F2089" s="127"/>
    </row>
    <row r="2090" spans="5:6" s="120" customFormat="1" x14ac:dyDescent="0.2">
      <c r="E2090" s="127"/>
      <c r="F2090" s="127"/>
    </row>
    <row r="2091" spans="5:6" s="120" customFormat="1" x14ac:dyDescent="0.2">
      <c r="E2091" s="127"/>
      <c r="F2091" s="127"/>
    </row>
    <row r="2092" spans="5:6" s="120" customFormat="1" x14ac:dyDescent="0.2">
      <c r="E2092" s="127"/>
      <c r="F2092" s="127"/>
    </row>
    <row r="2093" spans="5:6" s="120" customFormat="1" x14ac:dyDescent="0.2">
      <c r="E2093" s="127"/>
      <c r="F2093" s="127"/>
    </row>
    <row r="2094" spans="5:6" s="120" customFormat="1" x14ac:dyDescent="0.2">
      <c r="E2094" s="127"/>
      <c r="F2094" s="127"/>
    </row>
    <row r="2095" spans="5:6" s="120" customFormat="1" x14ac:dyDescent="0.2">
      <c r="E2095" s="127"/>
      <c r="F2095" s="127"/>
    </row>
    <row r="2096" spans="5:6" s="120" customFormat="1" x14ac:dyDescent="0.2">
      <c r="E2096" s="127"/>
      <c r="F2096" s="127"/>
    </row>
    <row r="2097" spans="5:6" s="120" customFormat="1" x14ac:dyDescent="0.2">
      <c r="E2097" s="127"/>
      <c r="F2097" s="127"/>
    </row>
    <row r="2098" spans="5:6" s="120" customFormat="1" x14ac:dyDescent="0.2">
      <c r="E2098" s="127"/>
      <c r="F2098" s="127"/>
    </row>
    <row r="2099" spans="5:6" s="120" customFormat="1" x14ac:dyDescent="0.2">
      <c r="E2099" s="127"/>
      <c r="F2099" s="127"/>
    </row>
    <row r="2100" spans="5:6" s="120" customFormat="1" x14ac:dyDescent="0.2">
      <c r="E2100" s="127"/>
      <c r="F2100" s="127"/>
    </row>
    <row r="2101" spans="5:6" s="120" customFormat="1" x14ac:dyDescent="0.2">
      <c r="E2101" s="127"/>
      <c r="F2101" s="127"/>
    </row>
    <row r="2102" spans="5:6" s="120" customFormat="1" x14ac:dyDescent="0.2">
      <c r="E2102" s="127"/>
      <c r="F2102" s="127"/>
    </row>
    <row r="2103" spans="5:6" s="120" customFormat="1" x14ac:dyDescent="0.2">
      <c r="E2103" s="127"/>
      <c r="F2103" s="127"/>
    </row>
    <row r="2104" spans="5:6" s="120" customFormat="1" x14ac:dyDescent="0.2">
      <c r="E2104" s="127"/>
      <c r="F2104" s="127"/>
    </row>
    <row r="2105" spans="5:6" s="120" customFormat="1" x14ac:dyDescent="0.2">
      <c r="E2105" s="127"/>
      <c r="F2105" s="127"/>
    </row>
    <row r="2106" spans="5:6" s="120" customFormat="1" x14ac:dyDescent="0.2">
      <c r="E2106" s="127"/>
      <c r="F2106" s="127"/>
    </row>
    <row r="2107" spans="5:6" s="120" customFormat="1" x14ac:dyDescent="0.2">
      <c r="E2107" s="127"/>
      <c r="F2107" s="127"/>
    </row>
    <row r="2108" spans="5:6" s="120" customFormat="1" x14ac:dyDescent="0.2">
      <c r="E2108" s="127"/>
      <c r="F2108" s="127"/>
    </row>
    <row r="2109" spans="5:6" s="120" customFormat="1" x14ac:dyDescent="0.2">
      <c r="E2109" s="127"/>
      <c r="F2109" s="127"/>
    </row>
    <row r="2110" spans="5:6" s="120" customFormat="1" x14ac:dyDescent="0.2">
      <c r="E2110" s="127"/>
      <c r="F2110" s="127"/>
    </row>
    <row r="2111" spans="5:6" s="120" customFormat="1" x14ac:dyDescent="0.2">
      <c r="E2111" s="127"/>
      <c r="F2111" s="127"/>
    </row>
    <row r="2112" spans="5:6" s="120" customFormat="1" x14ac:dyDescent="0.2">
      <c r="E2112" s="127"/>
      <c r="F2112" s="127"/>
    </row>
    <row r="2113" spans="5:6" s="120" customFormat="1" x14ac:dyDescent="0.2">
      <c r="E2113" s="127"/>
      <c r="F2113" s="127"/>
    </row>
    <row r="2114" spans="5:6" s="120" customFormat="1" x14ac:dyDescent="0.2">
      <c r="E2114" s="127"/>
      <c r="F2114" s="127"/>
    </row>
    <row r="2115" spans="5:6" s="120" customFormat="1" x14ac:dyDescent="0.2">
      <c r="E2115" s="127"/>
      <c r="F2115" s="127"/>
    </row>
    <row r="2116" spans="5:6" s="120" customFormat="1" x14ac:dyDescent="0.2">
      <c r="E2116" s="127"/>
      <c r="F2116" s="127"/>
    </row>
    <row r="2117" spans="5:6" s="120" customFormat="1" x14ac:dyDescent="0.2">
      <c r="E2117" s="127"/>
      <c r="F2117" s="127"/>
    </row>
    <row r="2118" spans="5:6" s="120" customFormat="1" x14ac:dyDescent="0.2">
      <c r="E2118" s="127"/>
      <c r="F2118" s="127"/>
    </row>
    <row r="2119" spans="5:6" s="120" customFormat="1" x14ac:dyDescent="0.2">
      <c r="E2119" s="127"/>
      <c r="F2119" s="127"/>
    </row>
    <row r="2120" spans="5:6" s="120" customFormat="1" x14ac:dyDescent="0.2">
      <c r="E2120" s="127"/>
      <c r="F2120" s="127"/>
    </row>
    <row r="2121" spans="5:6" s="120" customFormat="1" x14ac:dyDescent="0.2">
      <c r="E2121" s="127"/>
      <c r="F2121" s="127"/>
    </row>
    <row r="2122" spans="5:6" s="120" customFormat="1" x14ac:dyDescent="0.2">
      <c r="E2122" s="127"/>
      <c r="F2122" s="127"/>
    </row>
    <row r="2123" spans="5:6" s="120" customFormat="1" x14ac:dyDescent="0.2">
      <c r="E2123" s="127"/>
      <c r="F2123" s="127"/>
    </row>
    <row r="2124" spans="5:6" s="120" customFormat="1" x14ac:dyDescent="0.2">
      <c r="E2124" s="127"/>
      <c r="F2124" s="127"/>
    </row>
    <row r="2125" spans="5:6" s="120" customFormat="1" x14ac:dyDescent="0.2">
      <c r="E2125" s="127"/>
      <c r="F2125" s="127"/>
    </row>
    <row r="2126" spans="5:6" s="120" customFormat="1" x14ac:dyDescent="0.2">
      <c r="E2126" s="127"/>
      <c r="F2126" s="127"/>
    </row>
    <row r="2127" spans="5:6" s="120" customFormat="1" x14ac:dyDescent="0.2">
      <c r="E2127" s="127"/>
      <c r="F2127" s="127"/>
    </row>
    <row r="2128" spans="5:6" s="120" customFormat="1" x14ac:dyDescent="0.2">
      <c r="E2128" s="127"/>
      <c r="F2128" s="127"/>
    </row>
    <row r="2129" spans="5:6" s="120" customFormat="1" x14ac:dyDescent="0.2">
      <c r="E2129" s="127"/>
      <c r="F2129" s="127"/>
    </row>
    <row r="2130" spans="5:6" s="120" customFormat="1" x14ac:dyDescent="0.2">
      <c r="E2130" s="127"/>
      <c r="F2130" s="127"/>
    </row>
    <row r="2131" spans="5:6" s="120" customFormat="1" x14ac:dyDescent="0.2">
      <c r="E2131" s="127"/>
      <c r="F2131" s="127"/>
    </row>
    <row r="2132" spans="5:6" s="120" customFormat="1" x14ac:dyDescent="0.2">
      <c r="E2132" s="127"/>
      <c r="F2132" s="127"/>
    </row>
    <row r="2133" spans="5:6" s="120" customFormat="1" x14ac:dyDescent="0.2">
      <c r="E2133" s="127"/>
      <c r="F2133" s="127"/>
    </row>
    <row r="2134" spans="5:6" s="120" customFormat="1" x14ac:dyDescent="0.2">
      <c r="E2134" s="127"/>
      <c r="F2134" s="127"/>
    </row>
    <row r="2135" spans="5:6" s="120" customFormat="1" x14ac:dyDescent="0.2">
      <c r="E2135" s="127"/>
      <c r="F2135" s="127"/>
    </row>
    <row r="2136" spans="5:6" s="120" customFormat="1" x14ac:dyDescent="0.2">
      <c r="E2136" s="127"/>
      <c r="F2136" s="127"/>
    </row>
    <row r="2137" spans="5:6" s="120" customFormat="1" x14ac:dyDescent="0.2">
      <c r="E2137" s="127"/>
      <c r="F2137" s="127"/>
    </row>
    <row r="2138" spans="5:6" s="120" customFormat="1" x14ac:dyDescent="0.2">
      <c r="E2138" s="127"/>
      <c r="F2138" s="127"/>
    </row>
    <row r="2139" spans="5:6" s="120" customFormat="1" x14ac:dyDescent="0.2">
      <c r="E2139" s="127"/>
      <c r="F2139" s="127"/>
    </row>
    <row r="2140" spans="5:6" s="120" customFormat="1" x14ac:dyDescent="0.2">
      <c r="E2140" s="127"/>
      <c r="F2140" s="127"/>
    </row>
    <row r="2141" spans="5:6" s="120" customFormat="1" x14ac:dyDescent="0.2">
      <c r="E2141" s="127"/>
      <c r="F2141" s="127"/>
    </row>
    <row r="2142" spans="5:6" s="120" customFormat="1" x14ac:dyDescent="0.2">
      <c r="E2142" s="127"/>
      <c r="F2142" s="127"/>
    </row>
    <row r="2143" spans="5:6" s="120" customFormat="1" x14ac:dyDescent="0.2">
      <c r="E2143" s="127"/>
      <c r="F2143" s="127"/>
    </row>
    <row r="2144" spans="5:6" s="120" customFormat="1" x14ac:dyDescent="0.2">
      <c r="E2144" s="127"/>
      <c r="F2144" s="127"/>
    </row>
    <row r="2145" spans="5:6" s="120" customFormat="1" x14ac:dyDescent="0.2">
      <c r="E2145" s="127"/>
      <c r="F2145" s="127"/>
    </row>
    <row r="2146" spans="5:6" s="120" customFormat="1" x14ac:dyDescent="0.2">
      <c r="E2146" s="127"/>
      <c r="F2146" s="127"/>
    </row>
    <row r="2147" spans="5:6" s="120" customFormat="1" x14ac:dyDescent="0.2">
      <c r="E2147" s="127"/>
      <c r="F2147" s="127"/>
    </row>
    <row r="2148" spans="5:6" s="120" customFormat="1" x14ac:dyDescent="0.2">
      <c r="E2148" s="127"/>
      <c r="F2148" s="127"/>
    </row>
    <row r="2149" spans="5:6" s="120" customFormat="1" x14ac:dyDescent="0.2">
      <c r="E2149" s="127"/>
      <c r="F2149" s="127"/>
    </row>
    <row r="2150" spans="5:6" s="120" customFormat="1" x14ac:dyDescent="0.2">
      <c r="E2150" s="127"/>
      <c r="F2150" s="127"/>
    </row>
    <row r="2151" spans="5:6" s="120" customFormat="1" x14ac:dyDescent="0.2">
      <c r="E2151" s="127"/>
      <c r="F2151" s="127"/>
    </row>
    <row r="2152" spans="5:6" s="120" customFormat="1" x14ac:dyDescent="0.2">
      <c r="E2152" s="127"/>
      <c r="F2152" s="127"/>
    </row>
    <row r="2153" spans="5:6" s="120" customFormat="1" x14ac:dyDescent="0.2">
      <c r="E2153" s="127"/>
      <c r="F2153" s="127"/>
    </row>
    <row r="2154" spans="5:6" s="120" customFormat="1" x14ac:dyDescent="0.2">
      <c r="E2154" s="127"/>
      <c r="F2154" s="127"/>
    </row>
    <row r="2155" spans="5:6" s="120" customFormat="1" x14ac:dyDescent="0.2">
      <c r="E2155" s="127"/>
      <c r="F2155" s="127"/>
    </row>
    <row r="2156" spans="5:6" s="120" customFormat="1" x14ac:dyDescent="0.2">
      <c r="E2156" s="127"/>
      <c r="F2156" s="127"/>
    </row>
    <row r="2157" spans="5:6" s="120" customFormat="1" x14ac:dyDescent="0.2">
      <c r="E2157" s="127"/>
      <c r="F2157" s="127"/>
    </row>
    <row r="2158" spans="5:6" s="120" customFormat="1" x14ac:dyDescent="0.2">
      <c r="E2158" s="127"/>
      <c r="F2158" s="127"/>
    </row>
    <row r="2159" spans="5:6" s="120" customFormat="1" x14ac:dyDescent="0.2">
      <c r="E2159" s="127"/>
      <c r="F2159" s="127"/>
    </row>
    <row r="2160" spans="5:6" s="120" customFormat="1" x14ac:dyDescent="0.2">
      <c r="E2160" s="127"/>
      <c r="F2160" s="127"/>
    </row>
    <row r="2161" spans="5:6" s="120" customFormat="1" x14ac:dyDescent="0.2">
      <c r="E2161" s="127"/>
      <c r="F2161" s="127"/>
    </row>
    <row r="2162" spans="5:6" s="120" customFormat="1" x14ac:dyDescent="0.2">
      <c r="E2162" s="127"/>
      <c r="F2162" s="127"/>
    </row>
    <row r="2163" spans="5:6" s="120" customFormat="1" x14ac:dyDescent="0.2">
      <c r="E2163" s="127"/>
      <c r="F2163" s="127"/>
    </row>
    <row r="2164" spans="5:6" s="120" customFormat="1" x14ac:dyDescent="0.2">
      <c r="E2164" s="127"/>
      <c r="F2164" s="127"/>
    </row>
    <row r="2165" spans="5:6" s="120" customFormat="1" x14ac:dyDescent="0.2">
      <c r="E2165" s="127"/>
      <c r="F2165" s="127"/>
    </row>
    <row r="2166" spans="5:6" s="120" customFormat="1" x14ac:dyDescent="0.2">
      <c r="E2166" s="127"/>
      <c r="F2166" s="127"/>
    </row>
    <row r="2167" spans="5:6" s="120" customFormat="1" x14ac:dyDescent="0.2">
      <c r="E2167" s="127"/>
      <c r="F2167" s="127"/>
    </row>
    <row r="2168" spans="5:6" s="120" customFormat="1" x14ac:dyDescent="0.2">
      <c r="E2168" s="127"/>
      <c r="F2168" s="127"/>
    </row>
    <row r="2169" spans="5:6" s="120" customFormat="1" x14ac:dyDescent="0.2">
      <c r="E2169" s="127"/>
      <c r="F2169" s="127"/>
    </row>
    <row r="2170" spans="5:6" s="120" customFormat="1" x14ac:dyDescent="0.2">
      <c r="E2170" s="127"/>
      <c r="F2170" s="127"/>
    </row>
    <row r="2171" spans="5:6" s="120" customFormat="1" x14ac:dyDescent="0.2">
      <c r="E2171" s="127"/>
      <c r="F2171" s="127"/>
    </row>
    <row r="2172" spans="5:6" s="120" customFormat="1" x14ac:dyDescent="0.2">
      <c r="E2172" s="127"/>
      <c r="F2172" s="127"/>
    </row>
    <row r="2173" spans="5:6" s="120" customFormat="1" x14ac:dyDescent="0.2">
      <c r="E2173" s="127"/>
      <c r="F2173" s="127"/>
    </row>
    <row r="2174" spans="5:6" s="120" customFormat="1" x14ac:dyDescent="0.2">
      <c r="E2174" s="127"/>
      <c r="F2174" s="127"/>
    </row>
    <row r="2175" spans="5:6" s="120" customFormat="1" x14ac:dyDescent="0.2">
      <c r="E2175" s="127"/>
      <c r="F2175" s="127"/>
    </row>
    <row r="2176" spans="5:6" s="120" customFormat="1" x14ac:dyDescent="0.2">
      <c r="E2176" s="127"/>
      <c r="F2176" s="127"/>
    </row>
    <row r="2177" spans="5:6" s="120" customFormat="1" x14ac:dyDescent="0.2">
      <c r="E2177" s="127"/>
      <c r="F2177" s="127"/>
    </row>
    <row r="2178" spans="5:6" s="120" customFormat="1" x14ac:dyDescent="0.2">
      <c r="E2178" s="127"/>
      <c r="F2178" s="127"/>
    </row>
    <row r="2179" spans="5:6" s="120" customFormat="1" x14ac:dyDescent="0.2">
      <c r="E2179" s="127"/>
      <c r="F2179" s="127"/>
    </row>
    <row r="2180" spans="5:6" s="120" customFormat="1" x14ac:dyDescent="0.2">
      <c r="E2180" s="127"/>
      <c r="F2180" s="127"/>
    </row>
    <row r="2181" spans="5:6" s="120" customFormat="1" x14ac:dyDescent="0.2">
      <c r="E2181" s="127"/>
      <c r="F2181" s="127"/>
    </row>
    <row r="2182" spans="5:6" s="120" customFormat="1" x14ac:dyDescent="0.2">
      <c r="E2182" s="127"/>
      <c r="F2182" s="127"/>
    </row>
    <row r="2183" spans="5:6" s="120" customFormat="1" x14ac:dyDescent="0.2">
      <c r="E2183" s="127"/>
      <c r="F2183" s="127"/>
    </row>
    <row r="2184" spans="5:6" s="120" customFormat="1" x14ac:dyDescent="0.2">
      <c r="E2184" s="127"/>
      <c r="F2184" s="127"/>
    </row>
    <row r="2185" spans="5:6" s="120" customFormat="1" x14ac:dyDescent="0.2">
      <c r="E2185" s="127"/>
      <c r="F2185" s="127"/>
    </row>
    <row r="2186" spans="5:6" s="120" customFormat="1" x14ac:dyDescent="0.2">
      <c r="E2186" s="127"/>
      <c r="F2186" s="127"/>
    </row>
    <row r="2187" spans="5:6" s="120" customFormat="1" x14ac:dyDescent="0.2">
      <c r="E2187" s="127"/>
      <c r="F2187" s="127"/>
    </row>
    <row r="2188" spans="5:6" s="120" customFormat="1" x14ac:dyDescent="0.2">
      <c r="E2188" s="127"/>
      <c r="F2188" s="127"/>
    </row>
    <row r="2189" spans="5:6" s="120" customFormat="1" x14ac:dyDescent="0.2">
      <c r="E2189" s="127"/>
      <c r="F2189" s="127"/>
    </row>
    <row r="2190" spans="5:6" s="120" customFormat="1" x14ac:dyDescent="0.2">
      <c r="E2190" s="127"/>
      <c r="F2190" s="127"/>
    </row>
    <row r="2191" spans="5:6" s="120" customFormat="1" x14ac:dyDescent="0.2">
      <c r="E2191" s="127"/>
      <c r="F2191" s="127"/>
    </row>
    <row r="2192" spans="5:6" s="120" customFormat="1" x14ac:dyDescent="0.2">
      <c r="E2192" s="127"/>
      <c r="F2192" s="127"/>
    </row>
    <row r="2193" spans="5:6" s="120" customFormat="1" x14ac:dyDescent="0.2">
      <c r="E2193" s="127"/>
      <c r="F2193" s="127"/>
    </row>
    <row r="2194" spans="5:6" s="120" customFormat="1" x14ac:dyDescent="0.2">
      <c r="E2194" s="127"/>
      <c r="F2194" s="127"/>
    </row>
    <row r="2195" spans="5:6" s="120" customFormat="1" x14ac:dyDescent="0.2">
      <c r="E2195" s="127"/>
      <c r="F2195" s="127"/>
    </row>
    <row r="2196" spans="5:6" s="120" customFormat="1" x14ac:dyDescent="0.2">
      <c r="E2196" s="127"/>
      <c r="F2196" s="127"/>
    </row>
    <row r="2197" spans="5:6" s="120" customFormat="1" x14ac:dyDescent="0.2">
      <c r="E2197" s="127"/>
      <c r="F2197" s="127"/>
    </row>
    <row r="2198" spans="5:6" s="120" customFormat="1" x14ac:dyDescent="0.2">
      <c r="E2198" s="127"/>
      <c r="F2198" s="127"/>
    </row>
    <row r="2199" spans="5:6" s="120" customFormat="1" x14ac:dyDescent="0.2">
      <c r="E2199" s="127"/>
      <c r="F2199" s="127"/>
    </row>
    <row r="2200" spans="5:6" s="120" customFormat="1" x14ac:dyDescent="0.2">
      <c r="E2200" s="127"/>
      <c r="F2200" s="127"/>
    </row>
    <row r="2201" spans="5:6" s="120" customFormat="1" x14ac:dyDescent="0.2">
      <c r="E2201" s="127"/>
      <c r="F2201" s="127"/>
    </row>
    <row r="2202" spans="5:6" s="120" customFormat="1" x14ac:dyDescent="0.2">
      <c r="E2202" s="127"/>
      <c r="F2202" s="127"/>
    </row>
    <row r="2203" spans="5:6" s="120" customFormat="1" x14ac:dyDescent="0.2">
      <c r="E2203" s="127"/>
      <c r="F2203" s="127"/>
    </row>
    <row r="2204" spans="5:6" s="120" customFormat="1" x14ac:dyDescent="0.2">
      <c r="E2204" s="127"/>
      <c r="F2204" s="127"/>
    </row>
    <row r="2205" spans="5:6" s="120" customFormat="1" x14ac:dyDescent="0.2">
      <c r="E2205" s="127"/>
      <c r="F2205" s="127"/>
    </row>
    <row r="2206" spans="5:6" s="120" customFormat="1" x14ac:dyDescent="0.2">
      <c r="E2206" s="127"/>
      <c r="F2206" s="127"/>
    </row>
    <row r="2207" spans="5:6" s="120" customFormat="1" x14ac:dyDescent="0.2">
      <c r="E2207" s="127"/>
      <c r="F2207" s="127"/>
    </row>
    <row r="2208" spans="5:6" s="120" customFormat="1" x14ac:dyDescent="0.2">
      <c r="E2208" s="127"/>
      <c r="F2208" s="127"/>
    </row>
    <row r="2209" spans="5:6" s="120" customFormat="1" x14ac:dyDescent="0.2">
      <c r="E2209" s="127"/>
      <c r="F2209" s="127"/>
    </row>
    <row r="2210" spans="5:6" s="120" customFormat="1" x14ac:dyDescent="0.2">
      <c r="E2210" s="127"/>
      <c r="F2210" s="127"/>
    </row>
    <row r="2211" spans="5:6" s="120" customFormat="1" x14ac:dyDescent="0.2">
      <c r="E2211" s="127"/>
      <c r="F2211" s="127"/>
    </row>
    <row r="2212" spans="5:6" s="120" customFormat="1" x14ac:dyDescent="0.2">
      <c r="E2212" s="127"/>
      <c r="F2212" s="127"/>
    </row>
    <row r="2213" spans="5:6" s="120" customFormat="1" x14ac:dyDescent="0.2">
      <c r="E2213" s="127"/>
      <c r="F2213" s="127"/>
    </row>
    <row r="2214" spans="5:6" s="120" customFormat="1" x14ac:dyDescent="0.2">
      <c r="E2214" s="127"/>
      <c r="F2214" s="127"/>
    </row>
    <row r="2215" spans="5:6" s="120" customFormat="1" x14ac:dyDescent="0.2">
      <c r="E2215" s="127"/>
      <c r="F2215" s="127"/>
    </row>
    <row r="2216" spans="5:6" s="120" customFormat="1" x14ac:dyDescent="0.2">
      <c r="E2216" s="127"/>
      <c r="F2216" s="127"/>
    </row>
    <row r="2217" spans="5:6" s="120" customFormat="1" x14ac:dyDescent="0.2">
      <c r="E2217" s="127"/>
      <c r="F2217" s="127"/>
    </row>
    <row r="2218" spans="5:6" s="120" customFormat="1" x14ac:dyDescent="0.2">
      <c r="E2218" s="127"/>
      <c r="F2218" s="127"/>
    </row>
    <row r="2219" spans="5:6" s="120" customFormat="1" x14ac:dyDescent="0.2">
      <c r="E2219" s="127"/>
      <c r="F2219" s="127"/>
    </row>
    <row r="2220" spans="5:6" s="120" customFormat="1" x14ac:dyDescent="0.2">
      <c r="E2220" s="127"/>
      <c r="F2220" s="127"/>
    </row>
    <row r="2221" spans="5:6" s="120" customFormat="1" x14ac:dyDescent="0.2">
      <c r="E2221" s="127"/>
      <c r="F2221" s="127"/>
    </row>
    <row r="2222" spans="5:6" s="120" customFormat="1" x14ac:dyDescent="0.2">
      <c r="E2222" s="127"/>
      <c r="F2222" s="127"/>
    </row>
    <row r="2223" spans="5:6" s="120" customFormat="1" x14ac:dyDescent="0.2">
      <c r="E2223" s="127"/>
      <c r="F2223" s="127"/>
    </row>
    <row r="2224" spans="5:6" s="120" customFormat="1" x14ac:dyDescent="0.2">
      <c r="E2224" s="127"/>
      <c r="F2224" s="127"/>
    </row>
    <row r="2225" spans="5:6" s="120" customFormat="1" x14ac:dyDescent="0.2">
      <c r="E2225" s="127"/>
      <c r="F2225" s="127"/>
    </row>
    <row r="2226" spans="5:6" s="120" customFormat="1" x14ac:dyDescent="0.2">
      <c r="E2226" s="127"/>
      <c r="F2226" s="127"/>
    </row>
    <row r="2227" spans="5:6" s="120" customFormat="1" x14ac:dyDescent="0.2">
      <c r="E2227" s="127"/>
      <c r="F2227" s="127"/>
    </row>
    <row r="2228" spans="5:6" s="120" customFormat="1" x14ac:dyDescent="0.2">
      <c r="E2228" s="127"/>
      <c r="F2228" s="127"/>
    </row>
    <row r="2229" spans="5:6" s="120" customFormat="1" x14ac:dyDescent="0.2">
      <c r="E2229" s="127"/>
      <c r="F2229" s="127"/>
    </row>
    <row r="2230" spans="5:6" s="120" customFormat="1" x14ac:dyDescent="0.2">
      <c r="E2230" s="127"/>
      <c r="F2230" s="127"/>
    </row>
    <row r="2231" spans="5:6" s="120" customFormat="1" x14ac:dyDescent="0.2">
      <c r="E2231" s="127"/>
      <c r="F2231" s="127"/>
    </row>
    <row r="2232" spans="5:6" s="120" customFormat="1" x14ac:dyDescent="0.2">
      <c r="E2232" s="127"/>
      <c r="F2232" s="127"/>
    </row>
    <row r="2233" spans="5:6" s="120" customFormat="1" x14ac:dyDescent="0.2">
      <c r="E2233" s="127"/>
      <c r="F2233" s="127"/>
    </row>
    <row r="2234" spans="5:6" s="120" customFormat="1" x14ac:dyDescent="0.2">
      <c r="E2234" s="127"/>
      <c r="F2234" s="127"/>
    </row>
    <row r="2235" spans="5:6" s="120" customFormat="1" x14ac:dyDescent="0.2">
      <c r="E2235" s="127"/>
      <c r="F2235" s="127"/>
    </row>
    <row r="2236" spans="5:6" s="120" customFormat="1" x14ac:dyDescent="0.2">
      <c r="E2236" s="127"/>
      <c r="F2236" s="127"/>
    </row>
    <row r="2237" spans="5:6" s="120" customFormat="1" x14ac:dyDescent="0.2">
      <c r="E2237" s="127"/>
      <c r="F2237" s="127"/>
    </row>
    <row r="2238" spans="5:6" s="120" customFormat="1" x14ac:dyDescent="0.2">
      <c r="E2238" s="127"/>
      <c r="F2238" s="127"/>
    </row>
    <row r="2239" spans="5:6" s="120" customFormat="1" x14ac:dyDescent="0.2">
      <c r="E2239" s="127"/>
      <c r="F2239" s="127"/>
    </row>
    <row r="2240" spans="5:6" s="120" customFormat="1" x14ac:dyDescent="0.2">
      <c r="E2240" s="127"/>
      <c r="F2240" s="127"/>
    </row>
    <row r="2241" spans="5:6" s="120" customFormat="1" x14ac:dyDescent="0.2">
      <c r="E2241" s="127"/>
      <c r="F2241" s="127"/>
    </row>
    <row r="2242" spans="5:6" s="120" customFormat="1" x14ac:dyDescent="0.2">
      <c r="E2242" s="127"/>
      <c r="F2242" s="127"/>
    </row>
    <row r="2243" spans="5:6" s="120" customFormat="1" x14ac:dyDescent="0.2">
      <c r="E2243" s="127"/>
      <c r="F2243" s="127"/>
    </row>
    <row r="2244" spans="5:6" s="120" customFormat="1" x14ac:dyDescent="0.2">
      <c r="E2244" s="127"/>
      <c r="F2244" s="127"/>
    </row>
    <row r="2245" spans="5:6" s="120" customFormat="1" x14ac:dyDescent="0.2">
      <c r="E2245" s="127"/>
      <c r="F2245" s="127"/>
    </row>
    <row r="2246" spans="5:6" s="120" customFormat="1" x14ac:dyDescent="0.2">
      <c r="E2246" s="127"/>
      <c r="F2246" s="127"/>
    </row>
    <row r="2247" spans="5:6" s="120" customFormat="1" x14ac:dyDescent="0.2">
      <c r="E2247" s="127"/>
      <c r="F2247" s="127"/>
    </row>
    <row r="2248" spans="5:6" s="120" customFormat="1" x14ac:dyDescent="0.2">
      <c r="E2248" s="127"/>
      <c r="F2248" s="127"/>
    </row>
    <row r="2249" spans="5:6" s="120" customFormat="1" x14ac:dyDescent="0.2">
      <c r="E2249" s="127"/>
      <c r="F2249" s="127"/>
    </row>
    <row r="2250" spans="5:6" s="120" customFormat="1" x14ac:dyDescent="0.2">
      <c r="E2250" s="127"/>
      <c r="F2250" s="127"/>
    </row>
    <row r="2251" spans="5:6" s="120" customFormat="1" x14ac:dyDescent="0.2">
      <c r="E2251" s="127"/>
      <c r="F2251" s="127"/>
    </row>
    <row r="2252" spans="5:6" s="120" customFormat="1" x14ac:dyDescent="0.2">
      <c r="E2252" s="127"/>
      <c r="F2252" s="127"/>
    </row>
    <row r="2253" spans="5:6" s="120" customFormat="1" x14ac:dyDescent="0.2">
      <c r="E2253" s="127"/>
      <c r="F2253" s="127"/>
    </row>
    <row r="2254" spans="5:6" s="120" customFormat="1" x14ac:dyDescent="0.2">
      <c r="E2254" s="127"/>
      <c r="F2254" s="127"/>
    </row>
    <row r="2255" spans="5:6" s="120" customFormat="1" x14ac:dyDescent="0.2">
      <c r="E2255" s="127"/>
      <c r="F2255" s="127"/>
    </row>
    <row r="2256" spans="5:6" s="120" customFormat="1" x14ac:dyDescent="0.2">
      <c r="E2256" s="127"/>
      <c r="F2256" s="127"/>
    </row>
    <row r="2257" spans="5:6" s="120" customFormat="1" x14ac:dyDescent="0.2">
      <c r="E2257" s="127"/>
      <c r="F2257" s="127"/>
    </row>
    <row r="2258" spans="5:6" s="120" customFormat="1" x14ac:dyDescent="0.2">
      <c r="E2258" s="127"/>
      <c r="F2258" s="127"/>
    </row>
    <row r="2259" spans="5:6" s="120" customFormat="1" x14ac:dyDescent="0.2">
      <c r="E2259" s="127"/>
      <c r="F2259" s="127"/>
    </row>
    <row r="2260" spans="5:6" s="120" customFormat="1" x14ac:dyDescent="0.2">
      <c r="E2260" s="127"/>
      <c r="F2260" s="127"/>
    </row>
    <row r="2261" spans="5:6" s="120" customFormat="1" x14ac:dyDescent="0.2">
      <c r="E2261" s="127"/>
      <c r="F2261" s="127"/>
    </row>
    <row r="2262" spans="5:6" s="120" customFormat="1" x14ac:dyDescent="0.2">
      <c r="E2262" s="127"/>
      <c r="F2262" s="127"/>
    </row>
    <row r="2263" spans="5:6" s="120" customFormat="1" x14ac:dyDescent="0.2">
      <c r="E2263" s="127"/>
      <c r="F2263" s="127"/>
    </row>
    <row r="2264" spans="5:6" s="120" customFormat="1" x14ac:dyDescent="0.2">
      <c r="E2264" s="127"/>
      <c r="F2264" s="127"/>
    </row>
    <row r="2265" spans="5:6" s="120" customFormat="1" x14ac:dyDescent="0.2">
      <c r="E2265" s="127"/>
      <c r="F2265" s="127"/>
    </row>
    <row r="2266" spans="5:6" s="120" customFormat="1" x14ac:dyDescent="0.2">
      <c r="E2266" s="127"/>
      <c r="F2266" s="127"/>
    </row>
    <row r="2267" spans="5:6" s="120" customFormat="1" x14ac:dyDescent="0.2">
      <c r="E2267" s="127"/>
      <c r="F2267" s="127"/>
    </row>
    <row r="2268" spans="5:6" s="120" customFormat="1" x14ac:dyDescent="0.2">
      <c r="E2268" s="127"/>
      <c r="F2268" s="127"/>
    </row>
    <row r="2269" spans="5:6" s="120" customFormat="1" x14ac:dyDescent="0.2">
      <c r="E2269" s="127"/>
      <c r="F2269" s="127"/>
    </row>
    <row r="2270" spans="5:6" s="120" customFormat="1" x14ac:dyDescent="0.2">
      <c r="E2270" s="127"/>
      <c r="F2270" s="127"/>
    </row>
    <row r="2271" spans="5:6" s="120" customFormat="1" x14ac:dyDescent="0.2">
      <c r="E2271" s="127"/>
      <c r="F2271" s="127"/>
    </row>
    <row r="2272" spans="5:6" s="120" customFormat="1" x14ac:dyDescent="0.2">
      <c r="E2272" s="127"/>
      <c r="F2272" s="127"/>
    </row>
    <row r="2273" spans="5:6" s="120" customFormat="1" x14ac:dyDescent="0.2">
      <c r="E2273" s="127"/>
      <c r="F2273" s="127"/>
    </row>
    <row r="2274" spans="5:6" s="120" customFormat="1" x14ac:dyDescent="0.2">
      <c r="E2274" s="127"/>
      <c r="F2274" s="127"/>
    </row>
    <row r="2275" spans="5:6" s="120" customFormat="1" x14ac:dyDescent="0.2">
      <c r="E2275" s="127"/>
      <c r="F2275" s="127"/>
    </row>
    <row r="2276" spans="5:6" s="120" customFormat="1" x14ac:dyDescent="0.2">
      <c r="E2276" s="127"/>
      <c r="F2276" s="127"/>
    </row>
    <row r="2277" spans="5:6" s="120" customFormat="1" x14ac:dyDescent="0.2">
      <c r="E2277" s="127"/>
      <c r="F2277" s="127"/>
    </row>
    <row r="2278" spans="5:6" s="120" customFormat="1" x14ac:dyDescent="0.2">
      <c r="E2278" s="127"/>
      <c r="F2278" s="127"/>
    </row>
    <row r="2279" spans="5:6" s="120" customFormat="1" x14ac:dyDescent="0.2">
      <c r="E2279" s="127"/>
      <c r="F2279" s="127"/>
    </row>
    <row r="2280" spans="5:6" s="120" customFormat="1" x14ac:dyDescent="0.2">
      <c r="E2280" s="127"/>
      <c r="F2280" s="127"/>
    </row>
    <row r="2281" spans="5:6" s="120" customFormat="1" x14ac:dyDescent="0.2">
      <c r="E2281" s="127"/>
      <c r="F2281" s="127"/>
    </row>
    <row r="2282" spans="5:6" s="120" customFormat="1" x14ac:dyDescent="0.2">
      <c r="E2282" s="127"/>
      <c r="F2282" s="127"/>
    </row>
    <row r="2283" spans="5:6" s="120" customFormat="1" x14ac:dyDescent="0.2">
      <c r="E2283" s="127"/>
      <c r="F2283" s="127"/>
    </row>
    <row r="2284" spans="5:6" s="120" customFormat="1" x14ac:dyDescent="0.2">
      <c r="E2284" s="127"/>
      <c r="F2284" s="127"/>
    </row>
    <row r="2285" spans="5:6" s="120" customFormat="1" x14ac:dyDescent="0.2">
      <c r="E2285" s="127"/>
      <c r="F2285" s="127"/>
    </row>
    <row r="2286" spans="5:6" s="120" customFormat="1" x14ac:dyDescent="0.2">
      <c r="E2286" s="127"/>
      <c r="F2286" s="127"/>
    </row>
    <row r="2287" spans="5:6" s="120" customFormat="1" x14ac:dyDescent="0.2">
      <c r="E2287" s="127"/>
      <c r="F2287" s="127"/>
    </row>
    <row r="2288" spans="5:6" s="120" customFormat="1" x14ac:dyDescent="0.2">
      <c r="E2288" s="127"/>
      <c r="F2288" s="127"/>
    </row>
    <row r="2289" spans="5:6" s="120" customFormat="1" x14ac:dyDescent="0.2">
      <c r="E2289" s="127"/>
      <c r="F2289" s="127"/>
    </row>
    <row r="2290" spans="5:6" s="120" customFormat="1" x14ac:dyDescent="0.2">
      <c r="E2290" s="127"/>
      <c r="F2290" s="127"/>
    </row>
    <row r="2291" spans="5:6" s="120" customFormat="1" x14ac:dyDescent="0.2">
      <c r="E2291" s="127"/>
      <c r="F2291" s="127"/>
    </row>
    <row r="2292" spans="5:6" s="120" customFormat="1" x14ac:dyDescent="0.2">
      <c r="E2292" s="127"/>
      <c r="F2292" s="127"/>
    </row>
    <row r="2293" spans="5:6" s="120" customFormat="1" x14ac:dyDescent="0.2">
      <c r="E2293" s="127"/>
      <c r="F2293" s="127"/>
    </row>
    <row r="2294" spans="5:6" s="120" customFormat="1" x14ac:dyDescent="0.2">
      <c r="E2294" s="127"/>
      <c r="F2294" s="127"/>
    </row>
    <row r="2295" spans="5:6" s="120" customFormat="1" x14ac:dyDescent="0.2">
      <c r="E2295" s="127"/>
      <c r="F2295" s="127"/>
    </row>
    <row r="2296" spans="5:6" s="120" customFormat="1" x14ac:dyDescent="0.2">
      <c r="E2296" s="127"/>
      <c r="F2296" s="127"/>
    </row>
    <row r="2297" spans="5:6" s="120" customFormat="1" x14ac:dyDescent="0.2">
      <c r="E2297" s="127"/>
      <c r="F2297" s="127"/>
    </row>
    <row r="2298" spans="5:6" s="120" customFormat="1" x14ac:dyDescent="0.2">
      <c r="E2298" s="127"/>
      <c r="F2298" s="127"/>
    </row>
    <row r="2299" spans="5:6" s="120" customFormat="1" x14ac:dyDescent="0.2">
      <c r="E2299" s="127"/>
      <c r="F2299" s="127"/>
    </row>
    <row r="2300" spans="5:6" s="120" customFormat="1" x14ac:dyDescent="0.2">
      <c r="E2300" s="127"/>
      <c r="F2300" s="127"/>
    </row>
    <row r="2301" spans="5:6" s="120" customFormat="1" x14ac:dyDescent="0.2">
      <c r="E2301" s="127"/>
      <c r="F2301" s="127"/>
    </row>
    <row r="2302" spans="5:6" s="120" customFormat="1" x14ac:dyDescent="0.2">
      <c r="E2302" s="127"/>
      <c r="F2302" s="127"/>
    </row>
    <row r="2303" spans="5:6" s="120" customFormat="1" x14ac:dyDescent="0.2">
      <c r="E2303" s="127"/>
      <c r="F2303" s="127"/>
    </row>
    <row r="2304" spans="5:6" s="120" customFormat="1" x14ac:dyDescent="0.2">
      <c r="E2304" s="127"/>
      <c r="F2304" s="127"/>
    </row>
    <row r="2305" spans="5:6" s="120" customFormat="1" x14ac:dyDescent="0.2">
      <c r="E2305" s="127"/>
      <c r="F2305" s="127"/>
    </row>
    <row r="2306" spans="5:6" s="120" customFormat="1" x14ac:dyDescent="0.2">
      <c r="E2306" s="127"/>
      <c r="F2306" s="127"/>
    </row>
    <row r="2307" spans="5:6" s="120" customFormat="1" x14ac:dyDescent="0.2">
      <c r="E2307" s="127"/>
      <c r="F2307" s="127"/>
    </row>
    <row r="2308" spans="5:6" s="120" customFormat="1" x14ac:dyDescent="0.2">
      <c r="E2308" s="127"/>
      <c r="F2308" s="127"/>
    </row>
    <row r="2309" spans="5:6" s="120" customFormat="1" x14ac:dyDescent="0.2">
      <c r="E2309" s="127"/>
      <c r="F2309" s="127"/>
    </row>
    <row r="2310" spans="5:6" s="120" customFormat="1" x14ac:dyDescent="0.2">
      <c r="E2310" s="127"/>
      <c r="F2310" s="127"/>
    </row>
    <row r="2311" spans="5:6" s="120" customFormat="1" x14ac:dyDescent="0.2">
      <c r="E2311" s="127"/>
      <c r="F2311" s="127"/>
    </row>
    <row r="2312" spans="5:6" s="120" customFormat="1" x14ac:dyDescent="0.2">
      <c r="E2312" s="127"/>
      <c r="F2312" s="127"/>
    </row>
    <row r="2313" spans="5:6" s="120" customFormat="1" x14ac:dyDescent="0.2">
      <c r="E2313" s="127"/>
      <c r="F2313" s="127"/>
    </row>
    <row r="2314" spans="5:6" s="120" customFormat="1" x14ac:dyDescent="0.2">
      <c r="E2314" s="127"/>
      <c r="F2314" s="127"/>
    </row>
    <row r="2315" spans="5:6" s="120" customFormat="1" x14ac:dyDescent="0.2">
      <c r="E2315" s="127"/>
      <c r="F2315" s="127"/>
    </row>
    <row r="2316" spans="5:6" s="120" customFormat="1" x14ac:dyDescent="0.2">
      <c r="E2316" s="127"/>
      <c r="F2316" s="127"/>
    </row>
    <row r="2317" spans="5:6" s="120" customFormat="1" x14ac:dyDescent="0.2">
      <c r="E2317" s="127"/>
      <c r="F2317" s="127"/>
    </row>
    <row r="2318" spans="5:6" s="120" customFormat="1" x14ac:dyDescent="0.2">
      <c r="E2318" s="127"/>
      <c r="F2318" s="127"/>
    </row>
    <row r="2319" spans="5:6" s="120" customFormat="1" x14ac:dyDescent="0.2">
      <c r="E2319" s="127"/>
      <c r="F2319" s="127"/>
    </row>
    <row r="2320" spans="5:6" s="120" customFormat="1" x14ac:dyDescent="0.2">
      <c r="E2320" s="127"/>
      <c r="F2320" s="127"/>
    </row>
    <row r="2321" spans="5:6" s="120" customFormat="1" x14ac:dyDescent="0.2">
      <c r="E2321" s="127"/>
      <c r="F2321" s="127"/>
    </row>
    <row r="2322" spans="5:6" s="120" customFormat="1" x14ac:dyDescent="0.2">
      <c r="E2322" s="127"/>
      <c r="F2322" s="127"/>
    </row>
    <row r="2323" spans="5:6" s="120" customFormat="1" x14ac:dyDescent="0.2">
      <c r="E2323" s="127"/>
      <c r="F2323" s="127"/>
    </row>
    <row r="2324" spans="5:6" s="120" customFormat="1" x14ac:dyDescent="0.2">
      <c r="E2324" s="127"/>
      <c r="F2324" s="127"/>
    </row>
    <row r="2325" spans="5:6" s="120" customFormat="1" x14ac:dyDescent="0.2">
      <c r="E2325" s="127"/>
      <c r="F2325" s="127"/>
    </row>
    <row r="2326" spans="5:6" s="120" customFormat="1" x14ac:dyDescent="0.2">
      <c r="E2326" s="127"/>
      <c r="F2326" s="127"/>
    </row>
    <row r="2327" spans="5:6" s="120" customFormat="1" x14ac:dyDescent="0.2">
      <c r="E2327" s="127"/>
      <c r="F2327" s="127"/>
    </row>
    <row r="2328" spans="5:6" s="120" customFormat="1" x14ac:dyDescent="0.2">
      <c r="E2328" s="127"/>
      <c r="F2328" s="127"/>
    </row>
    <row r="2329" spans="5:6" s="120" customFormat="1" x14ac:dyDescent="0.2">
      <c r="E2329" s="127"/>
      <c r="F2329" s="127"/>
    </row>
    <row r="2330" spans="5:6" s="120" customFormat="1" x14ac:dyDescent="0.2">
      <c r="E2330" s="127"/>
      <c r="F2330" s="127"/>
    </row>
    <row r="2331" spans="5:6" s="120" customFormat="1" x14ac:dyDescent="0.2">
      <c r="E2331" s="127"/>
      <c r="F2331" s="127"/>
    </row>
    <row r="2332" spans="5:6" s="120" customFormat="1" x14ac:dyDescent="0.2">
      <c r="E2332" s="127"/>
      <c r="F2332" s="127"/>
    </row>
    <row r="2333" spans="5:6" s="120" customFormat="1" x14ac:dyDescent="0.2">
      <c r="E2333" s="127"/>
      <c r="F2333" s="127"/>
    </row>
    <row r="2334" spans="5:6" s="120" customFormat="1" x14ac:dyDescent="0.2">
      <c r="E2334" s="127"/>
      <c r="F2334" s="127"/>
    </row>
    <row r="2335" spans="5:6" s="120" customFormat="1" x14ac:dyDescent="0.2">
      <c r="E2335" s="127"/>
      <c r="F2335" s="127"/>
    </row>
    <row r="2336" spans="5:6" s="120" customFormat="1" x14ac:dyDescent="0.2">
      <c r="E2336" s="127"/>
      <c r="F2336" s="127"/>
    </row>
    <row r="2337" spans="5:6" s="120" customFormat="1" x14ac:dyDescent="0.2">
      <c r="E2337" s="127"/>
      <c r="F2337" s="127"/>
    </row>
    <row r="2338" spans="5:6" s="120" customFormat="1" x14ac:dyDescent="0.2">
      <c r="E2338" s="127"/>
      <c r="F2338" s="127"/>
    </row>
    <row r="2339" spans="5:6" s="120" customFormat="1" x14ac:dyDescent="0.2">
      <c r="E2339" s="127"/>
      <c r="F2339" s="127"/>
    </row>
    <row r="2340" spans="5:6" s="120" customFormat="1" x14ac:dyDescent="0.2">
      <c r="E2340" s="127"/>
      <c r="F2340" s="127"/>
    </row>
    <row r="2341" spans="5:6" s="120" customFormat="1" x14ac:dyDescent="0.2">
      <c r="E2341" s="127"/>
      <c r="F2341" s="127"/>
    </row>
    <row r="2342" spans="5:6" s="120" customFormat="1" x14ac:dyDescent="0.2">
      <c r="E2342" s="127"/>
      <c r="F2342" s="127"/>
    </row>
    <row r="2343" spans="5:6" s="120" customFormat="1" x14ac:dyDescent="0.2">
      <c r="E2343" s="127"/>
      <c r="F2343" s="127"/>
    </row>
    <row r="2344" spans="5:6" s="120" customFormat="1" x14ac:dyDescent="0.2">
      <c r="E2344" s="127"/>
      <c r="F2344" s="127"/>
    </row>
    <row r="2345" spans="5:6" s="120" customFormat="1" x14ac:dyDescent="0.2">
      <c r="E2345" s="127"/>
      <c r="F2345" s="127"/>
    </row>
    <row r="2346" spans="5:6" s="120" customFormat="1" x14ac:dyDescent="0.2">
      <c r="E2346" s="127"/>
      <c r="F2346" s="127"/>
    </row>
    <row r="2347" spans="5:6" s="120" customFormat="1" x14ac:dyDescent="0.2">
      <c r="E2347" s="127"/>
      <c r="F2347" s="127"/>
    </row>
    <row r="2348" spans="5:6" s="120" customFormat="1" x14ac:dyDescent="0.2">
      <c r="E2348" s="127"/>
      <c r="F2348" s="127"/>
    </row>
    <row r="2349" spans="5:6" s="120" customFormat="1" x14ac:dyDescent="0.2">
      <c r="E2349" s="127"/>
      <c r="F2349" s="127"/>
    </row>
    <row r="2350" spans="5:6" s="120" customFormat="1" x14ac:dyDescent="0.2">
      <c r="E2350" s="127"/>
      <c r="F2350" s="127"/>
    </row>
    <row r="2351" spans="5:6" s="120" customFormat="1" x14ac:dyDescent="0.2">
      <c r="E2351" s="127"/>
      <c r="F2351" s="127"/>
    </row>
    <row r="2352" spans="5:6" s="120" customFormat="1" x14ac:dyDescent="0.2">
      <c r="E2352" s="127"/>
      <c r="F2352" s="127"/>
    </row>
    <row r="2353" spans="5:6" s="120" customFormat="1" x14ac:dyDescent="0.2">
      <c r="E2353" s="127"/>
      <c r="F2353" s="127"/>
    </row>
    <row r="2354" spans="5:6" s="120" customFormat="1" x14ac:dyDescent="0.2">
      <c r="E2354" s="127"/>
      <c r="F2354" s="127"/>
    </row>
    <row r="2355" spans="5:6" s="120" customFormat="1" x14ac:dyDescent="0.2">
      <c r="E2355" s="127"/>
      <c r="F2355" s="127"/>
    </row>
    <row r="2356" spans="5:6" s="120" customFormat="1" x14ac:dyDescent="0.2">
      <c r="E2356" s="127"/>
      <c r="F2356" s="127"/>
    </row>
    <row r="2357" spans="5:6" s="120" customFormat="1" x14ac:dyDescent="0.2">
      <c r="E2357" s="127"/>
      <c r="F2357" s="127"/>
    </row>
    <row r="2358" spans="5:6" s="120" customFormat="1" x14ac:dyDescent="0.2">
      <c r="E2358" s="127"/>
      <c r="F2358" s="127"/>
    </row>
    <row r="2359" spans="5:6" s="120" customFormat="1" x14ac:dyDescent="0.2">
      <c r="E2359" s="127"/>
      <c r="F2359" s="127"/>
    </row>
    <row r="2360" spans="5:6" s="120" customFormat="1" x14ac:dyDescent="0.2">
      <c r="E2360" s="127"/>
      <c r="F2360" s="127"/>
    </row>
    <row r="2361" spans="5:6" s="120" customFormat="1" x14ac:dyDescent="0.2">
      <c r="E2361" s="127"/>
      <c r="F2361" s="127"/>
    </row>
    <row r="2362" spans="5:6" s="120" customFormat="1" x14ac:dyDescent="0.2">
      <c r="E2362" s="127"/>
      <c r="F2362" s="127"/>
    </row>
    <row r="2363" spans="5:6" s="120" customFormat="1" x14ac:dyDescent="0.2">
      <c r="E2363" s="127"/>
      <c r="F2363" s="127"/>
    </row>
    <row r="2364" spans="5:6" s="120" customFormat="1" x14ac:dyDescent="0.2">
      <c r="E2364" s="127"/>
      <c r="F2364" s="127"/>
    </row>
    <row r="2365" spans="5:6" s="120" customFormat="1" x14ac:dyDescent="0.2">
      <c r="E2365" s="127"/>
      <c r="F2365" s="127"/>
    </row>
    <row r="2366" spans="5:6" s="120" customFormat="1" x14ac:dyDescent="0.2">
      <c r="E2366" s="127"/>
      <c r="F2366" s="127"/>
    </row>
    <row r="2367" spans="5:6" s="120" customFormat="1" x14ac:dyDescent="0.2">
      <c r="E2367" s="127"/>
      <c r="F2367" s="127"/>
    </row>
    <row r="2368" spans="5:6" s="120" customFormat="1" x14ac:dyDescent="0.2">
      <c r="E2368" s="127"/>
      <c r="F2368" s="127"/>
    </row>
    <row r="2369" spans="5:6" s="120" customFormat="1" x14ac:dyDescent="0.2">
      <c r="E2369" s="127"/>
      <c r="F2369" s="127"/>
    </row>
    <row r="2370" spans="5:6" s="120" customFormat="1" x14ac:dyDescent="0.2">
      <c r="E2370" s="127"/>
      <c r="F2370" s="127"/>
    </row>
    <row r="2371" spans="5:6" s="120" customFormat="1" x14ac:dyDescent="0.2">
      <c r="E2371" s="127"/>
      <c r="F2371" s="127"/>
    </row>
    <row r="2372" spans="5:6" s="120" customFormat="1" x14ac:dyDescent="0.2">
      <c r="E2372" s="127"/>
      <c r="F2372" s="127"/>
    </row>
    <row r="2373" spans="5:6" s="120" customFormat="1" x14ac:dyDescent="0.2">
      <c r="E2373" s="127"/>
      <c r="F2373" s="127"/>
    </row>
    <row r="2374" spans="5:6" s="120" customFormat="1" x14ac:dyDescent="0.2">
      <c r="E2374" s="127"/>
      <c r="F2374" s="127"/>
    </row>
    <row r="2375" spans="5:6" s="120" customFormat="1" x14ac:dyDescent="0.2">
      <c r="E2375" s="127"/>
      <c r="F2375" s="127"/>
    </row>
    <row r="2376" spans="5:6" s="120" customFormat="1" x14ac:dyDescent="0.2">
      <c r="E2376" s="127"/>
      <c r="F2376" s="127"/>
    </row>
    <row r="2377" spans="5:6" s="120" customFormat="1" x14ac:dyDescent="0.2">
      <c r="E2377" s="127"/>
      <c r="F2377" s="127"/>
    </row>
    <row r="2378" spans="5:6" s="120" customFormat="1" x14ac:dyDescent="0.2">
      <c r="E2378" s="127"/>
      <c r="F2378" s="127"/>
    </row>
    <row r="2379" spans="5:6" s="120" customFormat="1" x14ac:dyDescent="0.2">
      <c r="E2379" s="127"/>
      <c r="F2379" s="127"/>
    </row>
    <row r="2380" spans="5:6" s="120" customFormat="1" x14ac:dyDescent="0.2">
      <c r="E2380" s="127"/>
      <c r="F2380" s="127"/>
    </row>
    <row r="2381" spans="5:6" s="120" customFormat="1" x14ac:dyDescent="0.2">
      <c r="E2381" s="127"/>
      <c r="F2381" s="127"/>
    </row>
    <row r="2382" spans="5:6" s="120" customFormat="1" x14ac:dyDescent="0.2">
      <c r="E2382" s="127"/>
      <c r="F2382" s="127"/>
    </row>
    <row r="2383" spans="5:6" s="120" customFormat="1" x14ac:dyDescent="0.2">
      <c r="E2383" s="127"/>
      <c r="F2383" s="127"/>
    </row>
    <row r="2384" spans="5:6" s="120" customFormat="1" x14ac:dyDescent="0.2">
      <c r="E2384" s="127"/>
      <c r="F2384" s="127"/>
    </row>
    <row r="2385" spans="5:6" s="120" customFormat="1" x14ac:dyDescent="0.2">
      <c r="E2385" s="127"/>
      <c r="F2385" s="127"/>
    </row>
    <row r="2386" spans="5:6" s="120" customFormat="1" x14ac:dyDescent="0.2">
      <c r="E2386" s="127"/>
      <c r="F2386" s="127"/>
    </row>
    <row r="2387" spans="5:6" s="120" customFormat="1" x14ac:dyDescent="0.2">
      <c r="E2387" s="127"/>
      <c r="F2387" s="127"/>
    </row>
    <row r="2388" spans="5:6" s="120" customFormat="1" x14ac:dyDescent="0.2">
      <c r="E2388" s="127"/>
      <c r="F2388" s="127"/>
    </row>
    <row r="2389" spans="5:6" s="120" customFormat="1" x14ac:dyDescent="0.2">
      <c r="E2389" s="127"/>
      <c r="F2389" s="127"/>
    </row>
    <row r="2390" spans="5:6" s="120" customFormat="1" x14ac:dyDescent="0.2">
      <c r="E2390" s="127"/>
      <c r="F2390" s="127"/>
    </row>
    <row r="2391" spans="5:6" s="120" customFormat="1" x14ac:dyDescent="0.2">
      <c r="E2391" s="127"/>
      <c r="F2391" s="127"/>
    </row>
    <row r="2392" spans="5:6" s="120" customFormat="1" x14ac:dyDescent="0.2">
      <c r="E2392" s="127"/>
      <c r="F2392" s="127"/>
    </row>
    <row r="2393" spans="5:6" s="120" customFormat="1" x14ac:dyDescent="0.2">
      <c r="E2393" s="127"/>
      <c r="F2393" s="127"/>
    </row>
    <row r="2394" spans="5:6" s="120" customFormat="1" x14ac:dyDescent="0.2">
      <c r="E2394" s="127"/>
      <c r="F2394" s="127"/>
    </row>
    <row r="2395" spans="5:6" s="120" customFormat="1" x14ac:dyDescent="0.2">
      <c r="E2395" s="127"/>
      <c r="F2395" s="127"/>
    </row>
    <row r="2396" spans="5:6" s="120" customFormat="1" x14ac:dyDescent="0.2">
      <c r="E2396" s="127"/>
      <c r="F2396" s="127"/>
    </row>
    <row r="2397" spans="5:6" s="120" customFormat="1" x14ac:dyDescent="0.2">
      <c r="E2397" s="127"/>
      <c r="F2397" s="127"/>
    </row>
    <row r="2398" spans="5:6" s="120" customFormat="1" x14ac:dyDescent="0.2">
      <c r="E2398" s="127"/>
      <c r="F2398" s="127"/>
    </row>
    <row r="2399" spans="5:6" s="120" customFormat="1" x14ac:dyDescent="0.2">
      <c r="E2399" s="127"/>
      <c r="F2399" s="127"/>
    </row>
    <row r="2400" spans="5:6" s="120" customFormat="1" x14ac:dyDescent="0.2">
      <c r="E2400" s="127"/>
      <c r="F2400" s="127"/>
    </row>
    <row r="2401" spans="5:6" s="120" customFormat="1" x14ac:dyDescent="0.2">
      <c r="E2401" s="127"/>
      <c r="F2401" s="127"/>
    </row>
    <row r="2402" spans="5:6" s="120" customFormat="1" x14ac:dyDescent="0.2">
      <c r="E2402" s="127"/>
      <c r="F2402" s="127"/>
    </row>
    <row r="2403" spans="5:6" s="120" customFormat="1" x14ac:dyDescent="0.2">
      <c r="E2403" s="127"/>
      <c r="F2403" s="127"/>
    </row>
    <row r="2404" spans="5:6" s="120" customFormat="1" x14ac:dyDescent="0.2">
      <c r="E2404" s="127"/>
      <c r="F2404" s="127"/>
    </row>
    <row r="2405" spans="5:6" s="120" customFormat="1" x14ac:dyDescent="0.2">
      <c r="E2405" s="127"/>
      <c r="F2405" s="127"/>
    </row>
    <row r="2406" spans="5:6" s="120" customFormat="1" x14ac:dyDescent="0.2">
      <c r="E2406" s="127"/>
      <c r="F2406" s="127"/>
    </row>
    <row r="2407" spans="5:6" s="120" customFormat="1" x14ac:dyDescent="0.2">
      <c r="E2407" s="127"/>
      <c r="F2407" s="127"/>
    </row>
    <row r="2408" spans="5:6" s="120" customFormat="1" x14ac:dyDescent="0.2">
      <c r="E2408" s="127"/>
      <c r="F2408" s="127"/>
    </row>
    <row r="2409" spans="5:6" s="120" customFormat="1" x14ac:dyDescent="0.2">
      <c r="E2409" s="127"/>
      <c r="F2409" s="127"/>
    </row>
    <row r="2410" spans="5:6" s="120" customFormat="1" x14ac:dyDescent="0.2">
      <c r="E2410" s="127"/>
      <c r="F2410" s="127"/>
    </row>
    <row r="2411" spans="5:6" s="120" customFormat="1" x14ac:dyDescent="0.2">
      <c r="E2411" s="127"/>
      <c r="F2411" s="127"/>
    </row>
    <row r="2412" spans="5:6" s="120" customFormat="1" x14ac:dyDescent="0.2">
      <c r="E2412" s="127"/>
      <c r="F2412" s="127"/>
    </row>
    <row r="2413" spans="5:6" s="120" customFormat="1" x14ac:dyDescent="0.2">
      <c r="E2413" s="127"/>
      <c r="F2413" s="127"/>
    </row>
    <row r="2414" spans="5:6" s="120" customFormat="1" x14ac:dyDescent="0.2">
      <c r="E2414" s="127"/>
      <c r="F2414" s="127"/>
    </row>
    <row r="2415" spans="5:6" s="120" customFormat="1" x14ac:dyDescent="0.2">
      <c r="E2415" s="127"/>
      <c r="F2415" s="127"/>
    </row>
    <row r="2416" spans="5:6" s="120" customFormat="1" x14ac:dyDescent="0.2">
      <c r="E2416" s="127"/>
      <c r="F2416" s="127"/>
    </row>
    <row r="2417" spans="5:6" s="120" customFormat="1" x14ac:dyDescent="0.2">
      <c r="E2417" s="127"/>
      <c r="F2417" s="127"/>
    </row>
    <row r="2418" spans="5:6" s="120" customFormat="1" x14ac:dyDescent="0.2">
      <c r="E2418" s="127"/>
      <c r="F2418" s="127"/>
    </row>
    <row r="2419" spans="5:6" s="120" customFormat="1" x14ac:dyDescent="0.2">
      <c r="E2419" s="127"/>
      <c r="F2419" s="127"/>
    </row>
    <row r="2420" spans="5:6" s="120" customFormat="1" x14ac:dyDescent="0.2">
      <c r="E2420" s="127"/>
      <c r="F2420" s="127"/>
    </row>
    <row r="2421" spans="5:6" s="120" customFormat="1" x14ac:dyDescent="0.2">
      <c r="E2421" s="127"/>
      <c r="F2421" s="127"/>
    </row>
    <row r="2422" spans="5:6" s="120" customFormat="1" x14ac:dyDescent="0.2">
      <c r="E2422" s="127"/>
      <c r="F2422" s="127"/>
    </row>
    <row r="2423" spans="5:6" s="120" customFormat="1" x14ac:dyDescent="0.2">
      <c r="E2423" s="127"/>
      <c r="F2423" s="127"/>
    </row>
    <row r="2424" spans="5:6" s="120" customFormat="1" x14ac:dyDescent="0.2">
      <c r="E2424" s="127"/>
      <c r="F2424" s="127"/>
    </row>
    <row r="2425" spans="5:6" s="120" customFormat="1" x14ac:dyDescent="0.2">
      <c r="E2425" s="127"/>
      <c r="F2425" s="127"/>
    </row>
    <row r="2426" spans="5:6" s="120" customFormat="1" x14ac:dyDescent="0.2">
      <c r="E2426" s="127"/>
      <c r="F2426" s="127"/>
    </row>
    <row r="2427" spans="5:6" s="120" customFormat="1" x14ac:dyDescent="0.2">
      <c r="E2427" s="127"/>
      <c r="F2427" s="127"/>
    </row>
    <row r="2428" spans="5:6" s="120" customFormat="1" x14ac:dyDescent="0.2">
      <c r="E2428" s="127"/>
      <c r="F2428" s="127"/>
    </row>
    <row r="2429" spans="5:6" s="120" customFormat="1" x14ac:dyDescent="0.2">
      <c r="E2429" s="127"/>
      <c r="F2429" s="127"/>
    </row>
    <row r="2430" spans="5:6" s="120" customFormat="1" x14ac:dyDescent="0.2">
      <c r="E2430" s="127"/>
      <c r="F2430" s="127"/>
    </row>
    <row r="2431" spans="5:6" s="120" customFormat="1" x14ac:dyDescent="0.2">
      <c r="E2431" s="127"/>
      <c r="F2431" s="127"/>
    </row>
    <row r="2432" spans="5:6" s="120" customFormat="1" x14ac:dyDescent="0.2">
      <c r="E2432" s="127"/>
      <c r="F2432" s="127"/>
    </row>
    <row r="2433" spans="5:6" s="120" customFormat="1" x14ac:dyDescent="0.2">
      <c r="E2433" s="127"/>
      <c r="F2433" s="127"/>
    </row>
    <row r="2434" spans="5:6" s="120" customFormat="1" x14ac:dyDescent="0.2">
      <c r="E2434" s="127"/>
      <c r="F2434" s="127"/>
    </row>
    <row r="2435" spans="5:6" s="120" customFormat="1" x14ac:dyDescent="0.2">
      <c r="E2435" s="127"/>
      <c r="F2435" s="127"/>
    </row>
    <row r="2436" spans="5:6" s="120" customFormat="1" x14ac:dyDescent="0.2">
      <c r="E2436" s="127"/>
      <c r="F2436" s="127"/>
    </row>
    <row r="2437" spans="5:6" s="120" customFormat="1" x14ac:dyDescent="0.2">
      <c r="E2437" s="127"/>
      <c r="F2437" s="127"/>
    </row>
    <row r="2438" spans="5:6" s="120" customFormat="1" x14ac:dyDescent="0.2">
      <c r="E2438" s="127"/>
      <c r="F2438" s="127"/>
    </row>
    <row r="2439" spans="5:6" s="120" customFormat="1" x14ac:dyDescent="0.2">
      <c r="E2439" s="127"/>
      <c r="F2439" s="127"/>
    </row>
    <row r="2440" spans="5:6" s="120" customFormat="1" x14ac:dyDescent="0.2">
      <c r="E2440" s="127"/>
      <c r="F2440" s="127"/>
    </row>
    <row r="2441" spans="5:6" s="120" customFormat="1" x14ac:dyDescent="0.2">
      <c r="E2441" s="127"/>
      <c r="F2441" s="127"/>
    </row>
    <row r="2442" spans="5:6" s="120" customFormat="1" x14ac:dyDescent="0.2">
      <c r="E2442" s="127"/>
      <c r="F2442" s="127"/>
    </row>
    <row r="2443" spans="5:6" s="120" customFormat="1" x14ac:dyDescent="0.2">
      <c r="E2443" s="127"/>
      <c r="F2443" s="127"/>
    </row>
    <row r="2444" spans="5:6" s="120" customFormat="1" x14ac:dyDescent="0.2">
      <c r="E2444" s="127"/>
      <c r="F2444" s="127"/>
    </row>
    <row r="2445" spans="5:6" s="120" customFormat="1" x14ac:dyDescent="0.2">
      <c r="E2445" s="127"/>
      <c r="F2445" s="127"/>
    </row>
    <row r="2446" spans="5:6" s="120" customFormat="1" x14ac:dyDescent="0.2">
      <c r="E2446" s="127"/>
      <c r="F2446" s="127"/>
    </row>
    <row r="2447" spans="5:6" s="120" customFormat="1" x14ac:dyDescent="0.2">
      <c r="E2447" s="127"/>
      <c r="F2447" s="127"/>
    </row>
    <row r="2448" spans="5:6" s="120" customFormat="1" x14ac:dyDescent="0.2">
      <c r="E2448" s="127"/>
      <c r="F2448" s="127"/>
    </row>
    <row r="2449" spans="5:6" s="120" customFormat="1" x14ac:dyDescent="0.2">
      <c r="E2449" s="127"/>
      <c r="F2449" s="127"/>
    </row>
    <row r="2450" spans="5:6" s="120" customFormat="1" x14ac:dyDescent="0.2">
      <c r="E2450" s="127"/>
      <c r="F2450" s="127"/>
    </row>
    <row r="2451" spans="5:6" s="120" customFormat="1" x14ac:dyDescent="0.2">
      <c r="E2451" s="127"/>
      <c r="F2451" s="127"/>
    </row>
    <row r="2452" spans="5:6" s="120" customFormat="1" x14ac:dyDescent="0.2">
      <c r="E2452" s="127"/>
      <c r="F2452" s="127"/>
    </row>
    <row r="2453" spans="5:6" s="120" customFormat="1" x14ac:dyDescent="0.2">
      <c r="E2453" s="127"/>
      <c r="F2453" s="127"/>
    </row>
    <row r="2454" spans="5:6" s="120" customFormat="1" x14ac:dyDescent="0.2">
      <c r="E2454" s="127"/>
      <c r="F2454" s="127"/>
    </row>
    <row r="2455" spans="5:6" s="120" customFormat="1" x14ac:dyDescent="0.2">
      <c r="E2455" s="127"/>
      <c r="F2455" s="127"/>
    </row>
    <row r="2456" spans="5:6" s="120" customFormat="1" x14ac:dyDescent="0.2">
      <c r="E2456" s="127"/>
      <c r="F2456" s="127"/>
    </row>
    <row r="2457" spans="5:6" s="120" customFormat="1" x14ac:dyDescent="0.2">
      <c r="E2457" s="127"/>
      <c r="F2457" s="127"/>
    </row>
    <row r="2458" spans="5:6" s="120" customFormat="1" x14ac:dyDescent="0.2">
      <c r="E2458" s="127"/>
      <c r="F2458" s="127"/>
    </row>
    <row r="2459" spans="5:6" s="120" customFormat="1" x14ac:dyDescent="0.2">
      <c r="E2459" s="127"/>
      <c r="F2459" s="127"/>
    </row>
    <row r="2460" spans="5:6" s="120" customFormat="1" x14ac:dyDescent="0.2">
      <c r="E2460" s="127"/>
      <c r="F2460" s="127"/>
    </row>
    <row r="2461" spans="5:6" s="120" customFormat="1" x14ac:dyDescent="0.2">
      <c r="E2461" s="127"/>
      <c r="F2461" s="127"/>
    </row>
    <row r="2462" spans="5:6" s="120" customFormat="1" x14ac:dyDescent="0.2">
      <c r="E2462" s="127"/>
      <c r="F2462" s="127"/>
    </row>
    <row r="2463" spans="5:6" s="120" customFormat="1" x14ac:dyDescent="0.2">
      <c r="E2463" s="127"/>
      <c r="F2463" s="127"/>
    </row>
    <row r="2464" spans="5:6" s="120" customFormat="1" x14ac:dyDescent="0.2">
      <c r="E2464" s="127"/>
      <c r="F2464" s="127"/>
    </row>
    <row r="2465" spans="5:6" s="120" customFormat="1" x14ac:dyDescent="0.2">
      <c r="E2465" s="127"/>
      <c r="F2465" s="127"/>
    </row>
    <row r="2466" spans="5:6" s="120" customFormat="1" x14ac:dyDescent="0.2">
      <c r="E2466" s="127"/>
      <c r="F2466" s="127"/>
    </row>
    <row r="2467" spans="5:6" s="120" customFormat="1" x14ac:dyDescent="0.2">
      <c r="E2467" s="127"/>
      <c r="F2467" s="127"/>
    </row>
    <row r="2468" spans="5:6" s="120" customFormat="1" x14ac:dyDescent="0.2">
      <c r="E2468" s="127"/>
      <c r="F2468" s="127"/>
    </row>
    <row r="2469" spans="5:6" s="120" customFormat="1" x14ac:dyDescent="0.2">
      <c r="E2469" s="127"/>
      <c r="F2469" s="127"/>
    </row>
    <row r="2470" spans="5:6" s="120" customFormat="1" x14ac:dyDescent="0.2">
      <c r="E2470" s="127"/>
      <c r="F2470" s="127"/>
    </row>
    <row r="2471" spans="5:6" s="120" customFormat="1" x14ac:dyDescent="0.2">
      <c r="E2471" s="127"/>
      <c r="F2471" s="127"/>
    </row>
    <row r="2472" spans="5:6" s="120" customFormat="1" x14ac:dyDescent="0.2">
      <c r="E2472" s="127"/>
      <c r="F2472" s="127"/>
    </row>
    <row r="2473" spans="5:6" s="120" customFormat="1" x14ac:dyDescent="0.2">
      <c r="E2473" s="127"/>
      <c r="F2473" s="127"/>
    </row>
    <row r="2474" spans="5:6" s="120" customFormat="1" x14ac:dyDescent="0.2">
      <c r="E2474" s="127"/>
      <c r="F2474" s="127"/>
    </row>
    <row r="2475" spans="5:6" s="120" customFormat="1" x14ac:dyDescent="0.2">
      <c r="E2475" s="127"/>
      <c r="F2475" s="127"/>
    </row>
    <row r="2476" spans="5:6" s="120" customFormat="1" x14ac:dyDescent="0.2">
      <c r="E2476" s="127"/>
      <c r="F2476" s="127"/>
    </row>
    <row r="2477" spans="5:6" s="120" customFormat="1" x14ac:dyDescent="0.2">
      <c r="E2477" s="127"/>
      <c r="F2477" s="127"/>
    </row>
    <row r="2478" spans="5:6" s="120" customFormat="1" x14ac:dyDescent="0.2">
      <c r="E2478" s="127"/>
      <c r="F2478" s="127"/>
    </row>
    <row r="2479" spans="5:6" s="120" customFormat="1" x14ac:dyDescent="0.2">
      <c r="E2479" s="127"/>
      <c r="F2479" s="127"/>
    </row>
    <row r="2480" spans="5:6" s="120" customFormat="1" x14ac:dyDescent="0.2">
      <c r="E2480" s="127"/>
      <c r="F2480" s="127"/>
    </row>
    <row r="2481" spans="5:6" s="120" customFormat="1" x14ac:dyDescent="0.2">
      <c r="E2481" s="127"/>
      <c r="F2481" s="127"/>
    </row>
    <row r="2482" spans="5:6" s="120" customFormat="1" x14ac:dyDescent="0.2">
      <c r="E2482" s="127"/>
      <c r="F2482" s="127"/>
    </row>
    <row r="2483" spans="5:6" s="120" customFormat="1" x14ac:dyDescent="0.2">
      <c r="E2483" s="127"/>
      <c r="F2483" s="127"/>
    </row>
    <row r="2484" spans="5:6" s="120" customFormat="1" x14ac:dyDescent="0.2">
      <c r="E2484" s="127"/>
      <c r="F2484" s="127"/>
    </row>
    <row r="2485" spans="5:6" s="120" customFormat="1" x14ac:dyDescent="0.2">
      <c r="E2485" s="127"/>
      <c r="F2485" s="127"/>
    </row>
    <row r="2486" spans="5:6" s="120" customFormat="1" x14ac:dyDescent="0.2">
      <c r="E2486" s="127"/>
      <c r="F2486" s="127"/>
    </row>
    <row r="2487" spans="5:6" s="120" customFormat="1" x14ac:dyDescent="0.2">
      <c r="E2487" s="127"/>
      <c r="F2487" s="127"/>
    </row>
    <row r="2488" spans="5:6" s="120" customFormat="1" x14ac:dyDescent="0.2">
      <c r="E2488" s="127"/>
      <c r="F2488" s="127"/>
    </row>
    <row r="2489" spans="5:6" s="120" customFormat="1" x14ac:dyDescent="0.2">
      <c r="E2489" s="127"/>
      <c r="F2489" s="127"/>
    </row>
    <row r="2490" spans="5:6" s="120" customFormat="1" x14ac:dyDescent="0.2">
      <c r="E2490" s="127"/>
      <c r="F2490" s="127"/>
    </row>
    <row r="2491" spans="5:6" s="120" customFormat="1" x14ac:dyDescent="0.2">
      <c r="E2491" s="127"/>
      <c r="F2491" s="127"/>
    </row>
    <row r="2492" spans="5:6" s="120" customFormat="1" x14ac:dyDescent="0.2">
      <c r="E2492" s="127"/>
      <c r="F2492" s="127"/>
    </row>
    <row r="2493" spans="5:6" s="120" customFormat="1" x14ac:dyDescent="0.2">
      <c r="E2493" s="127"/>
      <c r="F2493" s="127"/>
    </row>
    <row r="2494" spans="5:6" s="120" customFormat="1" x14ac:dyDescent="0.2">
      <c r="E2494" s="127"/>
      <c r="F2494" s="127"/>
    </row>
    <row r="2495" spans="5:6" s="120" customFormat="1" x14ac:dyDescent="0.2">
      <c r="E2495" s="127"/>
      <c r="F2495" s="127"/>
    </row>
    <row r="2496" spans="5:6" s="120" customFormat="1" x14ac:dyDescent="0.2">
      <c r="E2496" s="127"/>
      <c r="F2496" s="127"/>
    </row>
    <row r="2497" spans="5:6" s="120" customFormat="1" x14ac:dyDescent="0.2">
      <c r="E2497" s="127"/>
      <c r="F2497" s="127"/>
    </row>
    <row r="2498" spans="5:6" s="120" customFormat="1" x14ac:dyDescent="0.2">
      <c r="E2498" s="127"/>
      <c r="F2498" s="127"/>
    </row>
    <row r="2499" spans="5:6" s="120" customFormat="1" x14ac:dyDescent="0.2">
      <c r="E2499" s="127"/>
      <c r="F2499" s="127"/>
    </row>
    <row r="2500" spans="5:6" s="120" customFormat="1" x14ac:dyDescent="0.2">
      <c r="E2500" s="127"/>
      <c r="F2500" s="127"/>
    </row>
    <row r="2501" spans="5:6" s="120" customFormat="1" x14ac:dyDescent="0.2">
      <c r="E2501" s="127"/>
      <c r="F2501" s="127"/>
    </row>
    <row r="2502" spans="5:6" s="120" customFormat="1" x14ac:dyDescent="0.2">
      <c r="E2502" s="127"/>
      <c r="F2502" s="127"/>
    </row>
    <row r="2503" spans="5:6" s="120" customFormat="1" x14ac:dyDescent="0.2">
      <c r="E2503" s="127"/>
      <c r="F2503" s="127"/>
    </row>
    <row r="2504" spans="5:6" s="120" customFormat="1" x14ac:dyDescent="0.2">
      <c r="E2504" s="127"/>
      <c r="F2504" s="127"/>
    </row>
    <row r="2505" spans="5:6" s="120" customFormat="1" x14ac:dyDescent="0.2">
      <c r="E2505" s="127"/>
      <c r="F2505" s="127"/>
    </row>
    <row r="2506" spans="5:6" s="120" customFormat="1" x14ac:dyDescent="0.2">
      <c r="E2506" s="127"/>
      <c r="F2506" s="127"/>
    </row>
    <row r="2507" spans="5:6" s="120" customFormat="1" x14ac:dyDescent="0.2">
      <c r="E2507" s="127"/>
      <c r="F2507" s="127"/>
    </row>
    <row r="2508" spans="5:6" s="120" customFormat="1" x14ac:dyDescent="0.2">
      <c r="E2508" s="127"/>
      <c r="F2508" s="127"/>
    </row>
    <row r="2509" spans="5:6" s="120" customFormat="1" x14ac:dyDescent="0.2">
      <c r="E2509" s="127"/>
      <c r="F2509" s="127"/>
    </row>
    <row r="2510" spans="5:6" s="120" customFormat="1" x14ac:dyDescent="0.2">
      <c r="E2510" s="127"/>
      <c r="F2510" s="127"/>
    </row>
    <row r="2511" spans="5:6" s="120" customFormat="1" x14ac:dyDescent="0.2">
      <c r="E2511" s="127"/>
      <c r="F2511" s="127"/>
    </row>
    <row r="2512" spans="5:6" s="120" customFormat="1" x14ac:dyDescent="0.2">
      <c r="E2512" s="127"/>
      <c r="F2512" s="127"/>
    </row>
    <row r="2513" spans="5:6" s="120" customFormat="1" x14ac:dyDescent="0.2">
      <c r="E2513" s="127"/>
      <c r="F2513" s="127"/>
    </row>
    <row r="2514" spans="5:6" s="120" customFormat="1" x14ac:dyDescent="0.2">
      <c r="E2514" s="127"/>
      <c r="F2514" s="127"/>
    </row>
    <row r="2515" spans="5:6" s="120" customFormat="1" x14ac:dyDescent="0.2">
      <c r="E2515" s="127"/>
      <c r="F2515" s="127"/>
    </row>
    <row r="2516" spans="5:6" s="120" customFormat="1" x14ac:dyDescent="0.2">
      <c r="E2516" s="127"/>
      <c r="F2516" s="127"/>
    </row>
    <row r="2517" spans="5:6" s="120" customFormat="1" x14ac:dyDescent="0.2">
      <c r="E2517" s="127"/>
      <c r="F2517" s="127"/>
    </row>
    <row r="2518" spans="5:6" s="120" customFormat="1" x14ac:dyDescent="0.2">
      <c r="E2518" s="127"/>
      <c r="F2518" s="127"/>
    </row>
    <row r="2519" spans="5:6" s="120" customFormat="1" x14ac:dyDescent="0.2">
      <c r="E2519" s="127"/>
      <c r="F2519" s="127"/>
    </row>
    <row r="2520" spans="5:6" s="120" customFormat="1" x14ac:dyDescent="0.2">
      <c r="E2520" s="127"/>
      <c r="F2520" s="127"/>
    </row>
    <row r="2521" spans="5:6" s="120" customFormat="1" x14ac:dyDescent="0.2">
      <c r="E2521" s="127"/>
      <c r="F2521" s="127"/>
    </row>
    <row r="2522" spans="5:6" s="120" customFormat="1" x14ac:dyDescent="0.2">
      <c r="E2522" s="127"/>
      <c r="F2522" s="127"/>
    </row>
    <row r="2523" spans="5:6" s="120" customFormat="1" x14ac:dyDescent="0.2">
      <c r="E2523" s="127"/>
      <c r="F2523" s="127"/>
    </row>
    <row r="2524" spans="5:6" s="120" customFormat="1" x14ac:dyDescent="0.2">
      <c r="E2524" s="127"/>
      <c r="F2524" s="127"/>
    </row>
    <row r="2525" spans="5:6" s="120" customFormat="1" x14ac:dyDescent="0.2">
      <c r="E2525" s="127"/>
      <c r="F2525" s="127"/>
    </row>
    <row r="2526" spans="5:6" s="120" customFormat="1" x14ac:dyDescent="0.2">
      <c r="E2526" s="127"/>
      <c r="F2526" s="127"/>
    </row>
    <row r="2527" spans="5:6" s="120" customFormat="1" x14ac:dyDescent="0.2">
      <c r="E2527" s="127"/>
      <c r="F2527" s="127"/>
    </row>
    <row r="2528" spans="5:6" s="120" customFormat="1" x14ac:dyDescent="0.2">
      <c r="E2528" s="127"/>
      <c r="F2528" s="127"/>
    </row>
    <row r="2529" spans="5:6" s="120" customFormat="1" x14ac:dyDescent="0.2">
      <c r="E2529" s="127"/>
      <c r="F2529" s="127"/>
    </row>
    <row r="2530" spans="5:6" s="120" customFormat="1" x14ac:dyDescent="0.2">
      <c r="E2530" s="127"/>
      <c r="F2530" s="127"/>
    </row>
    <row r="2531" spans="5:6" s="120" customFormat="1" x14ac:dyDescent="0.2">
      <c r="E2531" s="127"/>
      <c r="F2531" s="127"/>
    </row>
    <row r="2532" spans="5:6" s="120" customFormat="1" x14ac:dyDescent="0.2">
      <c r="E2532" s="127"/>
      <c r="F2532" s="127"/>
    </row>
    <row r="2533" spans="5:6" s="120" customFormat="1" x14ac:dyDescent="0.2">
      <c r="E2533" s="127"/>
      <c r="F2533" s="127"/>
    </row>
    <row r="2534" spans="5:6" s="120" customFormat="1" x14ac:dyDescent="0.2">
      <c r="E2534" s="127"/>
      <c r="F2534" s="127"/>
    </row>
    <row r="2535" spans="5:6" s="120" customFormat="1" x14ac:dyDescent="0.2">
      <c r="E2535" s="127"/>
      <c r="F2535" s="127"/>
    </row>
    <row r="2536" spans="5:6" s="120" customFormat="1" x14ac:dyDescent="0.2">
      <c r="E2536" s="127"/>
      <c r="F2536" s="127"/>
    </row>
    <row r="2537" spans="5:6" s="120" customFormat="1" x14ac:dyDescent="0.2">
      <c r="E2537" s="127"/>
      <c r="F2537" s="127"/>
    </row>
    <row r="2538" spans="5:6" s="120" customFormat="1" x14ac:dyDescent="0.2">
      <c r="E2538" s="127"/>
      <c r="F2538" s="127"/>
    </row>
    <row r="2539" spans="5:6" s="120" customFormat="1" x14ac:dyDescent="0.2">
      <c r="E2539" s="127"/>
      <c r="F2539" s="127"/>
    </row>
    <row r="2540" spans="5:6" s="120" customFormat="1" x14ac:dyDescent="0.2">
      <c r="E2540" s="127"/>
      <c r="F2540" s="127"/>
    </row>
    <row r="2541" spans="5:6" s="120" customFormat="1" x14ac:dyDescent="0.2">
      <c r="E2541" s="127"/>
      <c r="F2541" s="127"/>
    </row>
    <row r="2542" spans="5:6" s="120" customFormat="1" x14ac:dyDescent="0.2">
      <c r="E2542" s="127"/>
      <c r="F2542" s="127"/>
    </row>
    <row r="2543" spans="5:6" s="120" customFormat="1" x14ac:dyDescent="0.2">
      <c r="E2543" s="127"/>
      <c r="F2543" s="127"/>
    </row>
    <row r="2544" spans="5:6" s="120" customFormat="1" x14ac:dyDescent="0.2">
      <c r="E2544" s="127"/>
      <c r="F2544" s="127"/>
    </row>
    <row r="2545" spans="5:6" s="120" customFormat="1" x14ac:dyDescent="0.2">
      <c r="E2545" s="127"/>
      <c r="F2545" s="127"/>
    </row>
    <row r="2546" spans="5:6" s="120" customFormat="1" x14ac:dyDescent="0.2">
      <c r="E2546" s="127"/>
      <c r="F2546" s="127"/>
    </row>
    <row r="2547" spans="5:6" s="120" customFormat="1" x14ac:dyDescent="0.2">
      <c r="E2547" s="127"/>
      <c r="F2547" s="127"/>
    </row>
    <row r="2548" spans="5:6" s="120" customFormat="1" x14ac:dyDescent="0.2">
      <c r="E2548" s="127"/>
      <c r="F2548" s="127"/>
    </row>
    <row r="2549" spans="5:6" s="120" customFormat="1" x14ac:dyDescent="0.2">
      <c r="E2549" s="127"/>
      <c r="F2549" s="127"/>
    </row>
    <row r="2550" spans="5:6" s="120" customFormat="1" x14ac:dyDescent="0.2">
      <c r="E2550" s="127"/>
      <c r="F2550" s="127"/>
    </row>
    <row r="2551" spans="5:6" s="120" customFormat="1" x14ac:dyDescent="0.2">
      <c r="E2551" s="127"/>
      <c r="F2551" s="127"/>
    </row>
    <row r="2552" spans="5:6" s="120" customFormat="1" x14ac:dyDescent="0.2">
      <c r="E2552" s="127"/>
      <c r="F2552" s="127"/>
    </row>
    <row r="2553" spans="5:6" s="120" customFormat="1" x14ac:dyDescent="0.2">
      <c r="E2553" s="127"/>
      <c r="F2553" s="127"/>
    </row>
    <row r="2554" spans="5:6" s="120" customFormat="1" x14ac:dyDescent="0.2">
      <c r="E2554" s="127"/>
      <c r="F2554" s="127"/>
    </row>
    <row r="2555" spans="5:6" s="120" customFormat="1" x14ac:dyDescent="0.2">
      <c r="E2555" s="127"/>
      <c r="F2555" s="127"/>
    </row>
    <row r="2556" spans="5:6" s="120" customFormat="1" x14ac:dyDescent="0.2">
      <c r="E2556" s="127"/>
      <c r="F2556" s="127"/>
    </row>
    <row r="2557" spans="5:6" s="120" customFormat="1" x14ac:dyDescent="0.2">
      <c r="E2557" s="127"/>
      <c r="F2557" s="127"/>
    </row>
    <row r="2558" spans="5:6" s="120" customFormat="1" x14ac:dyDescent="0.2">
      <c r="E2558" s="127"/>
      <c r="F2558" s="127"/>
    </row>
    <row r="2559" spans="5:6" s="120" customFormat="1" x14ac:dyDescent="0.2">
      <c r="E2559" s="127"/>
      <c r="F2559" s="127"/>
    </row>
    <row r="2560" spans="5:6" s="120" customFormat="1" x14ac:dyDescent="0.2">
      <c r="E2560" s="127"/>
      <c r="F2560" s="127"/>
    </row>
    <row r="2561" spans="5:6" s="120" customFormat="1" x14ac:dyDescent="0.2">
      <c r="E2561" s="127"/>
      <c r="F2561" s="127"/>
    </row>
    <row r="2562" spans="5:6" s="120" customFormat="1" x14ac:dyDescent="0.2">
      <c r="E2562" s="127"/>
      <c r="F2562" s="127"/>
    </row>
    <row r="2563" spans="5:6" s="120" customFormat="1" x14ac:dyDescent="0.2">
      <c r="E2563" s="127"/>
      <c r="F2563" s="127"/>
    </row>
    <row r="2564" spans="5:6" s="120" customFormat="1" x14ac:dyDescent="0.2">
      <c r="E2564" s="127"/>
      <c r="F2564" s="127"/>
    </row>
    <row r="2565" spans="5:6" s="120" customFormat="1" x14ac:dyDescent="0.2">
      <c r="E2565" s="127"/>
      <c r="F2565" s="127"/>
    </row>
    <row r="2566" spans="5:6" s="120" customFormat="1" x14ac:dyDescent="0.2">
      <c r="E2566" s="127"/>
      <c r="F2566" s="127"/>
    </row>
    <row r="2567" spans="5:6" s="120" customFormat="1" x14ac:dyDescent="0.2">
      <c r="E2567" s="127"/>
      <c r="F2567" s="127"/>
    </row>
    <row r="2568" spans="5:6" s="120" customFormat="1" x14ac:dyDescent="0.2">
      <c r="E2568" s="127"/>
      <c r="F2568" s="127"/>
    </row>
    <row r="2569" spans="5:6" s="120" customFormat="1" x14ac:dyDescent="0.2">
      <c r="E2569" s="127"/>
      <c r="F2569" s="127"/>
    </row>
    <row r="2570" spans="5:6" s="120" customFormat="1" x14ac:dyDescent="0.2">
      <c r="E2570" s="127"/>
      <c r="F2570" s="127"/>
    </row>
    <row r="2571" spans="5:6" s="120" customFormat="1" x14ac:dyDescent="0.2">
      <c r="E2571" s="127"/>
      <c r="F2571" s="127"/>
    </row>
    <row r="2572" spans="5:6" s="120" customFormat="1" x14ac:dyDescent="0.2">
      <c r="E2572" s="127"/>
      <c r="F2572" s="127"/>
    </row>
    <row r="2573" spans="5:6" s="120" customFormat="1" x14ac:dyDescent="0.2">
      <c r="E2573" s="127"/>
      <c r="F2573" s="127"/>
    </row>
    <row r="2574" spans="5:6" s="120" customFormat="1" x14ac:dyDescent="0.2">
      <c r="E2574" s="127"/>
      <c r="F2574" s="127"/>
    </row>
    <row r="2575" spans="5:6" s="120" customFormat="1" x14ac:dyDescent="0.2">
      <c r="E2575" s="127"/>
      <c r="F2575" s="127"/>
    </row>
    <row r="2576" spans="5:6" s="120" customFormat="1" x14ac:dyDescent="0.2">
      <c r="E2576" s="127"/>
      <c r="F2576" s="127"/>
    </row>
    <row r="2577" spans="5:6" s="120" customFormat="1" x14ac:dyDescent="0.2">
      <c r="E2577" s="127"/>
      <c r="F2577" s="127"/>
    </row>
    <row r="2578" spans="5:6" s="120" customFormat="1" x14ac:dyDescent="0.2">
      <c r="E2578" s="127"/>
      <c r="F2578" s="127"/>
    </row>
    <row r="2579" spans="5:6" s="120" customFormat="1" x14ac:dyDescent="0.2">
      <c r="E2579" s="127"/>
      <c r="F2579" s="127"/>
    </row>
    <row r="2580" spans="5:6" s="120" customFormat="1" x14ac:dyDescent="0.2">
      <c r="E2580" s="127"/>
      <c r="F2580" s="127"/>
    </row>
    <row r="2581" spans="5:6" s="120" customFormat="1" x14ac:dyDescent="0.2">
      <c r="E2581" s="127"/>
      <c r="F2581" s="127"/>
    </row>
    <row r="2582" spans="5:6" s="120" customFormat="1" x14ac:dyDescent="0.2">
      <c r="E2582" s="127"/>
      <c r="F2582" s="127"/>
    </row>
    <row r="2583" spans="5:6" s="120" customFormat="1" x14ac:dyDescent="0.2">
      <c r="E2583" s="127"/>
      <c r="F2583" s="127"/>
    </row>
    <row r="2584" spans="5:6" s="120" customFormat="1" x14ac:dyDescent="0.2">
      <c r="E2584" s="127"/>
      <c r="F2584" s="127"/>
    </row>
    <row r="2585" spans="5:6" s="120" customFormat="1" x14ac:dyDescent="0.2">
      <c r="E2585" s="127"/>
      <c r="F2585" s="127"/>
    </row>
    <row r="2586" spans="5:6" s="120" customFormat="1" x14ac:dyDescent="0.2">
      <c r="E2586" s="127"/>
      <c r="F2586" s="127"/>
    </row>
    <row r="2587" spans="5:6" s="120" customFormat="1" x14ac:dyDescent="0.2">
      <c r="E2587" s="127"/>
      <c r="F2587" s="127"/>
    </row>
    <row r="2588" spans="5:6" s="120" customFormat="1" x14ac:dyDescent="0.2">
      <c r="E2588" s="127"/>
      <c r="F2588" s="127"/>
    </row>
    <row r="2589" spans="5:6" s="120" customFormat="1" x14ac:dyDescent="0.2">
      <c r="E2589" s="127"/>
      <c r="F2589" s="127"/>
    </row>
    <row r="2590" spans="5:6" s="120" customFormat="1" x14ac:dyDescent="0.2">
      <c r="E2590" s="127"/>
      <c r="F2590" s="127"/>
    </row>
    <row r="2591" spans="5:6" s="120" customFormat="1" x14ac:dyDescent="0.2">
      <c r="E2591" s="127"/>
      <c r="F2591" s="127"/>
    </row>
    <row r="2592" spans="5:6" s="120" customFormat="1" x14ac:dyDescent="0.2">
      <c r="E2592" s="127"/>
      <c r="F2592" s="127"/>
    </row>
    <row r="2593" spans="5:6" s="120" customFormat="1" x14ac:dyDescent="0.2">
      <c r="E2593" s="127"/>
      <c r="F2593" s="127"/>
    </row>
    <row r="2594" spans="5:6" s="120" customFormat="1" x14ac:dyDescent="0.2">
      <c r="E2594" s="127"/>
      <c r="F2594" s="127"/>
    </row>
    <row r="2595" spans="5:6" s="120" customFormat="1" x14ac:dyDescent="0.2">
      <c r="E2595" s="127"/>
      <c r="F2595" s="127"/>
    </row>
    <row r="2596" spans="5:6" s="120" customFormat="1" x14ac:dyDescent="0.2">
      <c r="E2596" s="127"/>
      <c r="F2596" s="127"/>
    </row>
    <row r="2597" spans="5:6" s="120" customFormat="1" x14ac:dyDescent="0.2">
      <c r="E2597" s="127"/>
      <c r="F2597" s="127"/>
    </row>
    <row r="2598" spans="5:6" s="120" customFormat="1" x14ac:dyDescent="0.2">
      <c r="E2598" s="127"/>
      <c r="F2598" s="127"/>
    </row>
    <row r="2599" spans="5:6" s="120" customFormat="1" x14ac:dyDescent="0.2">
      <c r="E2599" s="127"/>
      <c r="F2599" s="127"/>
    </row>
    <row r="2600" spans="5:6" s="120" customFormat="1" x14ac:dyDescent="0.2">
      <c r="E2600" s="127"/>
      <c r="F2600" s="127"/>
    </row>
    <row r="2601" spans="5:6" s="120" customFormat="1" x14ac:dyDescent="0.2">
      <c r="E2601" s="127"/>
      <c r="F2601" s="127"/>
    </row>
    <row r="2602" spans="5:6" s="120" customFormat="1" x14ac:dyDescent="0.2">
      <c r="E2602" s="127"/>
      <c r="F2602" s="127"/>
    </row>
    <row r="2603" spans="5:6" s="120" customFormat="1" x14ac:dyDescent="0.2">
      <c r="E2603" s="127"/>
      <c r="F2603" s="127"/>
    </row>
    <row r="2604" spans="5:6" s="120" customFormat="1" x14ac:dyDescent="0.2">
      <c r="E2604" s="127"/>
      <c r="F2604" s="127"/>
    </row>
    <row r="2605" spans="5:6" s="120" customFormat="1" x14ac:dyDescent="0.2">
      <c r="E2605" s="127"/>
      <c r="F2605" s="127"/>
    </row>
    <row r="2606" spans="5:6" s="120" customFormat="1" x14ac:dyDescent="0.2">
      <c r="E2606" s="127"/>
      <c r="F2606" s="127"/>
    </row>
    <row r="2607" spans="5:6" s="120" customFormat="1" x14ac:dyDescent="0.2">
      <c r="E2607" s="127"/>
      <c r="F2607" s="127"/>
    </row>
    <row r="2608" spans="5:6" s="120" customFormat="1" x14ac:dyDescent="0.2">
      <c r="E2608" s="127"/>
      <c r="F2608" s="127"/>
    </row>
    <row r="2609" spans="5:6" s="120" customFormat="1" x14ac:dyDescent="0.2">
      <c r="E2609" s="127"/>
      <c r="F2609" s="127"/>
    </row>
    <row r="2610" spans="5:6" s="120" customFormat="1" x14ac:dyDescent="0.2">
      <c r="E2610" s="127"/>
      <c r="F2610" s="127"/>
    </row>
    <row r="2611" spans="5:6" s="120" customFormat="1" x14ac:dyDescent="0.2">
      <c r="E2611" s="127"/>
      <c r="F2611" s="127"/>
    </row>
    <row r="2612" spans="5:6" s="120" customFormat="1" x14ac:dyDescent="0.2">
      <c r="E2612" s="127"/>
      <c r="F2612" s="127"/>
    </row>
    <row r="2613" spans="5:6" s="120" customFormat="1" x14ac:dyDescent="0.2">
      <c r="E2613" s="127"/>
      <c r="F2613" s="127"/>
    </row>
    <row r="2614" spans="5:6" s="120" customFormat="1" x14ac:dyDescent="0.2">
      <c r="E2614" s="127"/>
      <c r="F2614" s="127"/>
    </row>
    <row r="2615" spans="5:6" s="120" customFormat="1" x14ac:dyDescent="0.2">
      <c r="E2615" s="127"/>
      <c r="F2615" s="127"/>
    </row>
    <row r="2616" spans="5:6" s="120" customFormat="1" x14ac:dyDescent="0.2">
      <c r="E2616" s="127"/>
      <c r="F2616" s="127"/>
    </row>
    <row r="2617" spans="5:6" s="120" customFormat="1" x14ac:dyDescent="0.2">
      <c r="E2617" s="127"/>
      <c r="F2617" s="127"/>
    </row>
    <row r="2618" spans="5:6" s="120" customFormat="1" x14ac:dyDescent="0.2">
      <c r="E2618" s="127"/>
      <c r="F2618" s="127"/>
    </row>
    <row r="2619" spans="5:6" s="120" customFormat="1" x14ac:dyDescent="0.2">
      <c r="E2619" s="127"/>
      <c r="F2619" s="127"/>
    </row>
    <row r="2620" spans="5:6" s="120" customFormat="1" x14ac:dyDescent="0.2">
      <c r="E2620" s="127"/>
      <c r="F2620" s="127"/>
    </row>
    <row r="2621" spans="5:6" s="120" customFormat="1" x14ac:dyDescent="0.2">
      <c r="E2621" s="127"/>
      <c r="F2621" s="127"/>
    </row>
    <row r="2622" spans="5:6" s="120" customFormat="1" x14ac:dyDescent="0.2">
      <c r="E2622" s="127"/>
      <c r="F2622" s="127"/>
    </row>
    <row r="2623" spans="5:6" s="120" customFormat="1" x14ac:dyDescent="0.2">
      <c r="E2623" s="127"/>
      <c r="F2623" s="127"/>
    </row>
    <row r="2624" spans="5:6" s="120" customFormat="1" x14ac:dyDescent="0.2">
      <c r="E2624" s="127"/>
      <c r="F2624" s="127"/>
    </row>
    <row r="2625" spans="5:6" s="120" customFormat="1" x14ac:dyDescent="0.2">
      <c r="E2625" s="127"/>
      <c r="F2625" s="127"/>
    </row>
    <row r="2626" spans="5:6" s="120" customFormat="1" x14ac:dyDescent="0.2">
      <c r="E2626" s="127"/>
      <c r="F2626" s="127"/>
    </row>
    <row r="2627" spans="5:6" s="120" customFormat="1" x14ac:dyDescent="0.2">
      <c r="E2627" s="127"/>
      <c r="F2627" s="127"/>
    </row>
    <row r="2628" spans="5:6" s="120" customFormat="1" x14ac:dyDescent="0.2">
      <c r="E2628" s="127"/>
      <c r="F2628" s="127"/>
    </row>
    <row r="2629" spans="5:6" s="120" customFormat="1" x14ac:dyDescent="0.2">
      <c r="E2629" s="127"/>
      <c r="F2629" s="127"/>
    </row>
    <row r="2630" spans="5:6" s="120" customFormat="1" x14ac:dyDescent="0.2">
      <c r="E2630" s="127"/>
      <c r="F2630" s="127"/>
    </row>
    <row r="2631" spans="5:6" s="120" customFormat="1" x14ac:dyDescent="0.2">
      <c r="E2631" s="127"/>
      <c r="F2631" s="127"/>
    </row>
    <row r="2632" spans="5:6" s="120" customFormat="1" x14ac:dyDescent="0.2">
      <c r="E2632" s="127"/>
      <c r="F2632" s="127"/>
    </row>
    <row r="2633" spans="5:6" s="120" customFormat="1" x14ac:dyDescent="0.2">
      <c r="E2633" s="127"/>
      <c r="F2633" s="127"/>
    </row>
    <row r="2634" spans="5:6" s="120" customFormat="1" x14ac:dyDescent="0.2">
      <c r="E2634" s="127"/>
      <c r="F2634" s="127"/>
    </row>
    <row r="2635" spans="5:6" s="120" customFormat="1" x14ac:dyDescent="0.2">
      <c r="E2635" s="127"/>
      <c r="F2635" s="127"/>
    </row>
    <row r="2636" spans="5:6" s="120" customFormat="1" x14ac:dyDescent="0.2">
      <c r="E2636" s="127"/>
      <c r="F2636" s="127"/>
    </row>
    <row r="2637" spans="5:6" s="120" customFormat="1" x14ac:dyDescent="0.2">
      <c r="E2637" s="127"/>
      <c r="F2637" s="127"/>
    </row>
    <row r="2638" spans="5:6" s="120" customFormat="1" x14ac:dyDescent="0.2">
      <c r="E2638" s="127"/>
      <c r="F2638" s="127"/>
    </row>
    <row r="2639" spans="5:6" s="120" customFormat="1" x14ac:dyDescent="0.2">
      <c r="E2639" s="127"/>
      <c r="F2639" s="127"/>
    </row>
    <row r="2640" spans="5:6" s="120" customFormat="1" x14ac:dyDescent="0.2">
      <c r="E2640" s="127"/>
      <c r="F2640" s="127"/>
    </row>
    <row r="2641" spans="5:6" s="120" customFormat="1" x14ac:dyDescent="0.2">
      <c r="E2641" s="127"/>
      <c r="F2641" s="127"/>
    </row>
    <row r="2642" spans="5:6" s="120" customFormat="1" x14ac:dyDescent="0.2">
      <c r="E2642" s="127"/>
      <c r="F2642" s="127"/>
    </row>
    <row r="2643" spans="5:6" s="120" customFormat="1" x14ac:dyDescent="0.2">
      <c r="E2643" s="127"/>
      <c r="F2643" s="127"/>
    </row>
    <row r="2644" spans="5:6" s="120" customFormat="1" x14ac:dyDescent="0.2">
      <c r="E2644" s="127"/>
      <c r="F2644" s="127"/>
    </row>
    <row r="2645" spans="5:6" s="120" customFormat="1" x14ac:dyDescent="0.2">
      <c r="E2645" s="127"/>
      <c r="F2645" s="127"/>
    </row>
    <row r="2646" spans="5:6" s="120" customFormat="1" x14ac:dyDescent="0.2">
      <c r="E2646" s="127"/>
      <c r="F2646" s="127"/>
    </row>
    <row r="2647" spans="5:6" s="120" customFormat="1" x14ac:dyDescent="0.2">
      <c r="E2647" s="127"/>
      <c r="F2647" s="127"/>
    </row>
    <row r="2648" spans="5:6" s="120" customFormat="1" x14ac:dyDescent="0.2">
      <c r="E2648" s="127"/>
      <c r="F2648" s="127"/>
    </row>
    <row r="2649" spans="5:6" s="120" customFormat="1" x14ac:dyDescent="0.2">
      <c r="E2649" s="127"/>
      <c r="F2649" s="127"/>
    </row>
    <row r="2650" spans="5:6" s="120" customFormat="1" x14ac:dyDescent="0.2">
      <c r="E2650" s="127"/>
      <c r="F2650" s="127"/>
    </row>
    <row r="2651" spans="5:6" s="120" customFormat="1" x14ac:dyDescent="0.2">
      <c r="E2651" s="127"/>
      <c r="F2651" s="127"/>
    </row>
    <row r="2652" spans="5:6" s="120" customFormat="1" x14ac:dyDescent="0.2">
      <c r="E2652" s="127"/>
      <c r="F2652" s="127"/>
    </row>
    <row r="2653" spans="5:6" s="120" customFormat="1" x14ac:dyDescent="0.2">
      <c r="E2653" s="127"/>
      <c r="F2653" s="127"/>
    </row>
    <row r="2654" spans="5:6" s="120" customFormat="1" x14ac:dyDescent="0.2">
      <c r="E2654" s="127"/>
      <c r="F2654" s="127"/>
    </row>
    <row r="2655" spans="5:6" s="120" customFormat="1" x14ac:dyDescent="0.2">
      <c r="E2655" s="127"/>
      <c r="F2655" s="127"/>
    </row>
    <row r="2656" spans="5:6" s="120" customFormat="1" x14ac:dyDescent="0.2">
      <c r="E2656" s="127"/>
      <c r="F2656" s="127"/>
    </row>
    <row r="2657" spans="5:6" s="120" customFormat="1" x14ac:dyDescent="0.2">
      <c r="E2657" s="127"/>
      <c r="F2657" s="127"/>
    </row>
    <row r="2658" spans="5:6" s="120" customFormat="1" x14ac:dyDescent="0.2">
      <c r="E2658" s="127"/>
      <c r="F2658" s="127"/>
    </row>
    <row r="2659" spans="5:6" s="120" customFormat="1" x14ac:dyDescent="0.2">
      <c r="E2659" s="127"/>
      <c r="F2659" s="127"/>
    </row>
    <row r="2660" spans="5:6" s="120" customFormat="1" x14ac:dyDescent="0.2">
      <c r="E2660" s="127"/>
      <c r="F2660" s="127"/>
    </row>
    <row r="2661" spans="5:6" s="120" customFormat="1" x14ac:dyDescent="0.2">
      <c r="E2661" s="127"/>
      <c r="F2661" s="127"/>
    </row>
    <row r="2662" spans="5:6" s="120" customFormat="1" x14ac:dyDescent="0.2">
      <c r="E2662" s="127"/>
      <c r="F2662" s="127"/>
    </row>
    <row r="2663" spans="5:6" s="120" customFormat="1" x14ac:dyDescent="0.2">
      <c r="E2663" s="127"/>
      <c r="F2663" s="127"/>
    </row>
    <row r="2664" spans="5:6" s="120" customFormat="1" x14ac:dyDescent="0.2">
      <c r="E2664" s="127"/>
      <c r="F2664" s="127"/>
    </row>
    <row r="2665" spans="5:6" s="120" customFormat="1" x14ac:dyDescent="0.2">
      <c r="E2665" s="127"/>
      <c r="F2665" s="127"/>
    </row>
    <row r="2666" spans="5:6" s="120" customFormat="1" x14ac:dyDescent="0.2">
      <c r="E2666" s="127"/>
      <c r="F2666" s="127"/>
    </row>
    <row r="2667" spans="5:6" s="120" customFormat="1" x14ac:dyDescent="0.2">
      <c r="E2667" s="127"/>
      <c r="F2667" s="127"/>
    </row>
    <row r="2668" spans="5:6" s="120" customFormat="1" x14ac:dyDescent="0.2">
      <c r="E2668" s="127"/>
      <c r="F2668" s="127"/>
    </row>
    <row r="2669" spans="5:6" s="120" customFormat="1" x14ac:dyDescent="0.2">
      <c r="E2669" s="127"/>
      <c r="F2669" s="127"/>
    </row>
    <row r="2670" spans="5:6" s="120" customFormat="1" x14ac:dyDescent="0.2">
      <c r="E2670" s="127"/>
      <c r="F2670" s="127"/>
    </row>
    <row r="2671" spans="5:6" s="120" customFormat="1" x14ac:dyDescent="0.2">
      <c r="E2671" s="127"/>
      <c r="F2671" s="127"/>
    </row>
    <row r="2672" spans="5:6" s="120" customFormat="1" x14ac:dyDescent="0.2">
      <c r="E2672" s="127"/>
      <c r="F2672" s="127"/>
    </row>
    <row r="2673" spans="5:6" s="120" customFormat="1" x14ac:dyDescent="0.2">
      <c r="E2673" s="127"/>
      <c r="F2673" s="127"/>
    </row>
    <row r="2674" spans="5:6" s="120" customFormat="1" x14ac:dyDescent="0.2">
      <c r="E2674" s="127"/>
      <c r="F2674" s="127"/>
    </row>
    <row r="2675" spans="5:6" s="120" customFormat="1" x14ac:dyDescent="0.2">
      <c r="E2675" s="127"/>
      <c r="F2675" s="127"/>
    </row>
    <row r="2676" spans="5:6" s="120" customFormat="1" x14ac:dyDescent="0.2">
      <c r="E2676" s="127"/>
      <c r="F2676" s="127"/>
    </row>
    <row r="2677" spans="5:6" s="120" customFormat="1" x14ac:dyDescent="0.2">
      <c r="E2677" s="127"/>
      <c r="F2677" s="127"/>
    </row>
    <row r="2678" spans="5:6" s="120" customFormat="1" x14ac:dyDescent="0.2">
      <c r="E2678" s="127"/>
      <c r="F2678" s="127"/>
    </row>
    <row r="2679" spans="5:6" s="120" customFormat="1" x14ac:dyDescent="0.2">
      <c r="E2679" s="127"/>
      <c r="F2679" s="127"/>
    </row>
    <row r="2680" spans="5:6" s="120" customFormat="1" x14ac:dyDescent="0.2">
      <c r="E2680" s="127"/>
      <c r="F2680" s="127"/>
    </row>
    <row r="2681" spans="5:6" s="120" customFormat="1" x14ac:dyDescent="0.2">
      <c r="E2681" s="127"/>
      <c r="F2681" s="127"/>
    </row>
    <row r="2682" spans="5:6" s="120" customFormat="1" x14ac:dyDescent="0.2">
      <c r="E2682" s="127"/>
      <c r="F2682" s="127"/>
    </row>
    <row r="2683" spans="5:6" s="120" customFormat="1" x14ac:dyDescent="0.2">
      <c r="E2683" s="127"/>
      <c r="F2683" s="127"/>
    </row>
    <row r="2684" spans="5:6" s="120" customFormat="1" x14ac:dyDescent="0.2">
      <c r="E2684" s="127"/>
      <c r="F2684" s="127"/>
    </row>
    <row r="2685" spans="5:6" s="120" customFormat="1" x14ac:dyDescent="0.2">
      <c r="E2685" s="127"/>
      <c r="F2685" s="127"/>
    </row>
    <row r="2686" spans="5:6" s="120" customFormat="1" x14ac:dyDescent="0.2">
      <c r="E2686" s="127"/>
      <c r="F2686" s="127"/>
    </row>
    <row r="2687" spans="5:6" s="120" customFormat="1" x14ac:dyDescent="0.2">
      <c r="E2687" s="127"/>
      <c r="F2687" s="127"/>
    </row>
    <row r="2688" spans="5:6" s="120" customFormat="1" x14ac:dyDescent="0.2">
      <c r="E2688" s="127"/>
      <c r="F2688" s="127"/>
    </row>
    <row r="2689" spans="5:6" s="120" customFormat="1" x14ac:dyDescent="0.2">
      <c r="E2689" s="127"/>
      <c r="F2689" s="127"/>
    </row>
    <row r="2690" spans="5:6" s="120" customFormat="1" x14ac:dyDescent="0.2">
      <c r="E2690" s="127"/>
      <c r="F2690" s="127"/>
    </row>
    <row r="2691" spans="5:6" s="120" customFormat="1" x14ac:dyDescent="0.2">
      <c r="E2691" s="127"/>
      <c r="F2691" s="127"/>
    </row>
    <row r="2692" spans="5:6" s="120" customFormat="1" x14ac:dyDescent="0.2">
      <c r="E2692" s="127"/>
      <c r="F2692" s="127"/>
    </row>
    <row r="2693" spans="5:6" s="120" customFormat="1" x14ac:dyDescent="0.2">
      <c r="E2693" s="127"/>
      <c r="F2693" s="127"/>
    </row>
    <row r="2694" spans="5:6" s="120" customFormat="1" x14ac:dyDescent="0.2">
      <c r="E2694" s="127"/>
      <c r="F2694" s="127"/>
    </row>
    <row r="2695" spans="5:6" s="120" customFormat="1" x14ac:dyDescent="0.2">
      <c r="E2695" s="127"/>
      <c r="F2695" s="127"/>
    </row>
    <row r="2696" spans="5:6" s="120" customFormat="1" x14ac:dyDescent="0.2">
      <c r="E2696" s="127"/>
      <c r="F2696" s="127"/>
    </row>
    <row r="2697" spans="5:6" s="120" customFormat="1" x14ac:dyDescent="0.2">
      <c r="E2697" s="127"/>
      <c r="F2697" s="127"/>
    </row>
    <row r="2698" spans="5:6" s="120" customFormat="1" x14ac:dyDescent="0.2">
      <c r="E2698" s="127"/>
      <c r="F2698" s="127"/>
    </row>
    <row r="2699" spans="5:6" s="120" customFormat="1" x14ac:dyDescent="0.2">
      <c r="E2699" s="127"/>
      <c r="F2699" s="127"/>
    </row>
    <row r="2700" spans="5:6" s="120" customFormat="1" x14ac:dyDescent="0.2">
      <c r="E2700" s="127"/>
      <c r="F2700" s="127"/>
    </row>
    <row r="2701" spans="5:6" s="120" customFormat="1" x14ac:dyDescent="0.2">
      <c r="E2701" s="127"/>
      <c r="F2701" s="127"/>
    </row>
    <row r="2702" spans="5:6" s="120" customFormat="1" x14ac:dyDescent="0.2">
      <c r="E2702" s="127"/>
      <c r="F2702" s="127"/>
    </row>
    <row r="2703" spans="5:6" s="120" customFormat="1" x14ac:dyDescent="0.2">
      <c r="E2703" s="127"/>
      <c r="F2703" s="127"/>
    </row>
    <row r="2704" spans="5:6" s="120" customFormat="1" x14ac:dyDescent="0.2">
      <c r="E2704" s="127"/>
      <c r="F2704" s="127"/>
    </row>
    <row r="2705" spans="5:6" s="120" customFormat="1" x14ac:dyDescent="0.2">
      <c r="E2705" s="127"/>
      <c r="F2705" s="127"/>
    </row>
    <row r="2706" spans="5:6" s="120" customFormat="1" x14ac:dyDescent="0.2">
      <c r="E2706" s="127"/>
      <c r="F2706" s="127"/>
    </row>
    <row r="2707" spans="5:6" s="120" customFormat="1" x14ac:dyDescent="0.2">
      <c r="E2707" s="127"/>
      <c r="F2707" s="127"/>
    </row>
    <row r="2708" spans="5:6" s="120" customFormat="1" x14ac:dyDescent="0.2">
      <c r="E2708" s="127"/>
      <c r="F2708" s="127"/>
    </row>
    <row r="2709" spans="5:6" s="120" customFormat="1" x14ac:dyDescent="0.2">
      <c r="E2709" s="127"/>
      <c r="F2709" s="127"/>
    </row>
    <row r="2710" spans="5:6" s="120" customFormat="1" x14ac:dyDescent="0.2">
      <c r="E2710" s="127"/>
      <c r="F2710" s="127"/>
    </row>
    <row r="2711" spans="5:6" s="120" customFormat="1" x14ac:dyDescent="0.2">
      <c r="E2711" s="127"/>
      <c r="F2711" s="127"/>
    </row>
    <row r="2712" spans="5:6" s="120" customFormat="1" x14ac:dyDescent="0.2">
      <c r="E2712" s="127"/>
      <c r="F2712" s="127"/>
    </row>
    <row r="2713" spans="5:6" s="120" customFormat="1" x14ac:dyDescent="0.2">
      <c r="E2713" s="127"/>
      <c r="F2713" s="127"/>
    </row>
    <row r="2714" spans="5:6" s="120" customFormat="1" x14ac:dyDescent="0.2">
      <c r="E2714" s="127"/>
      <c r="F2714" s="127"/>
    </row>
    <row r="2715" spans="5:6" s="120" customFormat="1" x14ac:dyDescent="0.2">
      <c r="E2715" s="127"/>
      <c r="F2715" s="127"/>
    </row>
    <row r="2716" spans="5:6" s="120" customFormat="1" x14ac:dyDescent="0.2">
      <c r="E2716" s="127"/>
      <c r="F2716" s="127"/>
    </row>
    <row r="2717" spans="5:6" s="120" customFormat="1" x14ac:dyDescent="0.2">
      <c r="E2717" s="127"/>
      <c r="F2717" s="127"/>
    </row>
    <row r="2718" spans="5:6" s="120" customFormat="1" x14ac:dyDescent="0.2">
      <c r="E2718" s="127"/>
      <c r="F2718" s="127"/>
    </row>
    <row r="2719" spans="5:6" s="120" customFormat="1" x14ac:dyDescent="0.2">
      <c r="E2719" s="127"/>
      <c r="F2719" s="127"/>
    </row>
    <row r="2720" spans="5:6" s="120" customFormat="1" x14ac:dyDescent="0.2">
      <c r="E2720" s="127"/>
      <c r="F2720" s="127"/>
    </row>
    <row r="2721" spans="5:6" s="120" customFormat="1" x14ac:dyDescent="0.2">
      <c r="E2721" s="127"/>
      <c r="F2721" s="127"/>
    </row>
    <row r="2722" spans="5:6" s="120" customFormat="1" x14ac:dyDescent="0.2">
      <c r="E2722" s="127"/>
      <c r="F2722" s="127"/>
    </row>
    <row r="2723" spans="5:6" s="120" customFormat="1" x14ac:dyDescent="0.2">
      <c r="E2723" s="127"/>
      <c r="F2723" s="127"/>
    </row>
    <row r="2724" spans="5:6" s="120" customFormat="1" x14ac:dyDescent="0.2">
      <c r="E2724" s="127"/>
      <c r="F2724" s="127"/>
    </row>
    <row r="2725" spans="5:6" s="120" customFormat="1" x14ac:dyDescent="0.2">
      <c r="E2725" s="127"/>
      <c r="F2725" s="127"/>
    </row>
    <row r="2726" spans="5:6" s="120" customFormat="1" x14ac:dyDescent="0.2">
      <c r="E2726" s="127"/>
      <c r="F2726" s="127"/>
    </row>
    <row r="2727" spans="5:6" s="120" customFormat="1" x14ac:dyDescent="0.2">
      <c r="E2727" s="127"/>
      <c r="F2727" s="127"/>
    </row>
    <row r="2728" spans="5:6" s="120" customFormat="1" x14ac:dyDescent="0.2">
      <c r="E2728" s="127"/>
      <c r="F2728" s="127"/>
    </row>
    <row r="2729" spans="5:6" s="120" customFormat="1" x14ac:dyDescent="0.2">
      <c r="E2729" s="127"/>
      <c r="F2729" s="127"/>
    </row>
    <row r="2730" spans="5:6" s="120" customFormat="1" x14ac:dyDescent="0.2">
      <c r="E2730" s="127"/>
      <c r="F2730" s="127"/>
    </row>
    <row r="2731" spans="5:6" s="120" customFormat="1" x14ac:dyDescent="0.2">
      <c r="E2731" s="127"/>
      <c r="F2731" s="127"/>
    </row>
    <row r="2732" spans="5:6" s="120" customFormat="1" x14ac:dyDescent="0.2">
      <c r="E2732" s="127"/>
      <c r="F2732" s="127"/>
    </row>
    <row r="2733" spans="5:6" s="120" customFormat="1" x14ac:dyDescent="0.2">
      <c r="E2733" s="127"/>
      <c r="F2733" s="127"/>
    </row>
    <row r="2734" spans="5:6" s="120" customFormat="1" x14ac:dyDescent="0.2">
      <c r="E2734" s="127"/>
      <c r="F2734" s="127"/>
    </row>
    <row r="2735" spans="5:6" s="120" customFormat="1" x14ac:dyDescent="0.2">
      <c r="E2735" s="127"/>
      <c r="F2735" s="127"/>
    </row>
    <row r="2736" spans="5:6" s="120" customFormat="1" x14ac:dyDescent="0.2">
      <c r="E2736" s="127"/>
      <c r="F2736" s="127"/>
    </row>
    <row r="2737" spans="5:6" s="120" customFormat="1" x14ac:dyDescent="0.2">
      <c r="E2737" s="127"/>
      <c r="F2737" s="127"/>
    </row>
    <row r="2738" spans="5:6" s="120" customFormat="1" x14ac:dyDescent="0.2">
      <c r="E2738" s="127"/>
      <c r="F2738" s="127"/>
    </row>
    <row r="2739" spans="5:6" s="120" customFormat="1" x14ac:dyDescent="0.2">
      <c r="E2739" s="127"/>
      <c r="F2739" s="127"/>
    </row>
    <row r="2740" spans="5:6" s="120" customFormat="1" x14ac:dyDescent="0.2">
      <c r="E2740" s="127"/>
      <c r="F2740" s="127"/>
    </row>
    <row r="2741" spans="5:6" s="120" customFormat="1" x14ac:dyDescent="0.2">
      <c r="E2741" s="127"/>
      <c r="F2741" s="127"/>
    </row>
    <row r="2742" spans="5:6" s="120" customFormat="1" x14ac:dyDescent="0.2">
      <c r="E2742" s="127"/>
      <c r="F2742" s="127"/>
    </row>
    <row r="2743" spans="5:6" s="120" customFormat="1" x14ac:dyDescent="0.2">
      <c r="E2743" s="127"/>
      <c r="F2743" s="127"/>
    </row>
    <row r="2744" spans="5:6" s="120" customFormat="1" x14ac:dyDescent="0.2">
      <c r="E2744" s="127"/>
      <c r="F2744" s="127"/>
    </row>
    <row r="2745" spans="5:6" s="120" customFormat="1" x14ac:dyDescent="0.2">
      <c r="E2745" s="127"/>
      <c r="F2745" s="127"/>
    </row>
    <row r="2746" spans="5:6" s="120" customFormat="1" x14ac:dyDescent="0.2">
      <c r="E2746" s="127"/>
      <c r="F2746" s="127"/>
    </row>
    <row r="2747" spans="5:6" s="120" customFormat="1" x14ac:dyDescent="0.2">
      <c r="E2747" s="127"/>
      <c r="F2747" s="127"/>
    </row>
    <row r="2748" spans="5:6" s="120" customFormat="1" x14ac:dyDescent="0.2">
      <c r="E2748" s="127"/>
      <c r="F2748" s="127"/>
    </row>
    <row r="2749" spans="5:6" s="120" customFormat="1" x14ac:dyDescent="0.2">
      <c r="E2749" s="127"/>
      <c r="F2749" s="127"/>
    </row>
    <row r="2750" spans="5:6" s="120" customFormat="1" x14ac:dyDescent="0.2">
      <c r="E2750" s="127"/>
      <c r="F2750" s="127"/>
    </row>
    <row r="2751" spans="5:6" s="120" customFormat="1" x14ac:dyDescent="0.2">
      <c r="E2751" s="127"/>
      <c r="F2751" s="127"/>
    </row>
    <row r="2752" spans="5:6" s="120" customFormat="1" x14ac:dyDescent="0.2">
      <c r="E2752" s="127"/>
      <c r="F2752" s="127"/>
    </row>
    <row r="2753" spans="5:6" s="120" customFormat="1" x14ac:dyDescent="0.2">
      <c r="E2753" s="127"/>
      <c r="F2753" s="127"/>
    </row>
    <row r="2754" spans="5:6" s="120" customFormat="1" x14ac:dyDescent="0.2">
      <c r="E2754" s="127"/>
      <c r="F2754" s="127"/>
    </row>
    <row r="2755" spans="5:6" s="120" customFormat="1" x14ac:dyDescent="0.2">
      <c r="E2755" s="127"/>
      <c r="F2755" s="127"/>
    </row>
    <row r="2756" spans="5:6" s="120" customFormat="1" x14ac:dyDescent="0.2">
      <c r="E2756" s="127"/>
      <c r="F2756" s="127"/>
    </row>
    <row r="2757" spans="5:6" s="120" customFormat="1" x14ac:dyDescent="0.2">
      <c r="E2757" s="127"/>
      <c r="F2757" s="127"/>
    </row>
    <row r="2758" spans="5:6" s="120" customFormat="1" x14ac:dyDescent="0.2">
      <c r="E2758" s="127"/>
      <c r="F2758" s="127"/>
    </row>
    <row r="2759" spans="5:6" s="120" customFormat="1" x14ac:dyDescent="0.2">
      <c r="E2759" s="127"/>
      <c r="F2759" s="127"/>
    </row>
    <row r="2760" spans="5:6" s="120" customFormat="1" x14ac:dyDescent="0.2">
      <c r="E2760" s="127"/>
      <c r="F2760" s="127"/>
    </row>
    <row r="2761" spans="5:6" s="120" customFormat="1" x14ac:dyDescent="0.2">
      <c r="E2761" s="127"/>
      <c r="F2761" s="127"/>
    </row>
    <row r="2762" spans="5:6" s="120" customFormat="1" x14ac:dyDescent="0.2">
      <c r="E2762" s="127"/>
      <c r="F2762" s="127"/>
    </row>
    <row r="2763" spans="5:6" s="120" customFormat="1" x14ac:dyDescent="0.2">
      <c r="E2763" s="127"/>
      <c r="F2763" s="127"/>
    </row>
    <row r="2764" spans="5:6" s="120" customFormat="1" x14ac:dyDescent="0.2">
      <c r="E2764" s="127"/>
      <c r="F2764" s="127"/>
    </row>
    <row r="2765" spans="5:6" s="120" customFormat="1" x14ac:dyDescent="0.2">
      <c r="E2765" s="127"/>
      <c r="F2765" s="127"/>
    </row>
    <row r="2766" spans="5:6" s="120" customFormat="1" x14ac:dyDescent="0.2">
      <c r="E2766" s="127"/>
      <c r="F2766" s="127"/>
    </row>
    <row r="2767" spans="5:6" s="120" customFormat="1" x14ac:dyDescent="0.2">
      <c r="E2767" s="127"/>
      <c r="F2767" s="127"/>
    </row>
    <row r="2768" spans="5:6" s="120" customFormat="1" x14ac:dyDescent="0.2">
      <c r="E2768" s="127"/>
      <c r="F2768" s="127"/>
    </row>
    <row r="2769" spans="5:6" s="120" customFormat="1" x14ac:dyDescent="0.2">
      <c r="E2769" s="127"/>
      <c r="F2769" s="127"/>
    </row>
    <row r="2770" spans="5:6" s="120" customFormat="1" x14ac:dyDescent="0.2">
      <c r="E2770" s="127"/>
      <c r="F2770" s="127"/>
    </row>
    <row r="2771" spans="5:6" s="120" customFormat="1" x14ac:dyDescent="0.2">
      <c r="E2771" s="127"/>
      <c r="F2771" s="127"/>
    </row>
    <row r="2772" spans="5:6" s="120" customFormat="1" x14ac:dyDescent="0.2">
      <c r="E2772" s="127"/>
      <c r="F2772" s="127"/>
    </row>
    <row r="2773" spans="5:6" s="120" customFormat="1" x14ac:dyDescent="0.2">
      <c r="E2773" s="127"/>
      <c r="F2773" s="127"/>
    </row>
    <row r="2774" spans="5:6" s="120" customFormat="1" x14ac:dyDescent="0.2">
      <c r="E2774" s="127"/>
      <c r="F2774" s="127"/>
    </row>
    <row r="2775" spans="5:6" s="120" customFormat="1" x14ac:dyDescent="0.2">
      <c r="E2775" s="127"/>
      <c r="F2775" s="127"/>
    </row>
    <row r="2776" spans="5:6" s="120" customFormat="1" x14ac:dyDescent="0.2">
      <c r="E2776" s="127"/>
      <c r="F2776" s="127"/>
    </row>
    <row r="2777" spans="5:6" s="120" customFormat="1" x14ac:dyDescent="0.2">
      <c r="E2777" s="127"/>
      <c r="F2777" s="127"/>
    </row>
    <row r="2778" spans="5:6" s="120" customFormat="1" x14ac:dyDescent="0.2">
      <c r="E2778" s="127"/>
      <c r="F2778" s="127"/>
    </row>
    <row r="2779" spans="5:6" s="120" customFormat="1" x14ac:dyDescent="0.2">
      <c r="E2779" s="127"/>
      <c r="F2779" s="127"/>
    </row>
    <row r="2780" spans="5:6" s="120" customFormat="1" x14ac:dyDescent="0.2">
      <c r="E2780" s="127"/>
      <c r="F2780" s="127"/>
    </row>
    <row r="2781" spans="5:6" s="120" customFormat="1" x14ac:dyDescent="0.2">
      <c r="E2781" s="127"/>
      <c r="F2781" s="127"/>
    </row>
    <row r="2782" spans="5:6" s="120" customFormat="1" x14ac:dyDescent="0.2">
      <c r="E2782" s="127"/>
      <c r="F2782" s="127"/>
    </row>
    <row r="2783" spans="5:6" s="120" customFormat="1" x14ac:dyDescent="0.2">
      <c r="E2783" s="127"/>
      <c r="F2783" s="127"/>
    </row>
    <row r="2784" spans="5:6" s="120" customFormat="1" x14ac:dyDescent="0.2">
      <c r="E2784" s="127"/>
      <c r="F2784" s="127"/>
    </row>
    <row r="2785" spans="5:6" s="120" customFormat="1" x14ac:dyDescent="0.2">
      <c r="E2785" s="127"/>
      <c r="F2785" s="127"/>
    </row>
    <row r="2786" spans="5:6" s="120" customFormat="1" x14ac:dyDescent="0.2">
      <c r="E2786" s="127"/>
      <c r="F2786" s="127"/>
    </row>
    <row r="2787" spans="5:6" s="120" customFormat="1" x14ac:dyDescent="0.2">
      <c r="E2787" s="127"/>
      <c r="F2787" s="127"/>
    </row>
    <row r="2788" spans="5:6" s="120" customFormat="1" x14ac:dyDescent="0.2">
      <c r="E2788" s="127"/>
      <c r="F2788" s="127"/>
    </row>
    <row r="2789" spans="5:6" s="120" customFormat="1" x14ac:dyDescent="0.2">
      <c r="E2789" s="127"/>
      <c r="F2789" s="127"/>
    </row>
    <row r="2790" spans="5:6" s="120" customFormat="1" x14ac:dyDescent="0.2">
      <c r="E2790" s="127"/>
      <c r="F2790" s="127"/>
    </row>
    <row r="2791" spans="5:6" s="120" customFormat="1" x14ac:dyDescent="0.2">
      <c r="E2791" s="127"/>
      <c r="F2791" s="127"/>
    </row>
    <row r="2792" spans="5:6" s="120" customFormat="1" x14ac:dyDescent="0.2">
      <c r="E2792" s="127"/>
      <c r="F2792" s="127"/>
    </row>
    <row r="2793" spans="5:6" s="120" customFormat="1" x14ac:dyDescent="0.2">
      <c r="E2793" s="127"/>
      <c r="F2793" s="127"/>
    </row>
    <row r="2794" spans="5:6" s="120" customFormat="1" x14ac:dyDescent="0.2">
      <c r="E2794" s="127"/>
      <c r="F2794" s="127"/>
    </row>
    <row r="2795" spans="5:6" s="120" customFormat="1" x14ac:dyDescent="0.2">
      <c r="E2795" s="127"/>
      <c r="F2795" s="127"/>
    </row>
    <row r="2796" spans="5:6" s="120" customFormat="1" x14ac:dyDescent="0.2">
      <c r="E2796" s="127"/>
      <c r="F2796" s="127"/>
    </row>
    <row r="2797" spans="5:6" s="120" customFormat="1" x14ac:dyDescent="0.2">
      <c r="E2797" s="127"/>
      <c r="F2797" s="127"/>
    </row>
    <row r="2798" spans="5:6" s="120" customFormat="1" x14ac:dyDescent="0.2">
      <c r="E2798" s="127"/>
      <c r="F2798" s="127"/>
    </row>
    <row r="2799" spans="5:6" s="120" customFormat="1" x14ac:dyDescent="0.2">
      <c r="E2799" s="127"/>
      <c r="F2799" s="127"/>
    </row>
    <row r="2800" spans="5:6" s="120" customFormat="1" x14ac:dyDescent="0.2">
      <c r="E2800" s="127"/>
      <c r="F2800" s="127"/>
    </row>
    <row r="2801" spans="5:6" s="120" customFormat="1" x14ac:dyDescent="0.2">
      <c r="E2801" s="127"/>
      <c r="F2801" s="127"/>
    </row>
    <row r="2802" spans="5:6" s="120" customFormat="1" x14ac:dyDescent="0.2">
      <c r="E2802" s="127"/>
      <c r="F2802" s="127"/>
    </row>
    <row r="2803" spans="5:6" s="120" customFormat="1" x14ac:dyDescent="0.2">
      <c r="E2803" s="127"/>
      <c r="F2803" s="127"/>
    </row>
    <row r="2804" spans="5:6" s="120" customFormat="1" x14ac:dyDescent="0.2">
      <c r="E2804" s="127"/>
      <c r="F2804" s="127"/>
    </row>
    <row r="2805" spans="5:6" s="120" customFormat="1" x14ac:dyDescent="0.2">
      <c r="E2805" s="127"/>
      <c r="F2805" s="127"/>
    </row>
    <row r="2806" spans="5:6" s="120" customFormat="1" x14ac:dyDescent="0.2">
      <c r="E2806" s="127"/>
      <c r="F2806" s="127"/>
    </row>
    <row r="2807" spans="5:6" s="120" customFormat="1" x14ac:dyDescent="0.2">
      <c r="E2807" s="127"/>
      <c r="F2807" s="127"/>
    </row>
    <row r="2808" spans="5:6" s="120" customFormat="1" x14ac:dyDescent="0.2">
      <c r="E2808" s="127"/>
      <c r="F2808" s="127"/>
    </row>
    <row r="2809" spans="5:6" s="120" customFormat="1" x14ac:dyDescent="0.2">
      <c r="E2809" s="127"/>
      <c r="F2809" s="127"/>
    </row>
    <row r="2810" spans="5:6" s="120" customFormat="1" x14ac:dyDescent="0.2">
      <c r="E2810" s="127"/>
      <c r="F2810" s="127"/>
    </row>
    <row r="2811" spans="5:6" s="120" customFormat="1" x14ac:dyDescent="0.2">
      <c r="E2811" s="127"/>
      <c r="F2811" s="127"/>
    </row>
    <row r="2812" spans="5:6" s="120" customFormat="1" x14ac:dyDescent="0.2">
      <c r="E2812" s="127"/>
      <c r="F2812" s="127"/>
    </row>
    <row r="2813" spans="5:6" s="120" customFormat="1" x14ac:dyDescent="0.2">
      <c r="E2813" s="127"/>
      <c r="F2813" s="127"/>
    </row>
    <row r="2814" spans="5:6" s="120" customFormat="1" x14ac:dyDescent="0.2">
      <c r="E2814" s="127"/>
      <c r="F2814" s="127"/>
    </row>
    <row r="2815" spans="5:6" s="120" customFormat="1" x14ac:dyDescent="0.2">
      <c r="E2815" s="127"/>
      <c r="F2815" s="127"/>
    </row>
    <row r="2816" spans="5:6" s="120" customFormat="1" x14ac:dyDescent="0.2">
      <c r="E2816" s="127"/>
      <c r="F2816" s="127"/>
    </row>
    <row r="2817" spans="5:6" s="120" customFormat="1" x14ac:dyDescent="0.2">
      <c r="E2817" s="127"/>
      <c r="F2817" s="127"/>
    </row>
    <row r="2818" spans="5:6" s="120" customFormat="1" x14ac:dyDescent="0.2">
      <c r="E2818" s="127"/>
      <c r="F2818" s="127"/>
    </row>
    <row r="2819" spans="5:6" s="120" customFormat="1" x14ac:dyDescent="0.2">
      <c r="E2819" s="127"/>
      <c r="F2819" s="127"/>
    </row>
    <row r="2820" spans="5:6" s="120" customFormat="1" x14ac:dyDescent="0.2">
      <c r="E2820" s="127"/>
      <c r="F2820" s="127"/>
    </row>
    <row r="2821" spans="5:6" s="120" customFormat="1" x14ac:dyDescent="0.2">
      <c r="E2821" s="127"/>
      <c r="F2821" s="127"/>
    </row>
    <row r="2822" spans="5:6" s="120" customFormat="1" x14ac:dyDescent="0.2">
      <c r="E2822" s="127"/>
      <c r="F2822" s="127"/>
    </row>
    <row r="2823" spans="5:6" s="120" customFormat="1" x14ac:dyDescent="0.2">
      <c r="E2823" s="127"/>
      <c r="F2823" s="127"/>
    </row>
    <row r="2824" spans="5:6" s="120" customFormat="1" x14ac:dyDescent="0.2">
      <c r="E2824" s="127"/>
      <c r="F2824" s="127"/>
    </row>
    <row r="2825" spans="5:6" s="120" customFormat="1" x14ac:dyDescent="0.2">
      <c r="E2825" s="127"/>
      <c r="F2825" s="127"/>
    </row>
    <row r="2826" spans="5:6" s="120" customFormat="1" x14ac:dyDescent="0.2">
      <c r="E2826" s="127"/>
      <c r="F2826" s="127"/>
    </row>
    <row r="2827" spans="5:6" s="120" customFormat="1" x14ac:dyDescent="0.2">
      <c r="E2827" s="127"/>
      <c r="F2827" s="127"/>
    </row>
    <row r="2828" spans="5:6" s="120" customFormat="1" x14ac:dyDescent="0.2">
      <c r="E2828" s="127"/>
      <c r="F2828" s="127"/>
    </row>
    <row r="2829" spans="5:6" s="120" customFormat="1" x14ac:dyDescent="0.2">
      <c r="E2829" s="127"/>
      <c r="F2829" s="127"/>
    </row>
    <row r="2830" spans="5:6" s="120" customFormat="1" x14ac:dyDescent="0.2">
      <c r="E2830" s="127"/>
      <c r="F2830" s="127"/>
    </row>
    <row r="2831" spans="5:6" s="120" customFormat="1" x14ac:dyDescent="0.2">
      <c r="E2831" s="127"/>
      <c r="F2831" s="127"/>
    </row>
    <row r="2832" spans="5:6" s="120" customFormat="1" x14ac:dyDescent="0.2">
      <c r="E2832" s="127"/>
      <c r="F2832" s="127"/>
    </row>
    <row r="2833" spans="5:6" s="120" customFormat="1" x14ac:dyDescent="0.2">
      <c r="E2833" s="127"/>
      <c r="F2833" s="127"/>
    </row>
    <row r="2834" spans="5:6" s="120" customFormat="1" x14ac:dyDescent="0.2">
      <c r="E2834" s="127"/>
      <c r="F2834" s="127"/>
    </row>
    <row r="2835" spans="5:6" s="120" customFormat="1" x14ac:dyDescent="0.2">
      <c r="E2835" s="127"/>
      <c r="F2835" s="127"/>
    </row>
    <row r="2836" spans="5:6" s="120" customFormat="1" x14ac:dyDescent="0.2">
      <c r="E2836" s="127"/>
      <c r="F2836" s="127"/>
    </row>
    <row r="2837" spans="5:6" s="120" customFormat="1" x14ac:dyDescent="0.2">
      <c r="E2837" s="127"/>
      <c r="F2837" s="127"/>
    </row>
    <row r="2838" spans="5:6" s="120" customFormat="1" x14ac:dyDescent="0.2">
      <c r="E2838" s="127"/>
      <c r="F2838" s="127"/>
    </row>
    <row r="2839" spans="5:6" s="120" customFormat="1" x14ac:dyDescent="0.2">
      <c r="E2839" s="127"/>
      <c r="F2839" s="127"/>
    </row>
    <row r="2840" spans="5:6" s="120" customFormat="1" x14ac:dyDescent="0.2">
      <c r="E2840" s="127"/>
      <c r="F2840" s="127"/>
    </row>
    <row r="2841" spans="5:6" s="120" customFormat="1" x14ac:dyDescent="0.2">
      <c r="E2841" s="127"/>
      <c r="F2841" s="127"/>
    </row>
    <row r="2842" spans="5:6" s="120" customFormat="1" x14ac:dyDescent="0.2">
      <c r="E2842" s="127"/>
      <c r="F2842" s="127"/>
    </row>
    <row r="2843" spans="5:6" s="120" customFormat="1" x14ac:dyDescent="0.2">
      <c r="E2843" s="127"/>
      <c r="F2843" s="127"/>
    </row>
    <row r="2844" spans="5:6" s="120" customFormat="1" x14ac:dyDescent="0.2">
      <c r="E2844" s="127"/>
      <c r="F2844" s="127"/>
    </row>
    <row r="2845" spans="5:6" s="120" customFormat="1" x14ac:dyDescent="0.2">
      <c r="E2845" s="127"/>
      <c r="F2845" s="127"/>
    </row>
    <row r="2846" spans="5:6" s="120" customFormat="1" x14ac:dyDescent="0.2">
      <c r="E2846" s="127"/>
      <c r="F2846" s="127"/>
    </row>
    <row r="2847" spans="5:6" s="120" customFormat="1" x14ac:dyDescent="0.2">
      <c r="E2847" s="127"/>
      <c r="F2847" s="127"/>
    </row>
    <row r="2848" spans="5:6" s="120" customFormat="1" x14ac:dyDescent="0.2">
      <c r="E2848" s="127"/>
      <c r="F2848" s="127"/>
    </row>
    <row r="2849" spans="5:6" s="120" customFormat="1" x14ac:dyDescent="0.2">
      <c r="E2849" s="127"/>
      <c r="F2849" s="127"/>
    </row>
    <row r="2850" spans="5:6" s="120" customFormat="1" x14ac:dyDescent="0.2">
      <c r="E2850" s="127"/>
      <c r="F2850" s="127"/>
    </row>
    <row r="2851" spans="5:6" s="120" customFormat="1" x14ac:dyDescent="0.2">
      <c r="E2851" s="127"/>
      <c r="F2851" s="127"/>
    </row>
    <row r="2852" spans="5:6" s="120" customFormat="1" x14ac:dyDescent="0.2">
      <c r="E2852" s="127"/>
      <c r="F2852" s="127"/>
    </row>
    <row r="2853" spans="5:6" s="120" customFormat="1" x14ac:dyDescent="0.2">
      <c r="E2853" s="127"/>
      <c r="F2853" s="127"/>
    </row>
    <row r="2854" spans="5:6" s="120" customFormat="1" x14ac:dyDescent="0.2">
      <c r="E2854" s="127"/>
      <c r="F2854" s="127"/>
    </row>
    <row r="2855" spans="5:6" s="120" customFormat="1" x14ac:dyDescent="0.2">
      <c r="E2855" s="127"/>
      <c r="F2855" s="127"/>
    </row>
    <row r="2856" spans="5:6" s="120" customFormat="1" x14ac:dyDescent="0.2">
      <c r="E2856" s="127"/>
      <c r="F2856" s="127"/>
    </row>
    <row r="2857" spans="5:6" s="120" customFormat="1" x14ac:dyDescent="0.2">
      <c r="E2857" s="127"/>
      <c r="F2857" s="127"/>
    </row>
    <row r="2858" spans="5:6" s="120" customFormat="1" x14ac:dyDescent="0.2">
      <c r="E2858" s="127"/>
      <c r="F2858" s="127"/>
    </row>
    <row r="2859" spans="5:6" s="120" customFormat="1" x14ac:dyDescent="0.2">
      <c r="E2859" s="127"/>
      <c r="F2859" s="127"/>
    </row>
    <row r="2860" spans="5:6" s="120" customFormat="1" x14ac:dyDescent="0.2">
      <c r="E2860" s="127"/>
      <c r="F2860" s="127"/>
    </row>
    <row r="2861" spans="5:6" s="120" customFormat="1" x14ac:dyDescent="0.2">
      <c r="E2861" s="127"/>
      <c r="F2861" s="127"/>
    </row>
    <row r="2862" spans="5:6" s="120" customFormat="1" x14ac:dyDescent="0.2">
      <c r="E2862" s="127"/>
      <c r="F2862" s="127"/>
    </row>
    <row r="2863" spans="5:6" s="120" customFormat="1" x14ac:dyDescent="0.2">
      <c r="E2863" s="127"/>
      <c r="F2863" s="127"/>
    </row>
    <row r="2864" spans="5:6" s="120" customFormat="1" x14ac:dyDescent="0.2">
      <c r="E2864" s="127"/>
      <c r="F2864" s="127"/>
    </row>
    <row r="2865" spans="5:6" s="120" customFormat="1" x14ac:dyDescent="0.2">
      <c r="E2865" s="127"/>
      <c r="F2865" s="127"/>
    </row>
    <row r="2866" spans="5:6" s="120" customFormat="1" x14ac:dyDescent="0.2">
      <c r="E2866" s="127"/>
      <c r="F2866" s="127"/>
    </row>
    <row r="2867" spans="5:6" s="120" customFormat="1" x14ac:dyDescent="0.2">
      <c r="E2867" s="127"/>
      <c r="F2867" s="127"/>
    </row>
    <row r="2868" spans="5:6" s="120" customFormat="1" x14ac:dyDescent="0.2">
      <c r="E2868" s="127"/>
      <c r="F2868" s="127"/>
    </row>
    <row r="2869" spans="5:6" s="120" customFormat="1" x14ac:dyDescent="0.2">
      <c r="E2869" s="127"/>
      <c r="F2869" s="127"/>
    </row>
    <row r="2870" spans="5:6" s="120" customFormat="1" x14ac:dyDescent="0.2">
      <c r="E2870" s="127"/>
      <c r="F2870" s="127"/>
    </row>
    <row r="2871" spans="5:6" s="120" customFormat="1" x14ac:dyDescent="0.2">
      <c r="E2871" s="127"/>
      <c r="F2871" s="127"/>
    </row>
    <row r="2872" spans="5:6" s="120" customFormat="1" x14ac:dyDescent="0.2">
      <c r="E2872" s="127"/>
      <c r="F2872" s="127"/>
    </row>
    <row r="2873" spans="5:6" s="120" customFormat="1" x14ac:dyDescent="0.2">
      <c r="E2873" s="127"/>
      <c r="F2873" s="127"/>
    </row>
    <row r="2874" spans="5:6" s="120" customFormat="1" x14ac:dyDescent="0.2">
      <c r="E2874" s="127"/>
      <c r="F2874" s="127"/>
    </row>
    <row r="2875" spans="5:6" s="120" customFormat="1" x14ac:dyDescent="0.2">
      <c r="E2875" s="127"/>
      <c r="F2875" s="127"/>
    </row>
    <row r="2876" spans="5:6" s="120" customFormat="1" x14ac:dyDescent="0.2">
      <c r="E2876" s="127"/>
      <c r="F2876" s="127"/>
    </row>
    <row r="2877" spans="5:6" s="120" customFormat="1" x14ac:dyDescent="0.2">
      <c r="E2877" s="127"/>
      <c r="F2877" s="127"/>
    </row>
    <row r="2878" spans="5:6" s="120" customFormat="1" x14ac:dyDescent="0.2">
      <c r="E2878" s="127"/>
      <c r="F2878" s="127"/>
    </row>
    <row r="2879" spans="5:6" s="120" customFormat="1" x14ac:dyDescent="0.2">
      <c r="E2879" s="127"/>
      <c r="F2879" s="127"/>
    </row>
    <row r="2880" spans="5:6" s="120" customFormat="1" x14ac:dyDescent="0.2">
      <c r="E2880" s="127"/>
      <c r="F2880" s="127"/>
    </row>
    <row r="2881" spans="5:6" s="120" customFormat="1" x14ac:dyDescent="0.2">
      <c r="E2881" s="127"/>
      <c r="F2881" s="127"/>
    </row>
    <row r="2882" spans="5:6" s="120" customFormat="1" x14ac:dyDescent="0.2">
      <c r="E2882" s="127"/>
      <c r="F2882" s="127"/>
    </row>
    <row r="2883" spans="5:6" s="120" customFormat="1" x14ac:dyDescent="0.2">
      <c r="E2883" s="127"/>
      <c r="F2883" s="127"/>
    </row>
    <row r="2884" spans="5:6" s="120" customFormat="1" x14ac:dyDescent="0.2">
      <c r="E2884" s="127"/>
      <c r="F2884" s="127"/>
    </row>
    <row r="2885" spans="5:6" s="120" customFormat="1" x14ac:dyDescent="0.2">
      <c r="E2885" s="127"/>
      <c r="F2885" s="127"/>
    </row>
    <row r="2886" spans="5:6" s="120" customFormat="1" x14ac:dyDescent="0.2">
      <c r="E2886" s="127"/>
      <c r="F2886" s="127"/>
    </row>
    <row r="2887" spans="5:6" s="120" customFormat="1" x14ac:dyDescent="0.2">
      <c r="E2887" s="127"/>
      <c r="F2887" s="127"/>
    </row>
    <row r="2888" spans="5:6" s="120" customFormat="1" x14ac:dyDescent="0.2">
      <c r="E2888" s="127"/>
      <c r="F2888" s="127"/>
    </row>
    <row r="2889" spans="5:6" s="120" customFormat="1" x14ac:dyDescent="0.2">
      <c r="E2889" s="127"/>
      <c r="F2889" s="127"/>
    </row>
    <row r="2890" spans="5:6" s="120" customFormat="1" x14ac:dyDescent="0.2">
      <c r="E2890" s="127"/>
      <c r="F2890" s="127"/>
    </row>
    <row r="2891" spans="5:6" s="120" customFormat="1" x14ac:dyDescent="0.2">
      <c r="E2891" s="127"/>
      <c r="F2891" s="127"/>
    </row>
    <row r="2892" spans="5:6" s="120" customFormat="1" x14ac:dyDescent="0.2">
      <c r="E2892" s="127"/>
      <c r="F2892" s="127"/>
    </row>
    <row r="2893" spans="5:6" s="120" customFormat="1" x14ac:dyDescent="0.2">
      <c r="E2893" s="127"/>
      <c r="F2893" s="127"/>
    </row>
    <row r="2894" spans="5:6" s="120" customFormat="1" x14ac:dyDescent="0.2">
      <c r="E2894" s="127"/>
      <c r="F2894" s="127"/>
    </row>
    <row r="2895" spans="5:6" s="120" customFormat="1" x14ac:dyDescent="0.2">
      <c r="E2895" s="127"/>
      <c r="F2895" s="127"/>
    </row>
    <row r="2896" spans="5:6" s="120" customFormat="1" x14ac:dyDescent="0.2">
      <c r="E2896" s="127"/>
      <c r="F2896" s="127"/>
    </row>
    <row r="2897" spans="5:6" s="120" customFormat="1" x14ac:dyDescent="0.2">
      <c r="E2897" s="127"/>
      <c r="F2897" s="127"/>
    </row>
    <row r="2898" spans="5:6" s="120" customFormat="1" x14ac:dyDescent="0.2">
      <c r="E2898" s="127"/>
      <c r="F2898" s="127"/>
    </row>
    <row r="2899" spans="5:6" s="120" customFormat="1" x14ac:dyDescent="0.2">
      <c r="E2899" s="127"/>
      <c r="F2899" s="127"/>
    </row>
    <row r="2900" spans="5:6" s="120" customFormat="1" x14ac:dyDescent="0.2">
      <c r="E2900" s="127"/>
      <c r="F2900" s="127"/>
    </row>
    <row r="2901" spans="5:6" s="120" customFormat="1" x14ac:dyDescent="0.2">
      <c r="E2901" s="127"/>
      <c r="F2901" s="127"/>
    </row>
    <row r="2902" spans="5:6" s="120" customFormat="1" x14ac:dyDescent="0.2">
      <c r="E2902" s="127"/>
      <c r="F2902" s="127"/>
    </row>
    <row r="2903" spans="5:6" s="120" customFormat="1" x14ac:dyDescent="0.2">
      <c r="E2903" s="127"/>
      <c r="F2903" s="127"/>
    </row>
    <row r="2904" spans="5:6" s="120" customFormat="1" x14ac:dyDescent="0.2">
      <c r="E2904" s="127"/>
      <c r="F2904" s="127"/>
    </row>
    <row r="2905" spans="5:6" s="120" customFormat="1" x14ac:dyDescent="0.2">
      <c r="E2905" s="127"/>
      <c r="F2905" s="127"/>
    </row>
    <row r="2906" spans="5:6" s="120" customFormat="1" x14ac:dyDescent="0.2">
      <c r="E2906" s="127"/>
      <c r="F2906" s="127"/>
    </row>
    <row r="2907" spans="5:6" s="120" customFormat="1" x14ac:dyDescent="0.2">
      <c r="E2907" s="127"/>
      <c r="F2907" s="127"/>
    </row>
    <row r="2908" spans="5:6" s="120" customFormat="1" x14ac:dyDescent="0.2">
      <c r="E2908" s="127"/>
      <c r="F2908" s="127"/>
    </row>
    <row r="2909" spans="5:6" s="120" customFormat="1" x14ac:dyDescent="0.2">
      <c r="E2909" s="127"/>
      <c r="F2909" s="127"/>
    </row>
    <row r="2910" spans="5:6" s="120" customFormat="1" x14ac:dyDescent="0.2">
      <c r="E2910" s="127"/>
      <c r="F2910" s="127"/>
    </row>
    <row r="2911" spans="5:6" s="120" customFormat="1" x14ac:dyDescent="0.2">
      <c r="E2911" s="127"/>
      <c r="F2911" s="127"/>
    </row>
    <row r="2912" spans="5:6" s="120" customFormat="1" x14ac:dyDescent="0.2">
      <c r="E2912" s="127"/>
      <c r="F2912" s="127"/>
    </row>
    <row r="2913" spans="5:6" s="120" customFormat="1" x14ac:dyDescent="0.2">
      <c r="E2913" s="127"/>
      <c r="F2913" s="127"/>
    </row>
    <row r="2914" spans="5:6" s="120" customFormat="1" x14ac:dyDescent="0.2">
      <c r="E2914" s="127"/>
      <c r="F2914" s="127"/>
    </row>
    <row r="2915" spans="5:6" s="120" customFormat="1" x14ac:dyDescent="0.2">
      <c r="E2915" s="127"/>
      <c r="F2915" s="127"/>
    </row>
    <row r="2916" spans="5:6" s="120" customFormat="1" x14ac:dyDescent="0.2">
      <c r="E2916" s="127"/>
      <c r="F2916" s="127"/>
    </row>
    <row r="2917" spans="5:6" s="120" customFormat="1" x14ac:dyDescent="0.2">
      <c r="E2917" s="127"/>
      <c r="F2917" s="127"/>
    </row>
    <row r="2918" spans="5:6" s="120" customFormat="1" x14ac:dyDescent="0.2">
      <c r="E2918" s="127"/>
      <c r="F2918" s="127"/>
    </row>
    <row r="2919" spans="5:6" s="120" customFormat="1" x14ac:dyDescent="0.2">
      <c r="E2919" s="127"/>
      <c r="F2919" s="127"/>
    </row>
    <row r="2920" spans="5:6" s="120" customFormat="1" x14ac:dyDescent="0.2">
      <c r="E2920" s="127"/>
      <c r="F2920" s="127"/>
    </row>
    <row r="2921" spans="5:6" s="120" customFormat="1" x14ac:dyDescent="0.2">
      <c r="E2921" s="127"/>
      <c r="F2921" s="127"/>
    </row>
    <row r="2922" spans="5:6" s="120" customFormat="1" x14ac:dyDescent="0.2">
      <c r="E2922" s="127"/>
      <c r="F2922" s="127"/>
    </row>
    <row r="2923" spans="5:6" s="120" customFormat="1" x14ac:dyDescent="0.2">
      <c r="E2923" s="127"/>
      <c r="F2923" s="127"/>
    </row>
    <row r="2924" spans="5:6" s="120" customFormat="1" x14ac:dyDescent="0.2">
      <c r="E2924" s="127"/>
      <c r="F2924" s="127"/>
    </row>
    <row r="2925" spans="5:6" s="120" customFormat="1" x14ac:dyDescent="0.2">
      <c r="E2925" s="127"/>
      <c r="F2925" s="127"/>
    </row>
    <row r="2926" spans="5:6" s="120" customFormat="1" x14ac:dyDescent="0.2">
      <c r="E2926" s="127"/>
      <c r="F2926" s="127"/>
    </row>
    <row r="2927" spans="5:6" s="120" customFormat="1" x14ac:dyDescent="0.2">
      <c r="E2927" s="127"/>
      <c r="F2927" s="127"/>
    </row>
    <row r="2928" spans="5:6" s="120" customFormat="1" x14ac:dyDescent="0.2">
      <c r="E2928" s="127"/>
      <c r="F2928" s="127"/>
    </row>
    <row r="2929" spans="5:6" s="120" customFormat="1" x14ac:dyDescent="0.2">
      <c r="E2929" s="127"/>
      <c r="F2929" s="127"/>
    </row>
    <row r="2930" spans="5:6" s="120" customFormat="1" x14ac:dyDescent="0.2">
      <c r="E2930" s="127"/>
      <c r="F2930" s="127"/>
    </row>
    <row r="2931" spans="5:6" s="120" customFormat="1" x14ac:dyDescent="0.2">
      <c r="E2931" s="127"/>
      <c r="F2931" s="127"/>
    </row>
    <row r="2932" spans="5:6" s="120" customFormat="1" x14ac:dyDescent="0.2">
      <c r="E2932" s="127"/>
      <c r="F2932" s="127"/>
    </row>
    <row r="2933" spans="5:6" s="120" customFormat="1" x14ac:dyDescent="0.2">
      <c r="E2933" s="127"/>
      <c r="F2933" s="127"/>
    </row>
    <row r="2934" spans="5:6" s="120" customFormat="1" x14ac:dyDescent="0.2">
      <c r="E2934" s="127"/>
      <c r="F2934" s="127"/>
    </row>
    <row r="2935" spans="5:6" s="120" customFormat="1" x14ac:dyDescent="0.2">
      <c r="E2935" s="127"/>
      <c r="F2935" s="127"/>
    </row>
    <row r="2936" spans="5:6" s="120" customFormat="1" x14ac:dyDescent="0.2">
      <c r="E2936" s="127"/>
      <c r="F2936" s="127"/>
    </row>
    <row r="2937" spans="5:6" s="120" customFormat="1" x14ac:dyDescent="0.2">
      <c r="E2937" s="127"/>
      <c r="F2937" s="127"/>
    </row>
    <row r="2938" spans="5:6" s="120" customFormat="1" x14ac:dyDescent="0.2">
      <c r="E2938" s="127"/>
      <c r="F2938" s="127"/>
    </row>
    <row r="2939" spans="5:6" s="120" customFormat="1" x14ac:dyDescent="0.2">
      <c r="E2939" s="127"/>
      <c r="F2939" s="127"/>
    </row>
    <row r="2940" spans="5:6" s="120" customFormat="1" x14ac:dyDescent="0.2">
      <c r="E2940" s="127"/>
      <c r="F2940" s="127"/>
    </row>
    <row r="2941" spans="5:6" s="120" customFormat="1" x14ac:dyDescent="0.2">
      <c r="E2941" s="127"/>
      <c r="F2941" s="127"/>
    </row>
    <row r="2942" spans="5:6" s="120" customFormat="1" x14ac:dyDescent="0.2">
      <c r="E2942" s="127"/>
      <c r="F2942" s="127"/>
    </row>
    <row r="2943" spans="5:6" s="120" customFormat="1" x14ac:dyDescent="0.2">
      <c r="E2943" s="127"/>
      <c r="F2943" s="127"/>
    </row>
    <row r="2944" spans="5:6" s="120" customFormat="1" x14ac:dyDescent="0.2">
      <c r="E2944" s="127"/>
      <c r="F2944" s="127"/>
    </row>
    <row r="2945" spans="5:6" s="120" customFormat="1" x14ac:dyDescent="0.2">
      <c r="E2945" s="127"/>
      <c r="F2945" s="127"/>
    </row>
    <row r="2946" spans="5:6" s="120" customFormat="1" x14ac:dyDescent="0.2">
      <c r="E2946" s="127"/>
      <c r="F2946" s="127"/>
    </row>
    <row r="2947" spans="5:6" s="120" customFormat="1" x14ac:dyDescent="0.2">
      <c r="E2947" s="127"/>
      <c r="F2947" s="127"/>
    </row>
    <row r="2948" spans="5:6" s="120" customFormat="1" x14ac:dyDescent="0.2">
      <c r="E2948" s="127"/>
      <c r="F2948" s="127"/>
    </row>
    <row r="2949" spans="5:6" s="120" customFormat="1" x14ac:dyDescent="0.2">
      <c r="E2949" s="127"/>
      <c r="F2949" s="127"/>
    </row>
    <row r="2950" spans="5:6" s="120" customFormat="1" x14ac:dyDescent="0.2">
      <c r="E2950" s="127"/>
      <c r="F2950" s="127"/>
    </row>
    <row r="2951" spans="5:6" s="120" customFormat="1" x14ac:dyDescent="0.2">
      <c r="E2951" s="127"/>
      <c r="F2951" s="127"/>
    </row>
    <row r="2952" spans="5:6" s="120" customFormat="1" x14ac:dyDescent="0.2">
      <c r="E2952" s="127"/>
      <c r="F2952" s="127"/>
    </row>
    <row r="2953" spans="5:6" s="120" customFormat="1" x14ac:dyDescent="0.2">
      <c r="E2953" s="127"/>
      <c r="F2953" s="127"/>
    </row>
    <row r="2954" spans="5:6" s="120" customFormat="1" x14ac:dyDescent="0.2">
      <c r="E2954" s="127"/>
      <c r="F2954" s="127"/>
    </row>
    <row r="2955" spans="5:6" s="120" customFormat="1" x14ac:dyDescent="0.2">
      <c r="E2955" s="127"/>
      <c r="F2955" s="127"/>
    </row>
    <row r="2956" spans="5:6" s="120" customFormat="1" x14ac:dyDescent="0.2">
      <c r="E2956" s="127"/>
      <c r="F2956" s="127"/>
    </row>
    <row r="2957" spans="5:6" s="120" customFormat="1" x14ac:dyDescent="0.2">
      <c r="E2957" s="127"/>
      <c r="F2957" s="127"/>
    </row>
    <row r="2958" spans="5:6" s="120" customFormat="1" x14ac:dyDescent="0.2">
      <c r="E2958" s="127"/>
      <c r="F2958" s="127"/>
    </row>
    <row r="2959" spans="5:6" s="120" customFormat="1" x14ac:dyDescent="0.2">
      <c r="E2959" s="127"/>
      <c r="F2959" s="127"/>
    </row>
    <row r="2960" spans="5:6" s="120" customFormat="1" x14ac:dyDescent="0.2">
      <c r="E2960" s="127"/>
      <c r="F2960" s="127"/>
    </row>
    <row r="2961" spans="5:6" s="120" customFormat="1" x14ac:dyDescent="0.2">
      <c r="E2961" s="127"/>
      <c r="F2961" s="127"/>
    </row>
    <row r="2962" spans="5:6" s="120" customFormat="1" x14ac:dyDescent="0.2">
      <c r="E2962" s="127"/>
      <c r="F2962" s="127"/>
    </row>
    <row r="2963" spans="5:6" s="120" customFormat="1" x14ac:dyDescent="0.2">
      <c r="E2963" s="127"/>
      <c r="F2963" s="127"/>
    </row>
    <row r="2964" spans="5:6" s="120" customFormat="1" x14ac:dyDescent="0.2">
      <c r="E2964" s="127"/>
      <c r="F2964" s="127"/>
    </row>
    <row r="2965" spans="5:6" s="120" customFormat="1" x14ac:dyDescent="0.2">
      <c r="E2965" s="127"/>
      <c r="F2965" s="127"/>
    </row>
    <row r="2966" spans="5:6" s="120" customFormat="1" x14ac:dyDescent="0.2">
      <c r="E2966" s="127"/>
      <c r="F2966" s="127"/>
    </row>
    <row r="2967" spans="5:6" s="120" customFormat="1" x14ac:dyDescent="0.2">
      <c r="E2967" s="127"/>
      <c r="F2967" s="127"/>
    </row>
    <row r="2968" spans="5:6" s="120" customFormat="1" x14ac:dyDescent="0.2">
      <c r="E2968" s="127"/>
      <c r="F2968" s="127"/>
    </row>
    <row r="2969" spans="5:6" s="120" customFormat="1" x14ac:dyDescent="0.2">
      <c r="E2969" s="127"/>
      <c r="F2969" s="127"/>
    </row>
    <row r="2970" spans="5:6" s="120" customFormat="1" x14ac:dyDescent="0.2">
      <c r="E2970" s="127"/>
      <c r="F2970" s="127"/>
    </row>
    <row r="2971" spans="5:6" s="120" customFormat="1" x14ac:dyDescent="0.2">
      <c r="E2971" s="127"/>
      <c r="F2971" s="127"/>
    </row>
    <row r="2972" spans="5:6" s="120" customFormat="1" x14ac:dyDescent="0.2">
      <c r="E2972" s="127"/>
      <c r="F2972" s="127"/>
    </row>
    <row r="2973" spans="5:6" s="120" customFormat="1" x14ac:dyDescent="0.2">
      <c r="E2973" s="127"/>
      <c r="F2973" s="127"/>
    </row>
    <row r="2974" spans="5:6" s="120" customFormat="1" x14ac:dyDescent="0.2">
      <c r="E2974" s="127"/>
      <c r="F2974" s="127"/>
    </row>
    <row r="2975" spans="5:6" s="120" customFormat="1" x14ac:dyDescent="0.2">
      <c r="E2975" s="127"/>
      <c r="F2975" s="127"/>
    </row>
    <row r="2976" spans="5:6" s="120" customFormat="1" x14ac:dyDescent="0.2">
      <c r="E2976" s="127"/>
      <c r="F2976" s="127"/>
    </row>
    <row r="2977" spans="5:6" s="120" customFormat="1" x14ac:dyDescent="0.2">
      <c r="E2977" s="127"/>
      <c r="F2977" s="127"/>
    </row>
    <row r="2978" spans="5:6" s="120" customFormat="1" x14ac:dyDescent="0.2">
      <c r="E2978" s="127"/>
      <c r="F2978" s="127"/>
    </row>
    <row r="2979" spans="5:6" s="120" customFormat="1" x14ac:dyDescent="0.2">
      <c r="E2979" s="127"/>
      <c r="F2979" s="127"/>
    </row>
    <row r="2980" spans="5:6" s="120" customFormat="1" x14ac:dyDescent="0.2">
      <c r="E2980" s="127"/>
      <c r="F2980" s="127"/>
    </row>
    <row r="2981" spans="5:6" s="120" customFormat="1" x14ac:dyDescent="0.2">
      <c r="E2981" s="127"/>
      <c r="F2981" s="127"/>
    </row>
    <row r="2982" spans="5:6" s="120" customFormat="1" x14ac:dyDescent="0.2">
      <c r="E2982" s="127"/>
      <c r="F2982" s="127"/>
    </row>
    <row r="2983" spans="5:6" s="120" customFormat="1" x14ac:dyDescent="0.2">
      <c r="E2983" s="127"/>
      <c r="F2983" s="127"/>
    </row>
    <row r="2984" spans="5:6" s="120" customFormat="1" x14ac:dyDescent="0.2">
      <c r="E2984" s="127"/>
      <c r="F2984" s="127"/>
    </row>
    <row r="2985" spans="5:6" s="120" customFormat="1" x14ac:dyDescent="0.2">
      <c r="E2985" s="127"/>
      <c r="F2985" s="127"/>
    </row>
    <row r="2986" spans="5:6" s="120" customFormat="1" x14ac:dyDescent="0.2">
      <c r="E2986" s="127"/>
      <c r="F2986" s="127"/>
    </row>
    <row r="2987" spans="5:6" s="120" customFormat="1" x14ac:dyDescent="0.2">
      <c r="E2987" s="127"/>
      <c r="F2987" s="127"/>
    </row>
    <row r="2988" spans="5:6" s="120" customFormat="1" x14ac:dyDescent="0.2">
      <c r="E2988" s="127"/>
      <c r="F2988" s="127"/>
    </row>
    <row r="2989" spans="5:6" s="120" customFormat="1" x14ac:dyDescent="0.2">
      <c r="E2989" s="127"/>
      <c r="F2989" s="127"/>
    </row>
    <row r="2990" spans="5:6" s="120" customFormat="1" x14ac:dyDescent="0.2">
      <c r="E2990" s="127"/>
      <c r="F2990" s="127"/>
    </row>
    <row r="2991" spans="5:6" s="120" customFormat="1" x14ac:dyDescent="0.2">
      <c r="E2991" s="127"/>
      <c r="F2991" s="127"/>
    </row>
    <row r="2992" spans="5:6" s="120" customFormat="1" x14ac:dyDescent="0.2">
      <c r="E2992" s="127"/>
      <c r="F2992" s="127"/>
    </row>
    <row r="2993" spans="5:6" s="120" customFormat="1" x14ac:dyDescent="0.2">
      <c r="E2993" s="127"/>
      <c r="F2993" s="127"/>
    </row>
    <row r="2994" spans="5:6" s="120" customFormat="1" x14ac:dyDescent="0.2">
      <c r="E2994" s="127"/>
      <c r="F2994" s="127"/>
    </row>
    <row r="2995" spans="5:6" s="120" customFormat="1" x14ac:dyDescent="0.2">
      <c r="E2995" s="127"/>
      <c r="F2995" s="127"/>
    </row>
    <row r="2996" spans="5:6" s="120" customFormat="1" x14ac:dyDescent="0.2">
      <c r="E2996" s="127"/>
      <c r="F2996" s="127"/>
    </row>
    <row r="2997" spans="5:6" s="120" customFormat="1" x14ac:dyDescent="0.2">
      <c r="E2997" s="127"/>
      <c r="F2997" s="127"/>
    </row>
    <row r="2998" spans="5:6" s="120" customFormat="1" x14ac:dyDescent="0.2">
      <c r="E2998" s="127"/>
      <c r="F2998" s="127"/>
    </row>
    <row r="2999" spans="5:6" s="120" customFormat="1" x14ac:dyDescent="0.2">
      <c r="E2999" s="127"/>
      <c r="F2999" s="127"/>
    </row>
    <row r="3000" spans="5:6" s="120" customFormat="1" x14ac:dyDescent="0.2">
      <c r="E3000" s="127"/>
      <c r="F3000" s="127"/>
    </row>
    <row r="3001" spans="5:6" s="120" customFormat="1" x14ac:dyDescent="0.2">
      <c r="E3001" s="127"/>
      <c r="F3001" s="127"/>
    </row>
    <row r="3002" spans="5:6" s="120" customFormat="1" x14ac:dyDescent="0.2">
      <c r="E3002" s="127"/>
      <c r="F3002" s="127"/>
    </row>
    <row r="3003" spans="5:6" s="120" customFormat="1" x14ac:dyDescent="0.2">
      <c r="E3003" s="127"/>
      <c r="F3003" s="127"/>
    </row>
    <row r="3004" spans="5:6" s="120" customFormat="1" x14ac:dyDescent="0.2">
      <c r="E3004" s="127"/>
      <c r="F3004" s="127"/>
    </row>
    <row r="3005" spans="5:6" s="120" customFormat="1" x14ac:dyDescent="0.2">
      <c r="E3005" s="127"/>
      <c r="F3005" s="127"/>
    </row>
    <row r="3006" spans="5:6" s="120" customFormat="1" x14ac:dyDescent="0.2">
      <c r="E3006" s="127"/>
      <c r="F3006" s="127"/>
    </row>
    <row r="3007" spans="5:6" s="120" customFormat="1" x14ac:dyDescent="0.2">
      <c r="E3007" s="127"/>
      <c r="F3007" s="127"/>
    </row>
    <row r="3008" spans="5:6" s="120" customFormat="1" x14ac:dyDescent="0.2">
      <c r="E3008" s="127"/>
      <c r="F3008" s="127"/>
    </row>
    <row r="3009" spans="5:6" s="120" customFormat="1" x14ac:dyDescent="0.2">
      <c r="E3009" s="127"/>
      <c r="F3009" s="127"/>
    </row>
    <row r="3010" spans="5:6" s="120" customFormat="1" x14ac:dyDescent="0.2">
      <c r="E3010" s="127"/>
      <c r="F3010" s="127"/>
    </row>
    <row r="3011" spans="5:6" s="120" customFormat="1" x14ac:dyDescent="0.2">
      <c r="E3011" s="127"/>
      <c r="F3011" s="127"/>
    </row>
    <row r="3012" spans="5:6" s="120" customFormat="1" x14ac:dyDescent="0.2">
      <c r="E3012" s="127"/>
      <c r="F3012" s="127"/>
    </row>
    <row r="3013" spans="5:6" s="120" customFormat="1" x14ac:dyDescent="0.2">
      <c r="E3013" s="127"/>
      <c r="F3013" s="127"/>
    </row>
    <row r="3014" spans="5:6" s="120" customFormat="1" x14ac:dyDescent="0.2">
      <c r="E3014" s="127"/>
      <c r="F3014" s="127"/>
    </row>
    <row r="3015" spans="5:6" s="120" customFormat="1" x14ac:dyDescent="0.2">
      <c r="E3015" s="127"/>
      <c r="F3015" s="127"/>
    </row>
    <row r="3016" spans="5:6" s="120" customFormat="1" x14ac:dyDescent="0.2">
      <c r="E3016" s="127"/>
      <c r="F3016" s="127"/>
    </row>
    <row r="3017" spans="5:6" s="120" customFormat="1" x14ac:dyDescent="0.2">
      <c r="E3017" s="127"/>
      <c r="F3017" s="127"/>
    </row>
    <row r="3018" spans="5:6" s="120" customFormat="1" x14ac:dyDescent="0.2">
      <c r="E3018" s="127"/>
      <c r="F3018" s="127"/>
    </row>
    <row r="3019" spans="5:6" s="120" customFormat="1" x14ac:dyDescent="0.2">
      <c r="E3019" s="127"/>
      <c r="F3019" s="127"/>
    </row>
    <row r="3020" spans="5:6" s="120" customFormat="1" x14ac:dyDescent="0.2">
      <c r="E3020" s="127"/>
      <c r="F3020" s="127"/>
    </row>
    <row r="3021" spans="5:6" s="120" customFormat="1" x14ac:dyDescent="0.2">
      <c r="E3021" s="127"/>
      <c r="F3021" s="127"/>
    </row>
    <row r="3022" spans="5:6" s="120" customFormat="1" x14ac:dyDescent="0.2">
      <c r="E3022" s="127"/>
      <c r="F3022" s="127"/>
    </row>
    <row r="3023" spans="5:6" s="120" customFormat="1" x14ac:dyDescent="0.2">
      <c r="E3023" s="127"/>
      <c r="F3023" s="127"/>
    </row>
    <row r="3024" spans="5:6" s="120" customFormat="1" x14ac:dyDescent="0.2">
      <c r="E3024" s="127"/>
      <c r="F3024" s="127"/>
    </row>
    <row r="3025" spans="5:6" s="120" customFormat="1" x14ac:dyDescent="0.2">
      <c r="E3025" s="127"/>
      <c r="F3025" s="127"/>
    </row>
    <row r="3026" spans="5:6" s="120" customFormat="1" x14ac:dyDescent="0.2">
      <c r="E3026" s="127"/>
      <c r="F3026" s="127"/>
    </row>
    <row r="3027" spans="5:6" s="120" customFormat="1" x14ac:dyDescent="0.2">
      <c r="E3027" s="127"/>
      <c r="F3027" s="127"/>
    </row>
    <row r="3028" spans="5:6" s="120" customFormat="1" x14ac:dyDescent="0.2">
      <c r="E3028" s="127"/>
      <c r="F3028" s="127"/>
    </row>
    <row r="3029" spans="5:6" s="120" customFormat="1" x14ac:dyDescent="0.2">
      <c r="E3029" s="127"/>
      <c r="F3029" s="127"/>
    </row>
    <row r="3030" spans="5:6" s="120" customFormat="1" x14ac:dyDescent="0.2">
      <c r="E3030" s="127"/>
      <c r="F3030" s="127"/>
    </row>
    <row r="3031" spans="5:6" s="120" customFormat="1" x14ac:dyDescent="0.2">
      <c r="E3031" s="127"/>
      <c r="F3031" s="127"/>
    </row>
    <row r="3032" spans="5:6" s="120" customFormat="1" x14ac:dyDescent="0.2">
      <c r="E3032" s="127"/>
      <c r="F3032" s="127"/>
    </row>
    <row r="3033" spans="5:6" s="120" customFormat="1" x14ac:dyDescent="0.2">
      <c r="E3033" s="127"/>
      <c r="F3033" s="127"/>
    </row>
    <row r="3034" spans="5:6" s="120" customFormat="1" x14ac:dyDescent="0.2">
      <c r="E3034" s="127"/>
      <c r="F3034" s="127"/>
    </row>
    <row r="3035" spans="5:6" s="120" customFormat="1" x14ac:dyDescent="0.2">
      <c r="E3035" s="127"/>
      <c r="F3035" s="127"/>
    </row>
    <row r="3036" spans="5:6" s="120" customFormat="1" x14ac:dyDescent="0.2">
      <c r="E3036" s="127"/>
      <c r="F3036" s="127"/>
    </row>
    <row r="3037" spans="5:6" s="120" customFormat="1" x14ac:dyDescent="0.2">
      <c r="E3037" s="127"/>
      <c r="F3037" s="127"/>
    </row>
    <row r="3038" spans="5:6" s="120" customFormat="1" x14ac:dyDescent="0.2">
      <c r="E3038" s="127"/>
      <c r="F3038" s="127"/>
    </row>
    <row r="3039" spans="5:6" s="120" customFormat="1" x14ac:dyDescent="0.2">
      <c r="E3039" s="127"/>
      <c r="F3039" s="127"/>
    </row>
    <row r="3040" spans="5:6" s="120" customFormat="1" x14ac:dyDescent="0.2">
      <c r="E3040" s="127"/>
      <c r="F3040" s="127"/>
    </row>
    <row r="3041" spans="5:6" s="120" customFormat="1" x14ac:dyDescent="0.2">
      <c r="E3041" s="127"/>
      <c r="F3041" s="127"/>
    </row>
    <row r="3042" spans="5:6" s="120" customFormat="1" x14ac:dyDescent="0.2">
      <c r="E3042" s="127"/>
      <c r="F3042" s="127"/>
    </row>
    <row r="3043" spans="5:6" s="120" customFormat="1" x14ac:dyDescent="0.2">
      <c r="E3043" s="127"/>
      <c r="F3043" s="127"/>
    </row>
    <row r="3044" spans="5:6" s="120" customFormat="1" x14ac:dyDescent="0.2">
      <c r="E3044" s="127"/>
      <c r="F3044" s="127"/>
    </row>
    <row r="3045" spans="5:6" s="120" customFormat="1" x14ac:dyDescent="0.2">
      <c r="E3045" s="127"/>
      <c r="F3045" s="127"/>
    </row>
    <row r="3046" spans="5:6" s="120" customFormat="1" x14ac:dyDescent="0.2">
      <c r="E3046" s="127"/>
      <c r="F3046" s="127"/>
    </row>
    <row r="3047" spans="5:6" s="120" customFormat="1" x14ac:dyDescent="0.2">
      <c r="E3047" s="127"/>
      <c r="F3047" s="127"/>
    </row>
    <row r="3048" spans="5:6" s="120" customFormat="1" x14ac:dyDescent="0.2">
      <c r="E3048" s="127"/>
      <c r="F3048" s="127"/>
    </row>
    <row r="3049" spans="5:6" s="120" customFormat="1" x14ac:dyDescent="0.2">
      <c r="E3049" s="127"/>
      <c r="F3049" s="127"/>
    </row>
    <row r="3050" spans="5:6" s="120" customFormat="1" x14ac:dyDescent="0.2">
      <c r="E3050" s="127"/>
      <c r="F3050" s="127"/>
    </row>
    <row r="3051" spans="5:6" s="120" customFormat="1" x14ac:dyDescent="0.2">
      <c r="E3051" s="127"/>
      <c r="F3051" s="127"/>
    </row>
    <row r="3052" spans="5:6" s="120" customFormat="1" x14ac:dyDescent="0.2">
      <c r="E3052" s="127"/>
      <c r="F3052" s="127"/>
    </row>
    <row r="3053" spans="5:6" s="120" customFormat="1" x14ac:dyDescent="0.2">
      <c r="E3053" s="127"/>
      <c r="F3053" s="127"/>
    </row>
    <row r="3054" spans="5:6" s="120" customFormat="1" x14ac:dyDescent="0.2">
      <c r="E3054" s="127"/>
      <c r="F3054" s="127"/>
    </row>
    <row r="3055" spans="5:6" s="120" customFormat="1" x14ac:dyDescent="0.2">
      <c r="E3055" s="127"/>
      <c r="F3055" s="127"/>
    </row>
    <row r="3056" spans="5:6" s="120" customFormat="1" x14ac:dyDescent="0.2">
      <c r="E3056" s="127"/>
      <c r="F3056" s="127"/>
    </row>
    <row r="3057" spans="5:6" s="120" customFormat="1" x14ac:dyDescent="0.2">
      <c r="E3057" s="127"/>
      <c r="F3057" s="127"/>
    </row>
    <row r="3058" spans="5:6" s="120" customFormat="1" x14ac:dyDescent="0.2">
      <c r="E3058" s="127"/>
      <c r="F3058" s="127"/>
    </row>
    <row r="3059" spans="5:6" s="120" customFormat="1" x14ac:dyDescent="0.2">
      <c r="E3059" s="127"/>
      <c r="F3059" s="127"/>
    </row>
    <row r="3060" spans="5:6" s="120" customFormat="1" x14ac:dyDescent="0.2">
      <c r="E3060" s="127"/>
      <c r="F3060" s="127"/>
    </row>
    <row r="3061" spans="5:6" s="120" customFormat="1" x14ac:dyDescent="0.2">
      <c r="E3061" s="127"/>
      <c r="F3061" s="127"/>
    </row>
    <row r="3062" spans="5:6" s="120" customFormat="1" x14ac:dyDescent="0.2">
      <c r="E3062" s="127"/>
      <c r="F3062" s="127"/>
    </row>
    <row r="3063" spans="5:6" s="120" customFormat="1" x14ac:dyDescent="0.2">
      <c r="E3063" s="127"/>
      <c r="F3063" s="127"/>
    </row>
    <row r="3064" spans="5:6" s="120" customFormat="1" x14ac:dyDescent="0.2">
      <c r="E3064" s="127"/>
      <c r="F3064" s="127"/>
    </row>
    <row r="3065" spans="5:6" s="120" customFormat="1" x14ac:dyDescent="0.2">
      <c r="E3065" s="127"/>
      <c r="F3065" s="127"/>
    </row>
    <row r="3066" spans="5:6" s="120" customFormat="1" x14ac:dyDescent="0.2">
      <c r="E3066" s="127"/>
      <c r="F3066" s="127"/>
    </row>
    <row r="3067" spans="5:6" s="120" customFormat="1" x14ac:dyDescent="0.2">
      <c r="E3067" s="127"/>
      <c r="F3067" s="127"/>
    </row>
    <row r="3068" spans="5:6" s="120" customFormat="1" x14ac:dyDescent="0.2">
      <c r="E3068" s="127"/>
      <c r="F3068" s="127"/>
    </row>
    <row r="3069" spans="5:6" s="120" customFormat="1" x14ac:dyDescent="0.2">
      <c r="E3069" s="127"/>
      <c r="F3069" s="127"/>
    </row>
    <row r="3070" spans="5:6" s="120" customFormat="1" x14ac:dyDescent="0.2">
      <c r="E3070" s="127"/>
      <c r="F3070" s="127"/>
    </row>
    <row r="3071" spans="5:6" s="120" customFormat="1" x14ac:dyDescent="0.2">
      <c r="E3071" s="127"/>
      <c r="F3071" s="127"/>
    </row>
    <row r="3072" spans="5:6" s="120" customFormat="1" x14ac:dyDescent="0.2">
      <c r="E3072" s="127"/>
      <c r="F3072" s="127"/>
    </row>
    <row r="3073" spans="5:6" s="120" customFormat="1" x14ac:dyDescent="0.2">
      <c r="E3073" s="127"/>
      <c r="F3073" s="127"/>
    </row>
    <row r="3074" spans="5:6" s="120" customFormat="1" x14ac:dyDescent="0.2">
      <c r="E3074" s="127"/>
      <c r="F3074" s="127"/>
    </row>
    <row r="3075" spans="5:6" s="120" customFormat="1" x14ac:dyDescent="0.2">
      <c r="E3075" s="127"/>
      <c r="F3075" s="127"/>
    </row>
    <row r="3076" spans="5:6" s="120" customFormat="1" x14ac:dyDescent="0.2">
      <c r="E3076" s="127"/>
      <c r="F3076" s="127"/>
    </row>
    <row r="3077" spans="5:6" s="120" customFormat="1" x14ac:dyDescent="0.2">
      <c r="E3077" s="127"/>
      <c r="F3077" s="127"/>
    </row>
    <row r="3078" spans="5:6" s="120" customFormat="1" x14ac:dyDescent="0.2">
      <c r="E3078" s="127"/>
      <c r="F3078" s="127"/>
    </row>
    <row r="3079" spans="5:6" s="120" customFormat="1" x14ac:dyDescent="0.2">
      <c r="E3079" s="127"/>
      <c r="F3079" s="127"/>
    </row>
    <row r="3080" spans="5:6" s="120" customFormat="1" x14ac:dyDescent="0.2">
      <c r="E3080" s="127"/>
      <c r="F3080" s="127"/>
    </row>
    <row r="3081" spans="5:6" s="120" customFormat="1" x14ac:dyDescent="0.2">
      <c r="E3081" s="127"/>
      <c r="F3081" s="127"/>
    </row>
    <row r="3082" spans="5:6" s="120" customFormat="1" x14ac:dyDescent="0.2">
      <c r="E3082" s="127"/>
      <c r="F3082" s="127"/>
    </row>
    <row r="3083" spans="5:6" s="120" customFormat="1" x14ac:dyDescent="0.2">
      <c r="E3083" s="127"/>
      <c r="F3083" s="127"/>
    </row>
    <row r="3084" spans="5:6" s="120" customFormat="1" x14ac:dyDescent="0.2">
      <c r="E3084" s="127"/>
      <c r="F3084" s="127"/>
    </row>
    <row r="3085" spans="5:6" s="120" customFormat="1" x14ac:dyDescent="0.2">
      <c r="E3085" s="127"/>
      <c r="F3085" s="127"/>
    </row>
    <row r="3086" spans="5:6" s="120" customFormat="1" x14ac:dyDescent="0.2">
      <c r="E3086" s="127"/>
      <c r="F3086" s="127"/>
    </row>
    <row r="3087" spans="5:6" s="120" customFormat="1" x14ac:dyDescent="0.2">
      <c r="E3087" s="127"/>
      <c r="F3087" s="127"/>
    </row>
    <row r="3088" spans="5:6" s="120" customFormat="1" x14ac:dyDescent="0.2">
      <c r="E3088" s="127"/>
      <c r="F3088" s="127"/>
    </row>
    <row r="3089" spans="5:6" s="120" customFormat="1" x14ac:dyDescent="0.2">
      <c r="E3089" s="127"/>
      <c r="F3089" s="127"/>
    </row>
    <row r="3090" spans="5:6" s="120" customFormat="1" x14ac:dyDescent="0.2">
      <c r="E3090" s="127"/>
      <c r="F3090" s="127"/>
    </row>
    <row r="3091" spans="5:6" s="120" customFormat="1" x14ac:dyDescent="0.2">
      <c r="E3091" s="127"/>
      <c r="F3091" s="127"/>
    </row>
    <row r="3092" spans="5:6" s="120" customFormat="1" x14ac:dyDescent="0.2">
      <c r="E3092" s="127"/>
      <c r="F3092" s="127"/>
    </row>
    <row r="3093" spans="5:6" s="120" customFormat="1" x14ac:dyDescent="0.2">
      <c r="E3093" s="127"/>
      <c r="F3093" s="127"/>
    </row>
    <row r="3094" spans="5:6" s="120" customFormat="1" x14ac:dyDescent="0.2">
      <c r="E3094" s="127"/>
      <c r="F3094" s="127"/>
    </row>
    <row r="3095" spans="5:6" s="120" customFormat="1" x14ac:dyDescent="0.2">
      <c r="E3095" s="127"/>
      <c r="F3095" s="127"/>
    </row>
    <row r="3096" spans="5:6" s="120" customFormat="1" x14ac:dyDescent="0.2">
      <c r="E3096" s="127"/>
      <c r="F3096" s="127"/>
    </row>
    <row r="3097" spans="5:6" s="120" customFormat="1" x14ac:dyDescent="0.2">
      <c r="E3097" s="127"/>
      <c r="F3097" s="127"/>
    </row>
    <row r="3098" spans="5:6" s="120" customFormat="1" x14ac:dyDescent="0.2">
      <c r="E3098" s="127"/>
      <c r="F3098" s="127"/>
    </row>
    <row r="3099" spans="5:6" s="120" customFormat="1" x14ac:dyDescent="0.2">
      <c r="E3099" s="127"/>
      <c r="F3099" s="127"/>
    </row>
    <row r="3100" spans="5:6" s="120" customFormat="1" x14ac:dyDescent="0.2">
      <c r="E3100" s="127"/>
      <c r="F3100" s="127"/>
    </row>
    <row r="3101" spans="5:6" s="120" customFormat="1" x14ac:dyDescent="0.2">
      <c r="E3101" s="127"/>
      <c r="F3101" s="127"/>
    </row>
    <row r="3102" spans="5:6" s="120" customFormat="1" x14ac:dyDescent="0.2">
      <c r="E3102" s="127"/>
      <c r="F3102" s="127"/>
    </row>
    <row r="3103" spans="5:6" s="120" customFormat="1" x14ac:dyDescent="0.2">
      <c r="E3103" s="127"/>
      <c r="F3103" s="127"/>
    </row>
    <row r="3104" spans="5:6" s="120" customFormat="1" x14ac:dyDescent="0.2">
      <c r="E3104" s="127"/>
      <c r="F3104" s="127"/>
    </row>
    <row r="3105" spans="5:6" s="120" customFormat="1" x14ac:dyDescent="0.2">
      <c r="E3105" s="127"/>
      <c r="F3105" s="127"/>
    </row>
    <row r="3106" spans="5:6" s="120" customFormat="1" x14ac:dyDescent="0.2">
      <c r="E3106" s="127"/>
      <c r="F3106" s="127"/>
    </row>
    <row r="3107" spans="5:6" s="120" customFormat="1" x14ac:dyDescent="0.2">
      <c r="E3107" s="127"/>
      <c r="F3107" s="127"/>
    </row>
    <row r="3108" spans="5:6" s="120" customFormat="1" x14ac:dyDescent="0.2">
      <c r="E3108" s="127"/>
      <c r="F3108" s="127"/>
    </row>
    <row r="3109" spans="5:6" s="120" customFormat="1" x14ac:dyDescent="0.2">
      <c r="E3109" s="127"/>
      <c r="F3109" s="127"/>
    </row>
    <row r="3110" spans="5:6" s="120" customFormat="1" x14ac:dyDescent="0.2">
      <c r="E3110" s="127"/>
      <c r="F3110" s="127"/>
    </row>
    <row r="3111" spans="5:6" s="120" customFormat="1" x14ac:dyDescent="0.2">
      <c r="E3111" s="127"/>
      <c r="F3111" s="127"/>
    </row>
    <row r="3112" spans="5:6" s="120" customFormat="1" x14ac:dyDescent="0.2">
      <c r="E3112" s="127"/>
      <c r="F3112" s="127"/>
    </row>
    <row r="3113" spans="5:6" s="120" customFormat="1" x14ac:dyDescent="0.2">
      <c r="E3113" s="127"/>
      <c r="F3113" s="127"/>
    </row>
    <row r="3114" spans="5:6" s="120" customFormat="1" x14ac:dyDescent="0.2">
      <c r="E3114" s="127"/>
      <c r="F3114" s="127"/>
    </row>
    <row r="3115" spans="5:6" s="120" customFormat="1" x14ac:dyDescent="0.2">
      <c r="E3115" s="127"/>
      <c r="F3115" s="127"/>
    </row>
    <row r="3116" spans="5:6" s="120" customFormat="1" x14ac:dyDescent="0.2">
      <c r="E3116" s="127"/>
      <c r="F3116" s="127"/>
    </row>
    <row r="3117" spans="5:6" s="120" customFormat="1" x14ac:dyDescent="0.2">
      <c r="E3117" s="127"/>
      <c r="F3117" s="127"/>
    </row>
    <row r="3118" spans="5:6" s="120" customFormat="1" x14ac:dyDescent="0.2">
      <c r="E3118" s="127"/>
      <c r="F3118" s="127"/>
    </row>
    <row r="3119" spans="5:6" s="120" customFormat="1" x14ac:dyDescent="0.2">
      <c r="E3119" s="127"/>
      <c r="F3119" s="127"/>
    </row>
    <row r="3120" spans="5:6" s="120" customFormat="1" x14ac:dyDescent="0.2">
      <c r="E3120" s="127"/>
      <c r="F3120" s="127"/>
    </row>
    <row r="3121" spans="5:6" s="120" customFormat="1" x14ac:dyDescent="0.2">
      <c r="E3121" s="127"/>
      <c r="F3121" s="127"/>
    </row>
    <row r="3122" spans="5:6" s="120" customFormat="1" x14ac:dyDescent="0.2">
      <c r="E3122" s="127"/>
      <c r="F3122" s="127"/>
    </row>
    <row r="3123" spans="5:6" s="120" customFormat="1" x14ac:dyDescent="0.2">
      <c r="E3123" s="127"/>
      <c r="F3123" s="127"/>
    </row>
    <row r="3124" spans="5:6" s="120" customFormat="1" x14ac:dyDescent="0.2">
      <c r="E3124" s="127"/>
      <c r="F3124" s="127"/>
    </row>
    <row r="3125" spans="5:6" s="120" customFormat="1" x14ac:dyDescent="0.2">
      <c r="E3125" s="127"/>
      <c r="F3125" s="127"/>
    </row>
    <row r="3126" spans="5:6" s="120" customFormat="1" x14ac:dyDescent="0.2">
      <c r="E3126" s="127"/>
      <c r="F3126" s="127"/>
    </row>
    <row r="3127" spans="5:6" s="120" customFormat="1" x14ac:dyDescent="0.2">
      <c r="E3127" s="127"/>
      <c r="F3127" s="127"/>
    </row>
    <row r="3128" spans="5:6" s="120" customFormat="1" x14ac:dyDescent="0.2">
      <c r="E3128" s="127"/>
      <c r="F3128" s="127"/>
    </row>
    <row r="3129" spans="5:6" s="120" customFormat="1" x14ac:dyDescent="0.2">
      <c r="E3129" s="127"/>
      <c r="F3129" s="127"/>
    </row>
    <row r="3130" spans="5:6" s="120" customFormat="1" x14ac:dyDescent="0.2">
      <c r="E3130" s="127"/>
      <c r="F3130" s="127"/>
    </row>
    <row r="3131" spans="5:6" s="120" customFormat="1" x14ac:dyDescent="0.2">
      <c r="E3131" s="127"/>
      <c r="F3131" s="127"/>
    </row>
    <row r="3132" spans="5:6" s="120" customFormat="1" x14ac:dyDescent="0.2">
      <c r="E3132" s="127"/>
      <c r="F3132" s="127"/>
    </row>
    <row r="3133" spans="5:6" s="120" customFormat="1" x14ac:dyDescent="0.2">
      <c r="E3133" s="127"/>
      <c r="F3133" s="127"/>
    </row>
    <row r="3134" spans="5:6" s="120" customFormat="1" x14ac:dyDescent="0.2">
      <c r="E3134" s="127"/>
      <c r="F3134" s="127"/>
    </row>
    <row r="3135" spans="5:6" s="120" customFormat="1" x14ac:dyDescent="0.2">
      <c r="E3135" s="127"/>
      <c r="F3135" s="127"/>
    </row>
    <row r="3136" spans="5:6" s="120" customFormat="1" x14ac:dyDescent="0.2">
      <c r="E3136" s="127"/>
      <c r="F3136" s="127"/>
    </row>
    <row r="3137" spans="5:6" s="120" customFormat="1" x14ac:dyDescent="0.2">
      <c r="E3137" s="127"/>
      <c r="F3137" s="127"/>
    </row>
    <row r="3138" spans="5:6" s="120" customFormat="1" x14ac:dyDescent="0.2">
      <c r="E3138" s="127"/>
      <c r="F3138" s="127"/>
    </row>
    <row r="3139" spans="5:6" s="120" customFormat="1" x14ac:dyDescent="0.2">
      <c r="E3139" s="127"/>
      <c r="F3139" s="127"/>
    </row>
    <row r="3140" spans="5:6" s="120" customFormat="1" x14ac:dyDescent="0.2">
      <c r="E3140" s="127"/>
      <c r="F3140" s="127"/>
    </row>
    <row r="3141" spans="5:6" s="120" customFormat="1" x14ac:dyDescent="0.2">
      <c r="E3141" s="127"/>
      <c r="F3141" s="127"/>
    </row>
    <row r="3142" spans="5:6" s="120" customFormat="1" x14ac:dyDescent="0.2">
      <c r="E3142" s="127"/>
      <c r="F3142" s="127"/>
    </row>
    <row r="3143" spans="5:6" s="120" customFormat="1" x14ac:dyDescent="0.2">
      <c r="E3143" s="127"/>
      <c r="F3143" s="127"/>
    </row>
    <row r="3144" spans="5:6" s="120" customFormat="1" x14ac:dyDescent="0.2">
      <c r="E3144" s="127"/>
      <c r="F3144" s="127"/>
    </row>
    <row r="3145" spans="5:6" s="120" customFormat="1" x14ac:dyDescent="0.2">
      <c r="E3145" s="127"/>
      <c r="F3145" s="127"/>
    </row>
    <row r="3146" spans="5:6" s="120" customFormat="1" x14ac:dyDescent="0.2">
      <c r="E3146" s="127"/>
      <c r="F3146" s="127"/>
    </row>
    <row r="3147" spans="5:6" s="120" customFormat="1" x14ac:dyDescent="0.2">
      <c r="E3147" s="127"/>
      <c r="F3147" s="127"/>
    </row>
    <row r="3148" spans="5:6" s="120" customFormat="1" x14ac:dyDescent="0.2">
      <c r="E3148" s="127"/>
      <c r="F3148" s="127"/>
    </row>
    <row r="3149" spans="5:6" s="120" customFormat="1" x14ac:dyDescent="0.2">
      <c r="E3149" s="127"/>
      <c r="F3149" s="127"/>
    </row>
    <row r="3150" spans="5:6" s="120" customFormat="1" x14ac:dyDescent="0.2">
      <c r="E3150" s="127"/>
      <c r="F3150" s="127"/>
    </row>
    <row r="3151" spans="5:6" s="120" customFormat="1" x14ac:dyDescent="0.2">
      <c r="E3151" s="127"/>
      <c r="F3151" s="127"/>
    </row>
    <row r="3152" spans="5:6" s="120" customFormat="1" x14ac:dyDescent="0.2">
      <c r="E3152" s="127"/>
      <c r="F3152" s="127"/>
    </row>
    <row r="3153" spans="5:6" s="120" customFormat="1" x14ac:dyDescent="0.2">
      <c r="E3153" s="127"/>
      <c r="F3153" s="127"/>
    </row>
    <row r="3154" spans="5:6" s="120" customFormat="1" x14ac:dyDescent="0.2">
      <c r="E3154" s="127"/>
      <c r="F3154" s="127"/>
    </row>
    <row r="3155" spans="5:6" s="120" customFormat="1" x14ac:dyDescent="0.2">
      <c r="E3155" s="127"/>
      <c r="F3155" s="127"/>
    </row>
    <row r="3156" spans="5:6" s="120" customFormat="1" x14ac:dyDescent="0.2">
      <c r="E3156" s="127"/>
      <c r="F3156" s="127"/>
    </row>
    <row r="3157" spans="5:6" s="120" customFormat="1" x14ac:dyDescent="0.2">
      <c r="E3157" s="127"/>
      <c r="F3157" s="127"/>
    </row>
    <row r="3158" spans="5:6" s="120" customFormat="1" x14ac:dyDescent="0.2">
      <c r="E3158" s="127"/>
      <c r="F3158" s="127"/>
    </row>
    <row r="3159" spans="5:6" s="120" customFormat="1" x14ac:dyDescent="0.2">
      <c r="E3159" s="127"/>
      <c r="F3159" s="127"/>
    </row>
    <row r="3160" spans="5:6" s="120" customFormat="1" x14ac:dyDescent="0.2">
      <c r="E3160" s="127"/>
      <c r="F3160" s="127"/>
    </row>
    <row r="3161" spans="5:6" s="120" customFormat="1" x14ac:dyDescent="0.2">
      <c r="E3161" s="127"/>
      <c r="F3161" s="127"/>
    </row>
    <row r="3162" spans="5:6" s="120" customFormat="1" x14ac:dyDescent="0.2">
      <c r="E3162" s="127"/>
      <c r="F3162" s="127"/>
    </row>
    <row r="3163" spans="5:6" s="120" customFormat="1" x14ac:dyDescent="0.2">
      <c r="E3163" s="127"/>
      <c r="F3163" s="127"/>
    </row>
    <row r="3164" spans="5:6" s="120" customFormat="1" x14ac:dyDescent="0.2">
      <c r="E3164" s="127"/>
      <c r="F3164" s="127"/>
    </row>
    <row r="3165" spans="5:6" s="120" customFormat="1" x14ac:dyDescent="0.2">
      <c r="E3165" s="127"/>
      <c r="F3165" s="127"/>
    </row>
    <row r="3166" spans="5:6" s="120" customFormat="1" x14ac:dyDescent="0.2">
      <c r="E3166" s="127"/>
      <c r="F3166" s="127"/>
    </row>
    <row r="3167" spans="5:6" s="120" customFormat="1" x14ac:dyDescent="0.2">
      <c r="E3167" s="127"/>
      <c r="F3167" s="127"/>
    </row>
    <row r="3168" spans="5:6" s="120" customFormat="1" x14ac:dyDescent="0.2">
      <c r="E3168" s="127"/>
      <c r="F3168" s="127"/>
    </row>
    <row r="3169" spans="5:6" s="120" customFormat="1" x14ac:dyDescent="0.2">
      <c r="E3169" s="127"/>
      <c r="F3169" s="127"/>
    </row>
    <row r="3170" spans="5:6" s="120" customFormat="1" x14ac:dyDescent="0.2">
      <c r="E3170" s="127"/>
      <c r="F3170" s="127"/>
    </row>
    <row r="3171" spans="5:6" s="120" customFormat="1" x14ac:dyDescent="0.2">
      <c r="E3171" s="127"/>
      <c r="F3171" s="127"/>
    </row>
    <row r="3172" spans="5:6" s="120" customFormat="1" x14ac:dyDescent="0.2">
      <c r="E3172" s="127"/>
      <c r="F3172" s="127"/>
    </row>
    <row r="3173" spans="5:6" s="120" customFormat="1" x14ac:dyDescent="0.2">
      <c r="E3173" s="127"/>
      <c r="F3173" s="127"/>
    </row>
    <row r="3174" spans="5:6" s="120" customFormat="1" x14ac:dyDescent="0.2">
      <c r="E3174" s="127"/>
      <c r="F3174" s="127"/>
    </row>
    <row r="3175" spans="5:6" s="120" customFormat="1" x14ac:dyDescent="0.2">
      <c r="E3175" s="127"/>
      <c r="F3175" s="127"/>
    </row>
    <row r="3176" spans="5:6" s="120" customFormat="1" x14ac:dyDescent="0.2">
      <c r="E3176" s="127"/>
      <c r="F3176" s="127"/>
    </row>
    <row r="3177" spans="5:6" s="120" customFormat="1" x14ac:dyDescent="0.2">
      <c r="E3177" s="127"/>
      <c r="F3177" s="127"/>
    </row>
    <row r="3178" spans="5:6" s="120" customFormat="1" x14ac:dyDescent="0.2">
      <c r="E3178" s="127"/>
      <c r="F3178" s="127"/>
    </row>
    <row r="3179" spans="5:6" s="120" customFormat="1" x14ac:dyDescent="0.2">
      <c r="E3179" s="127"/>
      <c r="F3179" s="127"/>
    </row>
    <row r="3180" spans="5:6" s="120" customFormat="1" x14ac:dyDescent="0.2">
      <c r="E3180" s="127"/>
      <c r="F3180" s="127"/>
    </row>
    <row r="3181" spans="5:6" s="120" customFormat="1" x14ac:dyDescent="0.2">
      <c r="E3181" s="127"/>
      <c r="F3181" s="127"/>
    </row>
    <row r="3182" spans="5:6" s="120" customFormat="1" x14ac:dyDescent="0.2">
      <c r="E3182" s="127"/>
      <c r="F3182" s="127"/>
    </row>
    <row r="3183" spans="5:6" s="120" customFormat="1" x14ac:dyDescent="0.2">
      <c r="E3183" s="127"/>
      <c r="F3183" s="127"/>
    </row>
    <row r="3184" spans="5:6" s="120" customFormat="1" x14ac:dyDescent="0.2">
      <c r="E3184" s="127"/>
      <c r="F3184" s="127"/>
    </row>
    <row r="3185" spans="5:6" s="120" customFormat="1" x14ac:dyDescent="0.2">
      <c r="E3185" s="127"/>
      <c r="F3185" s="127"/>
    </row>
    <row r="3186" spans="5:6" s="120" customFormat="1" x14ac:dyDescent="0.2">
      <c r="E3186" s="127"/>
      <c r="F3186" s="127"/>
    </row>
    <row r="3187" spans="5:6" s="120" customFormat="1" x14ac:dyDescent="0.2">
      <c r="E3187" s="127"/>
      <c r="F3187" s="127"/>
    </row>
    <row r="3188" spans="5:6" s="120" customFormat="1" x14ac:dyDescent="0.2">
      <c r="E3188" s="127"/>
      <c r="F3188" s="127"/>
    </row>
    <row r="3189" spans="5:6" s="120" customFormat="1" x14ac:dyDescent="0.2">
      <c r="E3189" s="127"/>
      <c r="F3189" s="127"/>
    </row>
    <row r="3190" spans="5:6" s="120" customFormat="1" x14ac:dyDescent="0.2">
      <c r="E3190" s="127"/>
      <c r="F3190" s="127"/>
    </row>
    <row r="3191" spans="5:6" s="120" customFormat="1" x14ac:dyDescent="0.2">
      <c r="E3191" s="127"/>
      <c r="F3191" s="127"/>
    </row>
    <row r="3192" spans="5:6" s="120" customFormat="1" x14ac:dyDescent="0.2">
      <c r="E3192" s="127"/>
      <c r="F3192" s="127"/>
    </row>
    <row r="3193" spans="5:6" s="120" customFormat="1" x14ac:dyDescent="0.2">
      <c r="E3193" s="127"/>
      <c r="F3193" s="127"/>
    </row>
    <row r="3194" spans="5:6" s="120" customFormat="1" x14ac:dyDescent="0.2">
      <c r="E3194" s="127"/>
      <c r="F3194" s="127"/>
    </row>
    <row r="3195" spans="5:6" s="120" customFormat="1" x14ac:dyDescent="0.2">
      <c r="E3195" s="127"/>
      <c r="F3195" s="127"/>
    </row>
    <row r="3196" spans="5:6" s="120" customFormat="1" x14ac:dyDescent="0.2">
      <c r="E3196" s="127"/>
      <c r="F3196" s="127"/>
    </row>
    <row r="3197" spans="5:6" s="120" customFormat="1" x14ac:dyDescent="0.2">
      <c r="E3197" s="127"/>
      <c r="F3197" s="127"/>
    </row>
    <row r="3198" spans="5:6" s="120" customFormat="1" x14ac:dyDescent="0.2">
      <c r="E3198" s="127"/>
      <c r="F3198" s="127"/>
    </row>
    <row r="3199" spans="5:6" s="120" customFormat="1" x14ac:dyDescent="0.2">
      <c r="E3199" s="127"/>
      <c r="F3199" s="127"/>
    </row>
    <row r="3200" spans="5:6" s="120" customFormat="1" x14ac:dyDescent="0.2">
      <c r="E3200" s="127"/>
      <c r="F3200" s="127"/>
    </row>
    <row r="3201" spans="5:6" s="120" customFormat="1" x14ac:dyDescent="0.2">
      <c r="E3201" s="127"/>
      <c r="F3201" s="127"/>
    </row>
    <row r="3202" spans="5:6" s="120" customFormat="1" x14ac:dyDescent="0.2">
      <c r="E3202" s="127"/>
      <c r="F3202" s="127"/>
    </row>
    <row r="3203" spans="5:6" s="120" customFormat="1" x14ac:dyDescent="0.2">
      <c r="E3203" s="127"/>
      <c r="F3203" s="127"/>
    </row>
    <row r="3204" spans="5:6" s="120" customFormat="1" x14ac:dyDescent="0.2">
      <c r="E3204" s="127"/>
      <c r="F3204" s="127"/>
    </row>
    <row r="3205" spans="5:6" s="120" customFormat="1" x14ac:dyDescent="0.2">
      <c r="E3205" s="127"/>
      <c r="F3205" s="127"/>
    </row>
    <row r="3206" spans="5:6" s="120" customFormat="1" x14ac:dyDescent="0.2">
      <c r="E3206" s="127"/>
      <c r="F3206" s="127"/>
    </row>
    <row r="3207" spans="5:6" s="120" customFormat="1" x14ac:dyDescent="0.2">
      <c r="E3207" s="127"/>
      <c r="F3207" s="127"/>
    </row>
    <row r="3208" spans="5:6" s="120" customFormat="1" x14ac:dyDescent="0.2">
      <c r="E3208" s="127"/>
      <c r="F3208" s="127"/>
    </row>
    <row r="3209" spans="5:6" s="120" customFormat="1" x14ac:dyDescent="0.2">
      <c r="E3209" s="127"/>
      <c r="F3209" s="127"/>
    </row>
    <row r="3210" spans="5:6" s="120" customFormat="1" x14ac:dyDescent="0.2">
      <c r="E3210" s="127"/>
      <c r="F3210" s="127"/>
    </row>
    <row r="3211" spans="5:6" s="120" customFormat="1" x14ac:dyDescent="0.2">
      <c r="E3211" s="127"/>
      <c r="F3211" s="127"/>
    </row>
    <row r="3212" spans="5:6" s="120" customFormat="1" x14ac:dyDescent="0.2">
      <c r="E3212" s="127"/>
      <c r="F3212" s="127"/>
    </row>
    <row r="3213" spans="5:6" s="120" customFormat="1" x14ac:dyDescent="0.2">
      <c r="E3213" s="127"/>
      <c r="F3213" s="127"/>
    </row>
    <row r="3214" spans="5:6" s="120" customFormat="1" x14ac:dyDescent="0.2">
      <c r="E3214" s="127"/>
      <c r="F3214" s="127"/>
    </row>
    <row r="3215" spans="5:6" s="120" customFormat="1" x14ac:dyDescent="0.2">
      <c r="E3215" s="127"/>
      <c r="F3215" s="127"/>
    </row>
    <row r="3216" spans="5:6" s="120" customFormat="1" x14ac:dyDescent="0.2">
      <c r="E3216" s="127"/>
      <c r="F3216" s="127"/>
    </row>
    <row r="3217" spans="5:6" s="120" customFormat="1" x14ac:dyDescent="0.2">
      <c r="E3217" s="127"/>
      <c r="F3217" s="127"/>
    </row>
    <row r="3218" spans="5:6" s="120" customFormat="1" x14ac:dyDescent="0.2">
      <c r="E3218" s="127"/>
      <c r="F3218" s="127"/>
    </row>
    <row r="3219" spans="5:6" s="120" customFormat="1" x14ac:dyDescent="0.2">
      <c r="E3219" s="127"/>
      <c r="F3219" s="127"/>
    </row>
    <row r="3220" spans="5:6" s="120" customFormat="1" x14ac:dyDescent="0.2">
      <c r="E3220" s="127"/>
      <c r="F3220" s="127"/>
    </row>
    <row r="3221" spans="5:6" s="120" customFormat="1" x14ac:dyDescent="0.2">
      <c r="E3221" s="127"/>
      <c r="F3221" s="127"/>
    </row>
    <row r="3222" spans="5:6" s="120" customFormat="1" x14ac:dyDescent="0.2">
      <c r="E3222" s="127"/>
      <c r="F3222" s="127"/>
    </row>
    <row r="3223" spans="5:6" s="120" customFormat="1" x14ac:dyDescent="0.2">
      <c r="E3223" s="127"/>
      <c r="F3223" s="127"/>
    </row>
    <row r="3224" spans="5:6" s="120" customFormat="1" x14ac:dyDescent="0.2">
      <c r="E3224" s="127"/>
      <c r="F3224" s="127"/>
    </row>
    <row r="3225" spans="5:6" s="120" customFormat="1" x14ac:dyDescent="0.2">
      <c r="E3225" s="127"/>
      <c r="F3225" s="127"/>
    </row>
    <row r="3226" spans="5:6" s="120" customFormat="1" x14ac:dyDescent="0.2">
      <c r="E3226" s="127"/>
      <c r="F3226" s="127"/>
    </row>
    <row r="3227" spans="5:6" s="120" customFormat="1" x14ac:dyDescent="0.2">
      <c r="E3227" s="127"/>
      <c r="F3227" s="127"/>
    </row>
    <row r="3228" spans="5:6" s="120" customFormat="1" x14ac:dyDescent="0.2">
      <c r="E3228" s="127"/>
      <c r="F3228" s="127"/>
    </row>
    <row r="3229" spans="5:6" s="120" customFormat="1" x14ac:dyDescent="0.2">
      <c r="E3229" s="127"/>
      <c r="F3229" s="127"/>
    </row>
    <row r="3230" spans="5:6" s="120" customFormat="1" x14ac:dyDescent="0.2">
      <c r="E3230" s="127"/>
      <c r="F3230" s="127"/>
    </row>
    <row r="3231" spans="5:6" s="120" customFormat="1" x14ac:dyDescent="0.2">
      <c r="E3231" s="127"/>
      <c r="F3231" s="127"/>
    </row>
    <row r="3232" spans="5:6" s="120" customFormat="1" x14ac:dyDescent="0.2">
      <c r="E3232" s="127"/>
      <c r="F3232" s="127"/>
    </row>
    <row r="3233" spans="5:6" s="120" customFormat="1" x14ac:dyDescent="0.2">
      <c r="E3233" s="127"/>
      <c r="F3233" s="127"/>
    </row>
    <row r="3234" spans="5:6" s="120" customFormat="1" x14ac:dyDescent="0.2">
      <c r="E3234" s="127"/>
      <c r="F3234" s="127"/>
    </row>
    <row r="3235" spans="5:6" s="120" customFormat="1" x14ac:dyDescent="0.2">
      <c r="E3235" s="127"/>
      <c r="F3235" s="127"/>
    </row>
    <row r="3236" spans="5:6" s="120" customFormat="1" x14ac:dyDescent="0.2">
      <c r="E3236" s="127"/>
      <c r="F3236" s="127"/>
    </row>
    <row r="3237" spans="5:6" s="120" customFormat="1" x14ac:dyDescent="0.2">
      <c r="E3237" s="127"/>
      <c r="F3237" s="127"/>
    </row>
    <row r="3238" spans="5:6" s="120" customFormat="1" x14ac:dyDescent="0.2">
      <c r="E3238" s="127"/>
      <c r="F3238" s="127"/>
    </row>
    <row r="3239" spans="5:6" s="120" customFormat="1" x14ac:dyDescent="0.2">
      <c r="E3239" s="127"/>
      <c r="F3239" s="127"/>
    </row>
    <row r="3240" spans="5:6" s="120" customFormat="1" x14ac:dyDescent="0.2">
      <c r="E3240" s="127"/>
      <c r="F3240" s="127"/>
    </row>
    <row r="3241" spans="5:6" s="120" customFormat="1" x14ac:dyDescent="0.2">
      <c r="E3241" s="127"/>
      <c r="F3241" s="127"/>
    </row>
    <row r="3242" spans="5:6" s="120" customFormat="1" x14ac:dyDescent="0.2">
      <c r="E3242" s="127"/>
      <c r="F3242" s="127"/>
    </row>
    <row r="3243" spans="5:6" s="120" customFormat="1" x14ac:dyDescent="0.2">
      <c r="E3243" s="127"/>
      <c r="F3243" s="127"/>
    </row>
    <row r="3244" spans="5:6" s="120" customFormat="1" x14ac:dyDescent="0.2">
      <c r="E3244" s="127"/>
      <c r="F3244" s="127"/>
    </row>
    <row r="3245" spans="5:6" s="120" customFormat="1" x14ac:dyDescent="0.2">
      <c r="E3245" s="127"/>
      <c r="F3245" s="127"/>
    </row>
    <row r="3246" spans="5:6" s="120" customFormat="1" x14ac:dyDescent="0.2">
      <c r="E3246" s="127"/>
      <c r="F3246" s="127"/>
    </row>
    <row r="3247" spans="5:6" s="120" customFormat="1" x14ac:dyDescent="0.2">
      <c r="E3247" s="127"/>
      <c r="F3247" s="127"/>
    </row>
    <row r="3248" spans="5:6" s="120" customFormat="1" x14ac:dyDescent="0.2">
      <c r="E3248" s="127"/>
      <c r="F3248" s="127"/>
    </row>
    <row r="3249" spans="5:6" s="120" customFormat="1" x14ac:dyDescent="0.2">
      <c r="E3249" s="127"/>
      <c r="F3249" s="127"/>
    </row>
    <row r="3250" spans="5:6" s="120" customFormat="1" x14ac:dyDescent="0.2">
      <c r="E3250" s="127"/>
      <c r="F3250" s="127"/>
    </row>
    <row r="3251" spans="5:6" s="120" customFormat="1" x14ac:dyDescent="0.2">
      <c r="E3251" s="127"/>
      <c r="F3251" s="127"/>
    </row>
    <row r="3252" spans="5:6" s="120" customFormat="1" x14ac:dyDescent="0.2">
      <c r="E3252" s="127"/>
      <c r="F3252" s="127"/>
    </row>
    <row r="3253" spans="5:6" s="120" customFormat="1" x14ac:dyDescent="0.2">
      <c r="E3253" s="127"/>
      <c r="F3253" s="127"/>
    </row>
    <row r="3254" spans="5:6" s="120" customFormat="1" x14ac:dyDescent="0.2">
      <c r="E3254" s="127"/>
      <c r="F3254" s="127"/>
    </row>
    <row r="3255" spans="5:6" s="120" customFormat="1" x14ac:dyDescent="0.2">
      <c r="E3255" s="127"/>
      <c r="F3255" s="127"/>
    </row>
    <row r="3256" spans="5:6" s="120" customFormat="1" x14ac:dyDescent="0.2">
      <c r="E3256" s="127"/>
      <c r="F3256" s="127"/>
    </row>
    <row r="3257" spans="5:6" s="120" customFormat="1" x14ac:dyDescent="0.2">
      <c r="E3257" s="127"/>
      <c r="F3257" s="127"/>
    </row>
    <row r="3258" spans="5:6" s="120" customFormat="1" x14ac:dyDescent="0.2">
      <c r="E3258" s="127"/>
      <c r="F3258" s="127"/>
    </row>
    <row r="3259" spans="5:6" s="120" customFormat="1" x14ac:dyDescent="0.2">
      <c r="E3259" s="127"/>
      <c r="F3259" s="127"/>
    </row>
    <row r="3260" spans="5:6" s="120" customFormat="1" x14ac:dyDescent="0.2">
      <c r="E3260" s="127"/>
      <c r="F3260" s="127"/>
    </row>
    <row r="3261" spans="5:6" s="120" customFormat="1" x14ac:dyDescent="0.2">
      <c r="E3261" s="127"/>
      <c r="F3261" s="127"/>
    </row>
    <row r="3262" spans="5:6" s="120" customFormat="1" x14ac:dyDescent="0.2">
      <c r="E3262" s="127"/>
      <c r="F3262" s="127"/>
    </row>
    <row r="3263" spans="5:6" s="120" customFormat="1" x14ac:dyDescent="0.2">
      <c r="E3263" s="127"/>
      <c r="F3263" s="127"/>
    </row>
    <row r="3264" spans="5:6" s="120" customFormat="1" x14ac:dyDescent="0.2">
      <c r="E3264" s="127"/>
      <c r="F3264" s="127"/>
    </row>
    <row r="3265" spans="5:6" s="120" customFormat="1" x14ac:dyDescent="0.2">
      <c r="E3265" s="127"/>
      <c r="F3265" s="127"/>
    </row>
    <row r="3266" spans="5:6" s="120" customFormat="1" x14ac:dyDescent="0.2">
      <c r="E3266" s="127"/>
      <c r="F3266" s="127"/>
    </row>
    <row r="3267" spans="5:6" s="120" customFormat="1" x14ac:dyDescent="0.2">
      <c r="E3267" s="127"/>
      <c r="F3267" s="127"/>
    </row>
    <row r="3268" spans="5:6" s="120" customFormat="1" x14ac:dyDescent="0.2">
      <c r="E3268" s="127"/>
      <c r="F3268" s="127"/>
    </row>
    <row r="3269" spans="5:6" s="120" customFormat="1" x14ac:dyDescent="0.2">
      <c r="E3269" s="127"/>
      <c r="F3269" s="127"/>
    </row>
    <row r="3270" spans="5:6" s="120" customFormat="1" x14ac:dyDescent="0.2">
      <c r="E3270" s="127"/>
      <c r="F3270" s="127"/>
    </row>
    <row r="3271" spans="5:6" s="120" customFormat="1" x14ac:dyDescent="0.2">
      <c r="E3271" s="127"/>
      <c r="F3271" s="127"/>
    </row>
    <row r="3272" spans="5:6" s="120" customFormat="1" x14ac:dyDescent="0.2">
      <c r="E3272" s="127"/>
      <c r="F3272" s="127"/>
    </row>
    <row r="3273" spans="5:6" s="120" customFormat="1" x14ac:dyDescent="0.2">
      <c r="E3273" s="127"/>
      <c r="F3273" s="127"/>
    </row>
    <row r="3274" spans="5:6" s="120" customFormat="1" x14ac:dyDescent="0.2">
      <c r="E3274" s="127"/>
      <c r="F3274" s="127"/>
    </row>
    <row r="3275" spans="5:6" s="120" customFormat="1" x14ac:dyDescent="0.2">
      <c r="E3275" s="127"/>
      <c r="F3275" s="127"/>
    </row>
    <row r="3276" spans="5:6" s="120" customFormat="1" x14ac:dyDescent="0.2">
      <c r="E3276" s="127"/>
      <c r="F3276" s="127"/>
    </row>
    <row r="3277" spans="5:6" s="120" customFormat="1" x14ac:dyDescent="0.2">
      <c r="E3277" s="127"/>
      <c r="F3277" s="127"/>
    </row>
    <row r="3278" spans="5:6" s="120" customFormat="1" x14ac:dyDescent="0.2">
      <c r="E3278" s="127"/>
      <c r="F3278" s="127"/>
    </row>
    <row r="3279" spans="5:6" s="120" customFormat="1" x14ac:dyDescent="0.2">
      <c r="E3279" s="127"/>
      <c r="F3279" s="127"/>
    </row>
    <row r="3280" spans="5:6" s="120" customFormat="1" x14ac:dyDescent="0.2">
      <c r="E3280" s="127"/>
      <c r="F3280" s="127"/>
    </row>
    <row r="3281" spans="5:6" s="120" customFormat="1" x14ac:dyDescent="0.2">
      <c r="E3281" s="127"/>
      <c r="F3281" s="127"/>
    </row>
    <row r="3282" spans="5:6" s="120" customFormat="1" x14ac:dyDescent="0.2">
      <c r="E3282" s="127"/>
      <c r="F3282" s="127"/>
    </row>
    <row r="3283" spans="5:6" s="120" customFormat="1" x14ac:dyDescent="0.2">
      <c r="E3283" s="127"/>
      <c r="F3283" s="127"/>
    </row>
    <row r="3284" spans="5:6" s="120" customFormat="1" x14ac:dyDescent="0.2">
      <c r="E3284" s="127"/>
      <c r="F3284" s="127"/>
    </row>
    <row r="3285" spans="5:6" s="120" customFormat="1" x14ac:dyDescent="0.2">
      <c r="E3285" s="127"/>
      <c r="F3285" s="127"/>
    </row>
    <row r="3286" spans="5:6" s="120" customFormat="1" x14ac:dyDescent="0.2">
      <c r="E3286" s="127"/>
      <c r="F3286" s="127"/>
    </row>
    <row r="3287" spans="5:6" s="120" customFormat="1" x14ac:dyDescent="0.2">
      <c r="E3287" s="127"/>
      <c r="F3287" s="127"/>
    </row>
    <row r="3288" spans="5:6" s="120" customFormat="1" x14ac:dyDescent="0.2">
      <c r="E3288" s="127"/>
      <c r="F3288" s="127"/>
    </row>
    <row r="3289" spans="5:6" s="120" customFormat="1" x14ac:dyDescent="0.2">
      <c r="E3289" s="127"/>
      <c r="F3289" s="127"/>
    </row>
    <row r="3290" spans="5:6" s="120" customFormat="1" x14ac:dyDescent="0.2">
      <c r="E3290" s="127"/>
      <c r="F3290" s="127"/>
    </row>
    <row r="3291" spans="5:6" s="120" customFormat="1" x14ac:dyDescent="0.2">
      <c r="E3291" s="127"/>
      <c r="F3291" s="127"/>
    </row>
    <row r="3292" spans="5:6" s="120" customFormat="1" x14ac:dyDescent="0.2">
      <c r="E3292" s="127"/>
      <c r="F3292" s="127"/>
    </row>
    <row r="3293" spans="5:6" s="120" customFormat="1" x14ac:dyDescent="0.2">
      <c r="E3293" s="127"/>
      <c r="F3293" s="127"/>
    </row>
    <row r="3294" spans="5:6" s="120" customFormat="1" x14ac:dyDescent="0.2">
      <c r="E3294" s="127"/>
      <c r="F3294" s="127"/>
    </row>
    <row r="3295" spans="5:6" s="120" customFormat="1" x14ac:dyDescent="0.2">
      <c r="E3295" s="127"/>
      <c r="F3295" s="127"/>
    </row>
    <row r="3296" spans="5:6" s="120" customFormat="1" x14ac:dyDescent="0.2">
      <c r="E3296" s="127"/>
      <c r="F3296" s="127"/>
    </row>
    <row r="3297" spans="5:6" s="120" customFormat="1" x14ac:dyDescent="0.2">
      <c r="E3297" s="127"/>
      <c r="F3297" s="127"/>
    </row>
    <row r="3298" spans="5:6" s="120" customFormat="1" x14ac:dyDescent="0.2">
      <c r="E3298" s="127"/>
      <c r="F3298" s="127"/>
    </row>
    <row r="3299" spans="5:6" s="120" customFormat="1" x14ac:dyDescent="0.2">
      <c r="E3299" s="127"/>
      <c r="F3299" s="127"/>
    </row>
    <row r="3300" spans="5:6" s="120" customFormat="1" x14ac:dyDescent="0.2">
      <c r="E3300" s="127"/>
      <c r="F3300" s="127"/>
    </row>
    <row r="3301" spans="5:6" s="120" customFormat="1" x14ac:dyDescent="0.2">
      <c r="E3301" s="127"/>
      <c r="F3301" s="127"/>
    </row>
  </sheetData>
  <sheetProtection sheet="1" objects="1" scenarios="1" formatCells="0" formatColumns="0" formatRows="0" selectLockedCells="1"/>
  <mergeCells count="42">
    <mergeCell ref="E74:G74"/>
    <mergeCell ref="E35:G35"/>
    <mergeCell ref="E39:G39"/>
    <mergeCell ref="E44:G44"/>
    <mergeCell ref="E46:G46"/>
    <mergeCell ref="E48:G48"/>
    <mergeCell ref="E70:G70"/>
    <mergeCell ref="E53:F53"/>
    <mergeCell ref="E43:F43"/>
    <mergeCell ref="E50:G50"/>
    <mergeCell ref="E54:G54"/>
    <mergeCell ref="E56:G56"/>
    <mergeCell ref="E60:G60"/>
    <mergeCell ref="E107:G107"/>
    <mergeCell ref="E86:G86"/>
    <mergeCell ref="E90:G90"/>
    <mergeCell ref="E92:G92"/>
    <mergeCell ref="E99:G99"/>
    <mergeCell ref="E105:G105"/>
    <mergeCell ref="E89:F89"/>
    <mergeCell ref="A2:G2"/>
    <mergeCell ref="A3:B3"/>
    <mergeCell ref="C3:G3"/>
    <mergeCell ref="A4:B4"/>
    <mergeCell ref="C4:F4"/>
    <mergeCell ref="G4:G8"/>
    <mergeCell ref="A7:B8"/>
    <mergeCell ref="A11:C11"/>
    <mergeCell ref="A5:B5"/>
    <mergeCell ref="A6:B6"/>
    <mergeCell ref="C6:D6"/>
    <mergeCell ref="C5:F5"/>
    <mergeCell ref="E6:F6"/>
    <mergeCell ref="E11:F11"/>
    <mergeCell ref="C7:F8"/>
    <mergeCell ref="E30:G30"/>
    <mergeCell ref="E32:G32"/>
    <mergeCell ref="E27:F27"/>
    <mergeCell ref="E12:F12"/>
    <mergeCell ref="E13:G13"/>
    <mergeCell ref="E20:G20"/>
    <mergeCell ref="E28:G28"/>
  </mergeCells>
  <phoneticPr fontId="70" type="noConversion"/>
  <conditionalFormatting sqref="A16">
    <cfRule type="expression" dxfId="699" priority="222">
      <formula>$C$16="Non applicable"</formula>
    </cfRule>
    <cfRule type="expression" dxfId="698" priority="585">
      <formula>C16="Plutôt Faux"</formula>
    </cfRule>
    <cfRule type="expression" dxfId="697" priority="586">
      <formula>C16&gt;="Plutôt Vrai"</formula>
    </cfRule>
    <cfRule type="expression" dxfId="696" priority="587">
      <formula>C16&gt;="Faux"</formula>
    </cfRule>
  </conditionalFormatting>
  <conditionalFormatting sqref="A21">
    <cfRule type="expression" dxfId="695" priority="213">
      <formula>C21="Non applicable"</formula>
    </cfRule>
    <cfRule type="expression" dxfId="694" priority="381">
      <formula>C21="Plutôt Faux"</formula>
    </cfRule>
    <cfRule type="expression" dxfId="693" priority="382">
      <formula>C21&gt;="Plutôt Vrai"</formula>
    </cfRule>
    <cfRule type="expression" dxfId="692" priority="383">
      <formula>C21&gt;="Faux"</formula>
    </cfRule>
  </conditionalFormatting>
  <conditionalFormatting sqref="A81">
    <cfRule type="expression" dxfId="691" priority="232">
      <formula>$C$81="Non applicable"</formula>
    </cfRule>
    <cfRule type="expression" dxfId="690" priority="233">
      <formula>C81="Plutôt Faux"</formula>
    </cfRule>
    <cfRule type="expression" dxfId="689" priority="234">
      <formula>C81&gt;="Plutôt Vrai"</formula>
    </cfRule>
    <cfRule type="expression" dxfId="688" priority="235">
      <formula>C81&gt;="Faux"</formula>
    </cfRule>
  </conditionalFormatting>
  <conditionalFormatting sqref="A19">
    <cfRule type="expression" dxfId="687" priority="214">
      <formula>C19="Non applicable"</formula>
    </cfRule>
    <cfRule type="expression" dxfId="686" priority="215">
      <formula>C19="Plutôt Faux"</formula>
    </cfRule>
    <cfRule type="expression" dxfId="685" priority="216">
      <formula>C19&gt;="Plutôt Vrai"</formula>
    </cfRule>
    <cfRule type="expression" dxfId="684" priority="217">
      <formula>C19&gt;="Faux"</formula>
    </cfRule>
  </conditionalFormatting>
  <conditionalFormatting sqref="A22">
    <cfRule type="expression" dxfId="683" priority="209">
      <formula>C22="Non applicable"</formula>
    </cfRule>
    <cfRule type="expression" dxfId="682" priority="210">
      <formula>C22="Plutôt Faux"</formula>
    </cfRule>
    <cfRule type="expression" dxfId="681" priority="211">
      <formula>C22&gt;="Plutôt Vrai"</formula>
    </cfRule>
    <cfRule type="expression" dxfId="680" priority="212">
      <formula>C22&gt;="Faux"</formula>
    </cfRule>
  </conditionalFormatting>
  <conditionalFormatting sqref="A23">
    <cfRule type="expression" dxfId="679" priority="205">
      <formula>C23="Non applicable"</formula>
    </cfRule>
    <cfRule type="expression" dxfId="678" priority="206">
      <formula>C23="Plutôt Faux"</formula>
    </cfRule>
    <cfRule type="expression" dxfId="677" priority="207">
      <formula>C23&gt;="Plutôt Vrai"</formula>
    </cfRule>
    <cfRule type="expression" dxfId="676" priority="208">
      <formula>C23&gt;="Faux"</formula>
    </cfRule>
  </conditionalFormatting>
  <conditionalFormatting sqref="A24">
    <cfRule type="expression" dxfId="675" priority="197">
      <formula>C24="Non applicable"</formula>
    </cfRule>
    <cfRule type="expression" dxfId="674" priority="198">
      <formula>C24="Plutôt Faux"</formula>
    </cfRule>
    <cfRule type="expression" dxfId="673" priority="199">
      <formula>C24&gt;="Plutôt Vrai"</formula>
    </cfRule>
    <cfRule type="expression" dxfId="672" priority="200">
      <formula>C24&gt;="Faux"</formula>
    </cfRule>
  </conditionalFormatting>
  <conditionalFormatting sqref="A26">
    <cfRule type="expression" dxfId="671" priority="193">
      <formula>C26="Non applicable"</formula>
    </cfRule>
    <cfRule type="expression" dxfId="670" priority="194">
      <formula>C26="Plutôt Faux"</formula>
    </cfRule>
    <cfRule type="expression" dxfId="669" priority="195">
      <formula>C26&gt;="Plutôt Vrai"</formula>
    </cfRule>
    <cfRule type="expression" dxfId="668" priority="196">
      <formula>C26&gt;="Faux"</formula>
    </cfRule>
  </conditionalFormatting>
  <conditionalFormatting sqref="A36">
    <cfRule type="expression" dxfId="667" priority="189">
      <formula>C36="Non applicable"</formula>
    </cfRule>
    <cfRule type="expression" dxfId="666" priority="190">
      <formula>C36="Plutôt Faux"</formula>
    </cfRule>
    <cfRule type="expression" dxfId="665" priority="191">
      <formula>C36&gt;="Plutôt Vrai"</formula>
    </cfRule>
    <cfRule type="expression" dxfId="664" priority="192">
      <formula>C36&gt;="Faux"</formula>
    </cfRule>
  </conditionalFormatting>
  <conditionalFormatting sqref="A40">
    <cfRule type="expression" dxfId="663" priority="185">
      <formula>C40="Non applicable"</formula>
    </cfRule>
    <cfRule type="expression" dxfId="662" priority="186">
      <formula>C40="Plutôt Faux"</formula>
    </cfRule>
    <cfRule type="expression" dxfId="661" priority="187">
      <formula>C40&gt;="Plutôt Vrai"</formula>
    </cfRule>
    <cfRule type="expression" dxfId="660" priority="188">
      <formula>C40&gt;="Faux"</formula>
    </cfRule>
  </conditionalFormatting>
  <conditionalFormatting sqref="A42">
    <cfRule type="expression" dxfId="659" priority="181">
      <formula>C42="Non applicable"</formula>
    </cfRule>
    <cfRule type="expression" dxfId="658" priority="182">
      <formula>C42="Plutôt Faux"</formula>
    </cfRule>
    <cfRule type="expression" dxfId="657" priority="183">
      <formula>C42&gt;="Plutôt Vrai"</formula>
    </cfRule>
    <cfRule type="expression" dxfId="656" priority="184">
      <formula>C42&gt;="Faux"</formula>
    </cfRule>
  </conditionalFormatting>
  <conditionalFormatting sqref="A47">
    <cfRule type="expression" dxfId="655" priority="177">
      <formula>C47="Non applicable"</formula>
    </cfRule>
    <cfRule type="expression" dxfId="654" priority="178">
      <formula>C47="Plutôt Faux"</formula>
    </cfRule>
    <cfRule type="expression" dxfId="653" priority="179">
      <formula>C47&gt;="Plutôt Vrai"</formula>
    </cfRule>
    <cfRule type="expression" dxfId="652" priority="180">
      <formula>C47&gt;="Faux"</formula>
    </cfRule>
  </conditionalFormatting>
  <conditionalFormatting sqref="A49">
    <cfRule type="expression" dxfId="651" priority="173">
      <formula>C49="Non applicable"</formula>
    </cfRule>
    <cfRule type="expression" dxfId="650" priority="174">
      <formula>C49="Plutôt Faux"</formula>
    </cfRule>
    <cfRule type="expression" dxfId="649" priority="175">
      <formula>C49&gt;="Plutôt Vrai"</formula>
    </cfRule>
    <cfRule type="expression" dxfId="648" priority="176">
      <formula>C49&gt;="Faux"</formula>
    </cfRule>
  </conditionalFormatting>
  <conditionalFormatting sqref="A51">
    <cfRule type="expression" dxfId="647" priority="169">
      <formula>C51="Non applicable"</formula>
    </cfRule>
    <cfRule type="expression" dxfId="646" priority="170">
      <formula>C51="Plutôt Faux"</formula>
    </cfRule>
    <cfRule type="expression" dxfId="645" priority="171">
      <formula>C51&gt;="Plutôt Vrai"</formula>
    </cfRule>
    <cfRule type="expression" dxfId="644" priority="172">
      <formula>C51&gt;="Faux"</formula>
    </cfRule>
  </conditionalFormatting>
  <conditionalFormatting sqref="A52">
    <cfRule type="expression" dxfId="643" priority="165">
      <formula>C52="Non applicable"</formula>
    </cfRule>
    <cfRule type="expression" dxfId="642" priority="166">
      <formula>C52="Plutôt Faux"</formula>
    </cfRule>
    <cfRule type="expression" dxfId="641" priority="167">
      <formula>C52&gt;="Plutôt Vrai"</formula>
    </cfRule>
    <cfRule type="expression" dxfId="640" priority="168">
      <formula>C52&gt;="Faux"</formula>
    </cfRule>
  </conditionalFormatting>
  <conditionalFormatting sqref="A55">
    <cfRule type="expression" dxfId="639" priority="161">
      <formula>C55="Non applicable"</formula>
    </cfRule>
    <cfRule type="expression" dxfId="638" priority="162">
      <formula>C55="Plutôt Faux"</formula>
    </cfRule>
    <cfRule type="expression" dxfId="637" priority="163">
      <formula>C55&gt;="Plutôt Vrai"</formula>
    </cfRule>
    <cfRule type="expression" dxfId="636" priority="164">
      <formula>C55&gt;="Faux"</formula>
    </cfRule>
  </conditionalFormatting>
  <conditionalFormatting sqref="A58">
    <cfRule type="expression" dxfId="635" priority="157">
      <formula>C58="Non applicable"</formula>
    </cfRule>
    <cfRule type="expression" dxfId="634" priority="158">
      <formula>C58="Plutôt Faux"</formula>
    </cfRule>
    <cfRule type="expression" dxfId="633" priority="159">
      <formula>C58&gt;="Plutôt Vrai"</formula>
    </cfRule>
    <cfRule type="expression" dxfId="632" priority="160">
      <formula>C58&gt;="Faux"</formula>
    </cfRule>
  </conditionalFormatting>
  <conditionalFormatting sqref="A59">
    <cfRule type="expression" dxfId="631" priority="153">
      <formula>C59="Non applicable"</formula>
    </cfRule>
    <cfRule type="expression" dxfId="630" priority="154">
      <formula>C59="Plutôt Faux"</formula>
    </cfRule>
    <cfRule type="expression" dxfId="629" priority="155">
      <formula>C59&gt;="Plutôt Vrai"</formula>
    </cfRule>
    <cfRule type="expression" dxfId="628" priority="156">
      <formula>C59&gt;="Faux"</formula>
    </cfRule>
  </conditionalFormatting>
  <conditionalFormatting sqref="A62">
    <cfRule type="expression" dxfId="627" priority="149">
      <formula>C62="Non applicable"</formula>
    </cfRule>
    <cfRule type="expression" dxfId="626" priority="150">
      <formula>C62="Plutôt Faux"</formula>
    </cfRule>
    <cfRule type="expression" dxfId="625" priority="151">
      <formula>C62&gt;="Plutôt Vrai"</formula>
    </cfRule>
    <cfRule type="expression" dxfId="624" priority="152">
      <formula>C62&gt;="Faux"</formula>
    </cfRule>
  </conditionalFormatting>
  <conditionalFormatting sqref="A63">
    <cfRule type="expression" dxfId="623" priority="145">
      <formula>C63="Non applicable"</formula>
    </cfRule>
    <cfRule type="expression" dxfId="622" priority="146">
      <formula>C63="Plutôt Faux"</formula>
    </cfRule>
    <cfRule type="expression" dxfId="621" priority="147">
      <formula>C63&gt;="Plutôt Vrai"</formula>
    </cfRule>
    <cfRule type="expression" dxfId="620" priority="148">
      <formula>C63&gt;="Faux"</formula>
    </cfRule>
  </conditionalFormatting>
  <conditionalFormatting sqref="A64">
    <cfRule type="expression" dxfId="619" priority="141">
      <formula>C64="Non applicable"</formula>
    </cfRule>
    <cfRule type="expression" dxfId="618" priority="142">
      <formula>C64="Plutôt Faux"</formula>
    </cfRule>
    <cfRule type="expression" dxfId="617" priority="143">
      <formula>C64&gt;="Plutôt Vrai"</formula>
    </cfRule>
    <cfRule type="expression" dxfId="616" priority="144">
      <formula>C64&gt;="Faux"</formula>
    </cfRule>
  </conditionalFormatting>
  <conditionalFormatting sqref="A65">
    <cfRule type="expression" dxfId="615" priority="137">
      <formula>C65="Non applicable"</formula>
    </cfRule>
    <cfRule type="expression" dxfId="614" priority="138">
      <formula>C65="Plutôt Faux"</formula>
    </cfRule>
    <cfRule type="expression" dxfId="613" priority="139">
      <formula>C65&gt;="Plutôt Vrai"</formula>
    </cfRule>
    <cfRule type="expression" dxfId="612" priority="140">
      <formula>C65&gt;="Faux"</formula>
    </cfRule>
  </conditionalFormatting>
  <conditionalFormatting sqref="A66">
    <cfRule type="expression" dxfId="611" priority="133">
      <formula>C66="Non applicable"</formula>
    </cfRule>
    <cfRule type="expression" dxfId="610" priority="134">
      <formula>C66="Plutôt Faux"</formula>
    </cfRule>
    <cfRule type="expression" dxfId="609" priority="135">
      <formula>C66&gt;="Plutôt Vrai"</formula>
    </cfRule>
    <cfRule type="expression" dxfId="608" priority="136">
      <formula>C66&gt;="Faux"</formula>
    </cfRule>
  </conditionalFormatting>
  <conditionalFormatting sqref="A67">
    <cfRule type="expression" dxfId="607" priority="129">
      <formula>C67="Non applicable"</formula>
    </cfRule>
    <cfRule type="expression" dxfId="606" priority="130">
      <formula>C67="Plutôt Faux"</formula>
    </cfRule>
    <cfRule type="expression" dxfId="605" priority="131">
      <formula>C67&gt;="Plutôt Vrai"</formula>
    </cfRule>
    <cfRule type="expression" dxfId="604" priority="132">
      <formula>C67&gt;="Faux"</formula>
    </cfRule>
  </conditionalFormatting>
  <conditionalFormatting sqref="A61">
    <cfRule type="expression" dxfId="603" priority="125">
      <formula>C61="Non applicable"</formula>
    </cfRule>
    <cfRule type="expression" dxfId="602" priority="126">
      <formula>C61="Plutôt Faux"</formula>
    </cfRule>
    <cfRule type="expression" dxfId="601" priority="127">
      <formula>C61&gt;="Plutôt Vrai"</formula>
    </cfRule>
    <cfRule type="expression" dxfId="600" priority="128">
      <formula>C61&gt;="Faux"</formula>
    </cfRule>
  </conditionalFormatting>
  <conditionalFormatting sqref="A68">
    <cfRule type="expression" dxfId="599" priority="121">
      <formula>C68="Non applicable"</formula>
    </cfRule>
    <cfRule type="expression" dxfId="598" priority="122">
      <formula>C68="Plutôt Faux"</formula>
    </cfRule>
    <cfRule type="expression" dxfId="597" priority="123">
      <formula>C68&gt;="Plutôt Vrai"</formula>
    </cfRule>
    <cfRule type="expression" dxfId="596" priority="124">
      <formula>C68&gt;="Faux"</formula>
    </cfRule>
  </conditionalFormatting>
  <conditionalFormatting sqref="A69">
    <cfRule type="expression" dxfId="595" priority="117">
      <formula>C69="Non applicable"</formula>
    </cfRule>
    <cfRule type="expression" dxfId="594" priority="118">
      <formula>C69="Plutôt Faux"</formula>
    </cfRule>
    <cfRule type="expression" dxfId="593" priority="119">
      <formula>C69&gt;="Plutôt Vrai"</formula>
    </cfRule>
    <cfRule type="expression" dxfId="592" priority="120">
      <formula>C69&gt;="Faux"</formula>
    </cfRule>
  </conditionalFormatting>
  <conditionalFormatting sqref="A72">
    <cfRule type="expression" dxfId="591" priority="113">
      <formula>C72="Non applicable"</formula>
    </cfRule>
    <cfRule type="expression" dxfId="590" priority="114">
      <formula>C72="Plutôt Faux"</formula>
    </cfRule>
    <cfRule type="expression" dxfId="589" priority="115">
      <formula>C72&gt;="Plutôt Vrai"</formula>
    </cfRule>
    <cfRule type="expression" dxfId="588" priority="116">
      <formula>C72&gt;="Faux"</formula>
    </cfRule>
  </conditionalFormatting>
  <conditionalFormatting sqref="A73">
    <cfRule type="expression" dxfId="587" priority="109">
      <formula>C73="Non applicable"</formula>
    </cfRule>
    <cfRule type="expression" dxfId="586" priority="110">
      <formula>C73="Plutôt Faux"</formula>
    </cfRule>
    <cfRule type="expression" dxfId="585" priority="111">
      <formula>C73&gt;="Plutôt Vrai"</formula>
    </cfRule>
    <cfRule type="expression" dxfId="584" priority="112">
      <formula>C73&gt;="Faux"</formula>
    </cfRule>
  </conditionalFormatting>
  <conditionalFormatting sqref="A76">
    <cfRule type="expression" dxfId="583" priority="105">
      <formula>C76="Non applicable"</formula>
    </cfRule>
    <cfRule type="expression" dxfId="582" priority="106">
      <formula>C76="Plutôt Faux"</formula>
    </cfRule>
    <cfRule type="expression" dxfId="581" priority="107">
      <formula>C76&gt;="Plutôt Vrai"</formula>
    </cfRule>
    <cfRule type="expression" dxfId="580" priority="108">
      <formula>C76&gt;="Faux"</formula>
    </cfRule>
  </conditionalFormatting>
  <conditionalFormatting sqref="A77">
    <cfRule type="expression" dxfId="579" priority="101">
      <formula>C77="Non applicable"</formula>
    </cfRule>
    <cfRule type="expression" dxfId="578" priority="102">
      <formula>C77="Plutôt Faux"</formula>
    </cfRule>
    <cfRule type="expression" dxfId="577" priority="103">
      <formula>C77&gt;="Plutôt Vrai"</formula>
    </cfRule>
    <cfRule type="expression" dxfId="576" priority="104">
      <formula>C77&gt;="Faux"</formula>
    </cfRule>
  </conditionalFormatting>
  <conditionalFormatting sqref="A78">
    <cfRule type="expression" dxfId="575" priority="97">
      <formula>C78="Non applicable"</formula>
    </cfRule>
    <cfRule type="expression" dxfId="574" priority="98">
      <formula>C78="Plutôt Faux"</formula>
    </cfRule>
    <cfRule type="expression" dxfId="573" priority="99">
      <formula>C78&gt;="Plutôt Vrai"</formula>
    </cfRule>
    <cfRule type="expression" dxfId="572" priority="100">
      <formula>C78&gt;="Faux"</formula>
    </cfRule>
  </conditionalFormatting>
  <conditionalFormatting sqref="A79">
    <cfRule type="expression" dxfId="571" priority="93">
      <formula>C79="Non applicable"</formula>
    </cfRule>
    <cfRule type="expression" dxfId="570" priority="94">
      <formula>C79="Plutôt Faux"</formula>
    </cfRule>
    <cfRule type="expression" dxfId="569" priority="95">
      <formula>C79&gt;="Plutôt Vrai"</formula>
    </cfRule>
    <cfRule type="expression" dxfId="568" priority="96">
      <formula>C79&gt;="Faux"</formula>
    </cfRule>
  </conditionalFormatting>
  <conditionalFormatting sqref="A80">
    <cfRule type="expression" dxfId="567" priority="89">
      <formula>C80="Non applicable"</formula>
    </cfRule>
    <cfRule type="expression" dxfId="566" priority="90">
      <formula>C80="Plutôt Faux"</formula>
    </cfRule>
    <cfRule type="expression" dxfId="565" priority="91">
      <formula>C80&gt;="Plutôt Vrai"</formula>
    </cfRule>
    <cfRule type="expression" dxfId="564" priority="92">
      <formula>C80&gt;="Faux"</formula>
    </cfRule>
  </conditionalFormatting>
  <conditionalFormatting sqref="A82">
    <cfRule type="expression" dxfId="563" priority="85">
      <formula>C82="Non applicable"</formula>
    </cfRule>
    <cfRule type="expression" dxfId="562" priority="86">
      <formula>C82="Plutôt Faux"</formula>
    </cfRule>
    <cfRule type="expression" dxfId="561" priority="87">
      <formula>C82&gt;="Plutôt Vrai"</formula>
    </cfRule>
    <cfRule type="expression" dxfId="560" priority="88">
      <formula>C82&gt;="Faux"</formula>
    </cfRule>
  </conditionalFormatting>
  <conditionalFormatting sqref="A83">
    <cfRule type="expression" dxfId="559" priority="81">
      <formula>C83="Non applicable"</formula>
    </cfRule>
    <cfRule type="expression" dxfId="558" priority="82">
      <formula>C83="Plutôt Faux"</formula>
    </cfRule>
    <cfRule type="expression" dxfId="557" priority="83">
      <formula>C83&gt;="Plutôt Vrai"</formula>
    </cfRule>
    <cfRule type="expression" dxfId="556" priority="84">
      <formula>C83&gt;="Faux"</formula>
    </cfRule>
  </conditionalFormatting>
  <conditionalFormatting sqref="A84">
    <cfRule type="expression" dxfId="555" priority="77">
      <formula>C84="Non applicable"</formula>
    </cfRule>
    <cfRule type="expression" dxfId="554" priority="78">
      <formula>C84="Plutôt Faux"</formula>
    </cfRule>
    <cfRule type="expression" dxfId="553" priority="79">
      <formula>C84&gt;="Plutôt Vrai"</formula>
    </cfRule>
    <cfRule type="expression" dxfId="552" priority="80">
      <formula>C84&gt;="Faux"</formula>
    </cfRule>
  </conditionalFormatting>
  <conditionalFormatting sqref="A85">
    <cfRule type="expression" dxfId="551" priority="73">
      <formula>C85="Non applicable"</formula>
    </cfRule>
    <cfRule type="expression" dxfId="550" priority="74">
      <formula>C85="Plutôt Faux"</formula>
    </cfRule>
    <cfRule type="expression" dxfId="549" priority="75">
      <formula>C85&gt;="Plutôt Vrai"</formula>
    </cfRule>
    <cfRule type="expression" dxfId="548" priority="76">
      <formula>C85&gt;="Faux"</formula>
    </cfRule>
  </conditionalFormatting>
  <conditionalFormatting sqref="A87">
    <cfRule type="expression" dxfId="547" priority="69">
      <formula>C87="Non applicable"</formula>
    </cfRule>
    <cfRule type="expression" dxfId="546" priority="70">
      <formula>C87="Plutôt Faux"</formula>
    </cfRule>
    <cfRule type="expression" dxfId="545" priority="71">
      <formula>C87&gt;="Plutôt Vrai"</formula>
    </cfRule>
    <cfRule type="expression" dxfId="544" priority="72">
      <formula>C87&gt;="Faux"</formula>
    </cfRule>
  </conditionalFormatting>
  <conditionalFormatting sqref="A88">
    <cfRule type="expression" dxfId="543" priority="65">
      <formula>C88="Non applicable"</formula>
    </cfRule>
    <cfRule type="expression" dxfId="542" priority="66">
      <formula>C88="Plutôt Faux"</formula>
    </cfRule>
    <cfRule type="expression" dxfId="541" priority="67">
      <formula>C88&gt;="Plutôt Vrai"</formula>
    </cfRule>
    <cfRule type="expression" dxfId="540" priority="68">
      <formula>C88&gt;="Faux"</formula>
    </cfRule>
  </conditionalFormatting>
  <conditionalFormatting sqref="A75">
    <cfRule type="expression" dxfId="539" priority="61">
      <formula>C75="Non applicable"</formula>
    </cfRule>
    <cfRule type="expression" dxfId="538" priority="62">
      <formula>C75="Plutôt Faux"</formula>
    </cfRule>
    <cfRule type="expression" dxfId="537" priority="63">
      <formula>C75&gt;="Plutôt Vrai"</formula>
    </cfRule>
    <cfRule type="expression" dxfId="536" priority="64">
      <formula>C75&gt;="Faux"</formula>
    </cfRule>
  </conditionalFormatting>
  <conditionalFormatting sqref="A71">
    <cfRule type="expression" dxfId="535" priority="57">
      <formula>C71="Non applicable"</formula>
    </cfRule>
    <cfRule type="expression" dxfId="534" priority="58">
      <formula>C71="Plutôt Faux"</formula>
    </cfRule>
    <cfRule type="expression" dxfId="533" priority="59">
      <formula>C71&gt;="Plutôt Vrai"</formula>
    </cfRule>
    <cfRule type="expression" dxfId="532" priority="60">
      <formula>C71&gt;="Faux"</formula>
    </cfRule>
  </conditionalFormatting>
  <conditionalFormatting sqref="A94">
    <cfRule type="expression" dxfId="531" priority="53">
      <formula>C94="Non applicable"</formula>
    </cfRule>
    <cfRule type="expression" dxfId="530" priority="54">
      <formula>C94="Plutôt Faux"</formula>
    </cfRule>
    <cfRule type="expression" dxfId="529" priority="55">
      <formula>C94&gt;="Plutôt Vrai"</formula>
    </cfRule>
    <cfRule type="expression" dxfId="528" priority="56">
      <formula>C94&gt;="Faux"</formula>
    </cfRule>
  </conditionalFormatting>
  <conditionalFormatting sqref="A93">
    <cfRule type="expression" dxfId="527" priority="49">
      <formula>C93="Non applicable"</formula>
    </cfRule>
    <cfRule type="expression" dxfId="526" priority="50">
      <formula>C93="Plutôt Faux"</formula>
    </cfRule>
    <cfRule type="expression" dxfId="525" priority="51">
      <formula>C93&gt;="Plutôt Vrai"</formula>
    </cfRule>
    <cfRule type="expression" dxfId="524" priority="52">
      <formula>C93&gt;="Faux"</formula>
    </cfRule>
  </conditionalFormatting>
  <conditionalFormatting sqref="A95">
    <cfRule type="expression" dxfId="523" priority="45">
      <formula>C95="Non applicable"</formula>
    </cfRule>
    <cfRule type="expression" dxfId="522" priority="46">
      <formula>C95="Plutôt Faux"</formula>
    </cfRule>
    <cfRule type="expression" dxfId="521" priority="47">
      <formula>C95&gt;="Plutôt Vrai"</formula>
    </cfRule>
    <cfRule type="expression" dxfId="520" priority="48">
      <formula>C95&gt;="Faux"</formula>
    </cfRule>
  </conditionalFormatting>
  <conditionalFormatting sqref="A96">
    <cfRule type="expression" dxfId="519" priority="41">
      <formula>C96="Non applicable"</formula>
    </cfRule>
    <cfRule type="expression" dxfId="518" priority="42">
      <formula>C96="Plutôt Faux"</formula>
    </cfRule>
    <cfRule type="expression" dxfId="517" priority="43">
      <formula>C96&gt;="Plutôt Vrai"</formula>
    </cfRule>
    <cfRule type="expression" dxfId="516" priority="44">
      <formula>C96&gt;="Faux"</formula>
    </cfRule>
  </conditionalFormatting>
  <conditionalFormatting sqref="A98">
    <cfRule type="expression" dxfId="515" priority="37">
      <formula>C98="Non applicable"</formula>
    </cfRule>
    <cfRule type="expression" dxfId="514" priority="38">
      <formula>C98="Plutôt Faux"</formula>
    </cfRule>
    <cfRule type="expression" dxfId="513" priority="39">
      <formula>C98&gt;="Plutôt Vrai"</formula>
    </cfRule>
    <cfRule type="expression" dxfId="512" priority="40">
      <formula>C98&gt;="Faux"</formula>
    </cfRule>
  </conditionalFormatting>
  <conditionalFormatting sqref="A101">
    <cfRule type="expression" dxfId="511" priority="33">
      <formula>C101="Non applicable"</formula>
    </cfRule>
    <cfRule type="expression" dxfId="510" priority="34">
      <formula>C101="Plutôt Faux"</formula>
    </cfRule>
    <cfRule type="expression" dxfId="509" priority="35">
      <formula>C101&gt;="Plutôt Vrai"</formula>
    </cfRule>
    <cfRule type="expression" dxfId="508" priority="36">
      <formula>C101&gt;="Faux"</formula>
    </cfRule>
  </conditionalFormatting>
  <conditionalFormatting sqref="A100">
    <cfRule type="expression" dxfId="507" priority="29">
      <formula>C100="Non applicable"</formula>
    </cfRule>
    <cfRule type="expression" dxfId="506" priority="30">
      <formula>C100="Plutôt Faux"</formula>
    </cfRule>
    <cfRule type="expression" dxfId="505" priority="31">
      <formula>C100&gt;="Plutôt Vrai"</formula>
    </cfRule>
    <cfRule type="expression" dxfId="504" priority="32">
      <formula>C100&gt;="Faux"</formula>
    </cfRule>
  </conditionalFormatting>
  <conditionalFormatting sqref="A102">
    <cfRule type="expression" dxfId="503" priority="25">
      <formula>C102="Non applicable"</formula>
    </cfRule>
    <cfRule type="expression" dxfId="502" priority="26">
      <formula>C102="Plutôt Faux"</formula>
    </cfRule>
    <cfRule type="expression" dxfId="501" priority="27">
      <formula>C102&gt;="Plutôt Vrai"</formula>
    </cfRule>
    <cfRule type="expression" dxfId="500" priority="28">
      <formula>C102&gt;="Faux"</formula>
    </cfRule>
  </conditionalFormatting>
  <conditionalFormatting sqref="A103">
    <cfRule type="expression" dxfId="499" priority="21">
      <formula>C103="Non applicable"</formula>
    </cfRule>
    <cfRule type="expression" dxfId="498" priority="22">
      <formula>C103="Plutôt Faux"</formula>
    </cfRule>
    <cfRule type="expression" dxfId="497" priority="23">
      <formula>C103&gt;="Plutôt Vrai"</formula>
    </cfRule>
    <cfRule type="expression" dxfId="496" priority="24">
      <formula>C103&gt;="Faux"</formula>
    </cfRule>
  </conditionalFormatting>
  <conditionalFormatting sqref="A104">
    <cfRule type="expression" dxfId="495" priority="17">
      <formula>C104="Non applicable"</formula>
    </cfRule>
    <cfRule type="expression" dxfId="494" priority="18">
      <formula>C104="Plutôt Faux"</formula>
    </cfRule>
    <cfRule type="expression" dxfId="493" priority="19">
      <formula>C104&gt;="Plutôt Vrai"</formula>
    </cfRule>
    <cfRule type="expression" dxfId="492" priority="20">
      <formula>C104&gt;="Faux"</formula>
    </cfRule>
  </conditionalFormatting>
  <conditionalFormatting sqref="A106">
    <cfRule type="expression" dxfId="491" priority="13">
      <formula>C106="Non applicable"</formula>
    </cfRule>
    <cfRule type="expression" dxfId="490" priority="14">
      <formula>C106="Plutôt Faux"</formula>
    </cfRule>
    <cfRule type="expression" dxfId="489" priority="15">
      <formula>C106&gt;="Plutôt Vrai"</formula>
    </cfRule>
    <cfRule type="expression" dxfId="488" priority="16">
      <formula>C106&gt;="Faux"</formula>
    </cfRule>
  </conditionalFormatting>
  <conditionalFormatting sqref="A109">
    <cfRule type="expression" dxfId="487" priority="5">
      <formula>C109="Non applicable"</formula>
    </cfRule>
    <cfRule type="expression" dxfId="486" priority="6">
      <formula>C109="Plutôt Faux"</formula>
    </cfRule>
    <cfRule type="expression" dxfId="485" priority="7">
      <formula>C109&gt;="Plutôt Vrai"</formula>
    </cfRule>
    <cfRule type="expression" dxfId="484" priority="8">
      <formula>C109&gt;="Faux"</formula>
    </cfRule>
  </conditionalFormatting>
  <conditionalFormatting sqref="A110">
    <cfRule type="expression" dxfId="483" priority="1">
      <formula>C110="Non applicable"</formula>
    </cfRule>
    <cfRule type="expression" dxfId="482" priority="2">
      <formula>C110="Plutôt Faux"</formula>
    </cfRule>
    <cfRule type="expression" dxfId="481" priority="3">
      <formula>C110&gt;="Plutôt Vrai"</formula>
    </cfRule>
    <cfRule type="expression" dxfId="480" priority="4">
      <formula>C110&gt;="Faux"</formula>
    </cfRule>
  </conditionalFormatting>
  <dataValidations count="6">
    <dataValidation allowBlank="1" showInputMessage="1" showErrorMessage="1" prompt="Indiquez les noms des personnes ayant été associées à l'autodiagnostic (être plusieurs évite les subjectivités individuelles)" sqref="C7:E7"/>
    <dataValidation type="date" operator="greaterThan" allowBlank="1" showInputMessage="1" showErrorMessage="1" prompt="Indiquez une date (jj/mm/aaaa)" sqref="C4:E4">
      <formula1>42005</formula1>
    </dataValidation>
    <dataValidation allowBlank="1" showInputMessage="1" showErrorMessage="1" prompt="Indiquez le nom du responsable de l'autodiagnostic" sqref="C5:E5"/>
    <dataValidation allowBlank="1" showInputMessage="1" showErrorMessage="1" prompt="Indiquez l'email du responsable de l'autodiagnostic" sqref="E6"/>
    <dataValidation allowBlank="1" showInputMessage="1" showErrorMessage="1" prompt="Indiquez le téléphone du responsable de l'autodiagnostic" sqref="C6:D6"/>
    <dataValidation errorStyle="information" allowBlank="1" sqref="B79"/>
  </dataValidations>
  <hyperlinks>
    <hyperlink ref="A12" location="Conseils!A6" display="Art. 4"/>
    <hyperlink ref="A53" location="Conseils!A19" display="Art. 7"/>
    <hyperlink ref="A89" location="Conseils!A25" display="Art. 8"/>
    <hyperlink ref="A43" location="Conseils!A15" display="Art. 6"/>
    <hyperlink ref="A27" location="Conseils!A11" display="Art. 5"/>
  </hyperlinks>
  <pageMargins left="0.31496062992125984" right="0.31496062992125984" top="0.35433070866141736" bottom="0.35433070866141736" header="0.11811023622047245" footer="0.11811023622047245"/>
  <pageSetup paperSize="9" orientation="landscape" r:id="rId1"/>
  <headerFooter>
    <oddHeader>&amp;L&amp;"Arial Narrow,Normal"&amp;6 © UTC  - Master TTS - www.utc.fr/master-qualite, puis "Travaux", "Qualité-Management" ref n° 425&amp;"ArialMT,Normal"&amp;12
&amp;R&amp;"Arial Narrow,Normal"&amp;6Fichier : &amp;F - Onglet : &amp;A</oddHeader>
    <oddFooter>&amp;L&amp;"Arial Narrow,Normal"&amp;6© BEUZELIN Laurine, DESGRANGES Amaury, EMILE Quentin&amp;R&amp;"Arial Narrow,Normal"&amp;6page n°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d''emploi'!$D$20:$D$25</xm:f>
          </x14:formula1>
          <xm:sqref>C71:C73 C100:C104 C14:C19 C29 C31 C21:C26 C33:C34 C36:C38 C45 C47 C49 C40:C42 C55 C51:C52 C57:C59 C61:C69 C75:C85 C91 C87:C88 C93:C98 C106 C108:C110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sheetPr>
  <dimension ref="A1:IM1365"/>
  <sheetViews>
    <sheetView workbookViewId="0">
      <selection activeCell="F24" sqref="F24:H24"/>
    </sheetView>
  </sheetViews>
  <sheetFormatPr baseColWidth="10" defaultColWidth="10.7109375" defaultRowHeight="16" x14ac:dyDescent="0.2"/>
  <cols>
    <col min="1" max="1" width="7" style="113" customWidth="1"/>
    <col min="2" max="4" width="14.42578125" style="113" customWidth="1"/>
    <col min="5" max="5" width="12.42578125" style="113" customWidth="1"/>
    <col min="6" max="6" width="15.5703125" style="113" customWidth="1"/>
    <col min="7" max="8" width="13.5703125" style="113" customWidth="1"/>
    <col min="9" max="247" width="10.7109375" style="120"/>
    <col min="248" max="16384" width="10.7109375" style="113"/>
  </cols>
  <sheetData>
    <row r="1" spans="1:247" s="128" customFormat="1" ht="10" x14ac:dyDescent="0.15">
      <c r="A1" s="174" t="str">
        <f>'Mode d''emploi'!B1</f>
        <v>Document d'appui à la déclaration première partie de conformité à la norme ISO 13485 : 2016</v>
      </c>
      <c r="B1" s="135"/>
      <c r="C1" s="136"/>
      <c r="D1" s="136"/>
      <c r="E1" s="136"/>
      <c r="F1" s="136"/>
      <c r="G1" s="137"/>
      <c r="H1" s="137" t="s">
        <v>0</v>
      </c>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row>
    <row r="2" spans="1:247" ht="25" customHeight="1" x14ac:dyDescent="0.2">
      <c r="A2" s="547" t="str">
        <f>'Mode d''emploi'!B2</f>
        <v xml:space="preserve">   Autodiagnostic selon la norme ISO 13485 : 2016</v>
      </c>
      <c r="B2" s="548"/>
      <c r="C2" s="548"/>
      <c r="D2" s="548"/>
      <c r="E2" s="548"/>
      <c r="F2" s="548"/>
      <c r="G2" s="548"/>
      <c r="H2" s="549"/>
    </row>
    <row r="3" spans="1:247" ht="4" customHeight="1" x14ac:dyDescent="0.2">
      <c r="A3" s="5"/>
      <c r="B3" s="6"/>
      <c r="C3" s="7"/>
      <c r="D3" s="8"/>
      <c r="E3" s="8"/>
      <c r="F3" s="8"/>
      <c r="G3" s="8"/>
      <c r="H3" s="9"/>
    </row>
    <row r="4" spans="1:247" x14ac:dyDescent="0.2">
      <c r="A4" s="550" t="s">
        <v>109</v>
      </c>
      <c r="B4" s="551"/>
      <c r="C4" s="551"/>
      <c r="D4" s="552"/>
      <c r="E4" s="179"/>
      <c r="F4" s="180"/>
      <c r="G4" s="181" t="s">
        <v>2</v>
      </c>
      <c r="H4" s="182"/>
    </row>
    <row r="5" spans="1:247" ht="20" customHeight="1" x14ac:dyDescent="0.2">
      <c r="A5" s="553" t="str">
        <f>'Mode d''emploi'!B5</f>
        <v>Etablissement :</v>
      </c>
      <c r="B5" s="554"/>
      <c r="C5" s="555" t="str">
        <f>'Mode d''emploi'!E5</f>
        <v>Nom de l'établissement</v>
      </c>
      <c r="D5" s="556"/>
      <c r="E5" s="183" t="s">
        <v>114</v>
      </c>
      <c r="F5" s="175" t="str">
        <f>IF('Evaluation rapide ER'!C4="","",'Evaluation rapide ER'!C4)</f>
        <v/>
      </c>
      <c r="G5" s="557" t="str">
        <f>'Evaluation détaillée ED'!A7</f>
        <v>L'équipe d'autodiagnostic :</v>
      </c>
      <c r="H5" s="558"/>
    </row>
    <row r="6" spans="1:247" ht="20" customHeight="1" x14ac:dyDescent="0.2">
      <c r="A6" s="553" t="str">
        <f>'Mode d''emploi'!B6</f>
        <v xml:space="preserve"> Responsable du SMQ : </v>
      </c>
      <c r="B6" s="554"/>
      <c r="C6" s="555" t="str">
        <f>'Mode d''emploi'!E6</f>
        <v>NOM et Prénom</v>
      </c>
      <c r="D6" s="556"/>
      <c r="E6" s="183" t="s">
        <v>3</v>
      </c>
      <c r="F6" s="266" t="str">
        <f>IF('Evaluation rapide ER'!C5="","",'Evaluation rapide ER'!C5)</f>
        <v>NOM et Prénom</v>
      </c>
      <c r="G6" s="559" t="str">
        <f>'Evaluation détaillée ED'!C7</f>
        <v>Noms et Prénoms des participants</v>
      </c>
      <c r="H6" s="560"/>
    </row>
    <row r="7" spans="1:247" ht="20" customHeight="1" x14ac:dyDescent="0.2">
      <c r="A7" s="563" t="str">
        <f>'Mode d''emploi'!B7</f>
        <v xml:space="preserve"> Coordonnées :</v>
      </c>
      <c r="B7" s="564"/>
      <c r="C7" s="178" t="str">
        <f>'Mode d''emploi'!I7</f>
        <v>tel :</v>
      </c>
      <c r="D7" s="236" t="str">
        <f>'Mode d''emploi'!E7</f>
        <v>email</v>
      </c>
      <c r="E7" s="184" t="str">
        <f>'Evaluation rapide ER'!C6</f>
        <v>tel :</v>
      </c>
      <c r="F7" s="185" t="str">
        <f>'Evaluation rapide ER'!E6</f>
        <v>email</v>
      </c>
      <c r="G7" s="561"/>
      <c r="H7" s="562"/>
    </row>
    <row r="8" spans="1:247" ht="4" customHeight="1" x14ac:dyDescent="0.2">
      <c r="A8" s="5"/>
      <c r="B8" s="16"/>
      <c r="C8" s="16"/>
      <c r="D8" s="16"/>
      <c r="E8" s="5"/>
      <c r="F8" s="5"/>
      <c r="G8" s="16"/>
      <c r="H8" s="17"/>
    </row>
    <row r="9" spans="1:247" x14ac:dyDescent="0.2">
      <c r="A9" s="529" t="s">
        <v>250</v>
      </c>
      <c r="B9" s="530"/>
      <c r="C9" s="530"/>
      <c r="D9" s="530"/>
      <c r="E9" s="530"/>
      <c r="F9" s="530"/>
      <c r="G9" s="530"/>
      <c r="H9" s="531"/>
    </row>
    <row r="10" spans="1:247" x14ac:dyDescent="0.2">
      <c r="A10" s="565" t="str">
        <f>IF(Util_ER!$I$8&gt;1,CONCATENATE(" Niveaux de VÉRACITÉ des ",Util_ER!$I$8," CRITÈRES de réalisation évalués"),IF(Util_ER!$I$8=1,CONCATENATE(" Niveau de VÉRACITÉ du CRITÈRE de réalisation évalué",""),""))</f>
        <v/>
      </c>
      <c r="B10" s="566"/>
      <c r="C10" s="566"/>
      <c r="D10" s="567"/>
      <c r="E10" s="568" t="s">
        <v>514</v>
      </c>
      <c r="F10" s="569"/>
      <c r="G10" s="569"/>
      <c r="H10" s="570"/>
    </row>
    <row r="11" spans="1:247" ht="20" customHeight="1" x14ac:dyDescent="0.2">
      <c r="A11" s="574" t="str">
        <f>IF(Util_ER!$C$12&gt;1,CONCATENATE("Attention, ",Util_ER!$C$12," critères sont déclarés : ",Util_ER!$A$12,"s"),IF(Util_ER!$C$12&gt;0,CONCATENATE("Attention, ",Util_ER!$C$12," critère est déclaré : ",Util_ER!$A$12),""))</f>
        <v/>
      </c>
      <c r="B11" s="575"/>
      <c r="C11" s="575"/>
      <c r="D11" s="576"/>
      <c r="E11" s="186"/>
      <c r="F11" s="144" t="s">
        <v>13</v>
      </c>
      <c r="G11" s="145" t="str">
        <f>G33</f>
        <v/>
      </c>
      <c r="H11" s="188" t="str">
        <f>E33</f>
        <v/>
      </c>
    </row>
    <row r="12" spans="1:247" ht="48" customHeight="1" x14ac:dyDescent="0.2">
      <c r="A12" s="186"/>
      <c r="B12" s="143"/>
      <c r="C12" s="143"/>
      <c r="D12" s="187"/>
      <c r="E12" s="186"/>
      <c r="F12" s="143"/>
      <c r="G12" s="143"/>
      <c r="H12" s="187"/>
    </row>
    <row r="13" spans="1:247" ht="48" customHeight="1" x14ac:dyDescent="0.2">
      <c r="A13" s="186"/>
      <c r="B13" s="143"/>
      <c r="C13" s="143"/>
      <c r="D13" s="187"/>
      <c r="E13" s="186"/>
      <c r="F13" s="143"/>
      <c r="G13" s="143"/>
      <c r="H13" s="187"/>
    </row>
    <row r="14" spans="1:247" s="176" customFormat="1" ht="21" customHeight="1" x14ac:dyDescent="0.2">
      <c r="A14" s="526" t="str">
        <f>IF(Util_ER!I2&gt;1,CONCATENATE("Attention : ",Util_ER!I2," critères ne sont pas encore traités"),IF(Util_ER!I2&gt;0,CONCATENATE("Attention : ",Util_ER!I2," critère n'est pas encore traité"),""))</f>
        <v>Attention : 72 critères ne sont pas encore traités</v>
      </c>
      <c r="B14" s="527"/>
      <c r="C14" s="527"/>
      <c r="D14" s="528"/>
      <c r="E14" s="189"/>
      <c r="F14" s="146"/>
      <c r="G14" s="146"/>
      <c r="H14" s="19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c r="HW14" s="240"/>
      <c r="HX14" s="240"/>
      <c r="HY14" s="240"/>
      <c r="HZ14" s="240"/>
      <c r="IA14" s="240"/>
      <c r="IB14" s="240"/>
      <c r="IC14" s="240"/>
      <c r="ID14" s="240"/>
      <c r="IE14" s="240"/>
      <c r="IF14" s="240"/>
      <c r="IG14" s="240"/>
      <c r="IH14" s="240"/>
      <c r="II14" s="240"/>
      <c r="IJ14" s="240"/>
      <c r="IK14" s="240"/>
      <c r="IL14" s="240"/>
      <c r="IM14" s="240"/>
    </row>
    <row r="15" spans="1:247" ht="26" customHeight="1" x14ac:dyDescent="0.2">
      <c r="A15" s="571" t="str">
        <f>IF(Util_ER!$C$19&gt;1,CONCATENATE("Niveaux de CONFORMITÉ des ",Util_ER!C19," SOUS-ARTICLES évalués"),IF(Util_ER!$C$19=1,CONCATENATE("Niveaux de CONFORMITÉ du SOUS-ARTICLE évalué"),""))</f>
        <v/>
      </c>
      <c r="B15" s="572"/>
      <c r="C15" s="572"/>
      <c r="D15" s="573"/>
      <c r="E15" s="186"/>
      <c r="F15" s="143"/>
      <c r="G15" s="143"/>
      <c r="H15" s="187"/>
    </row>
    <row r="16" spans="1:247" ht="26" customHeight="1" x14ac:dyDescent="0.2">
      <c r="A16" s="544"/>
      <c r="B16" s="545"/>
      <c r="C16" s="545"/>
      <c r="D16" s="546"/>
      <c r="E16" s="186"/>
      <c r="F16" s="143"/>
      <c r="G16" s="143"/>
      <c r="H16" s="187"/>
    </row>
    <row r="17" spans="1:8" ht="26" customHeight="1" x14ac:dyDescent="0.2">
      <c r="A17" s="186"/>
      <c r="B17" s="143"/>
      <c r="C17" s="143"/>
      <c r="D17" s="187"/>
      <c r="E17" s="186"/>
      <c r="F17" s="143"/>
      <c r="G17" s="143"/>
      <c r="H17" s="187"/>
    </row>
    <row r="18" spans="1:8" ht="26" customHeight="1" x14ac:dyDescent="0.2">
      <c r="A18" s="186"/>
      <c r="B18" s="143"/>
      <c r="C18" s="143"/>
      <c r="D18" s="187"/>
      <c r="E18" s="186"/>
      <c r="F18" s="143"/>
      <c r="G18" s="143"/>
      <c r="H18" s="187"/>
    </row>
    <row r="19" spans="1:8" ht="26" customHeight="1" x14ac:dyDescent="0.2">
      <c r="A19" s="186"/>
      <c r="B19" s="143"/>
      <c r="C19" s="143"/>
      <c r="D19" s="187"/>
      <c r="E19" s="186"/>
      <c r="F19" s="143"/>
      <c r="G19" s="143"/>
      <c r="H19" s="187"/>
    </row>
    <row r="20" spans="1:8" ht="31" customHeight="1" x14ac:dyDescent="0.2">
      <c r="A20" s="526" t="str">
        <f>IF(Util_ER!C11&gt;1,CONCATENATE("Attention : ",Util_ER!C11," sous-articles ne sont pas encore traités"),IF(Util_ER!C11&gt;0,CONCATENATE("Attention : ",Util_ER!C11," sous-article n'est pas encore traité"),""))</f>
        <v>Attention : 22 sous-articles ne sont pas encore traités</v>
      </c>
      <c r="B20" s="527"/>
      <c r="C20" s="527"/>
      <c r="D20" s="528"/>
      <c r="E20" s="242"/>
      <c r="F20" s="243"/>
      <c r="G20" s="243"/>
      <c r="H20" s="244"/>
    </row>
    <row r="21" spans="1:8" ht="5" customHeight="1" x14ac:dyDescent="0.2">
      <c r="A21" s="177"/>
      <c r="B21" s="114"/>
      <c r="C21" s="114"/>
      <c r="D21" s="114"/>
      <c r="E21" s="177"/>
      <c r="F21" s="177"/>
      <c r="G21" s="114"/>
      <c r="H21" s="115"/>
    </row>
    <row r="22" spans="1:8" x14ac:dyDescent="0.2">
      <c r="A22" s="529" t="s">
        <v>110</v>
      </c>
      <c r="B22" s="530"/>
      <c r="C22" s="530"/>
      <c r="D22" s="530"/>
      <c r="E22" s="530"/>
      <c r="F22" s="530"/>
      <c r="G22" s="530"/>
      <c r="H22" s="531"/>
    </row>
    <row r="23" spans="1:8" x14ac:dyDescent="0.2">
      <c r="A23" s="532" t="str">
        <f>IF(Util_ER!$C$19&gt;1,CONCATENATE("Taux de CONFORMITÉ aux exigences pour les ",Util_ER!C19," SOUS-ARTICLES évalués"),IF(Util_ER!$C$19=1,CONCATENATE("Taux de CONFORMITÉ aux exigences pour le SOUS-ARTICLE évalué"),""))</f>
        <v/>
      </c>
      <c r="B23" s="533"/>
      <c r="C23" s="533"/>
      <c r="D23" s="533"/>
      <c r="E23" s="533"/>
      <c r="F23" s="534" t="s">
        <v>6</v>
      </c>
      <c r="G23" s="535"/>
      <c r="H23" s="536"/>
    </row>
    <row r="24" spans="1:8" ht="72" customHeight="1" x14ac:dyDescent="0.2">
      <c r="A24" s="541" t="str">
        <f>CONCATENATE(A14," 
",A20)</f>
        <v>Attention : 72 critères ne sont pas encore traités 
Attention : 22 sous-articles ne sont pas encore traités</v>
      </c>
      <c r="B24" s="542"/>
      <c r="C24" s="542"/>
      <c r="D24" s="542" t="str">
        <f>A11</f>
        <v/>
      </c>
      <c r="E24" s="543"/>
      <c r="F24" s="537" t="s">
        <v>7</v>
      </c>
      <c r="G24" s="538"/>
      <c r="H24" s="539"/>
    </row>
    <row r="25" spans="1:8" x14ac:dyDescent="0.2">
      <c r="A25" s="186"/>
      <c r="B25" s="143"/>
      <c r="C25" s="143"/>
      <c r="D25" s="143"/>
      <c r="E25" s="143"/>
      <c r="F25" s="516" t="s">
        <v>8</v>
      </c>
      <c r="G25" s="517"/>
      <c r="H25" s="518"/>
    </row>
    <row r="26" spans="1:8" ht="33" x14ac:dyDescent="0.2">
      <c r="A26" s="186"/>
      <c r="B26" s="143"/>
      <c r="C26" s="143"/>
      <c r="D26" s="143"/>
      <c r="E26" s="143"/>
      <c r="F26" s="192" t="s">
        <v>14</v>
      </c>
      <c r="G26" s="147" t="s">
        <v>15</v>
      </c>
      <c r="H26" s="191" t="s">
        <v>16</v>
      </c>
    </row>
    <row r="27" spans="1:8" ht="72" customHeight="1" x14ac:dyDescent="0.2">
      <c r="A27" s="186"/>
      <c r="B27" s="143"/>
      <c r="C27" s="143"/>
      <c r="D27" s="143"/>
      <c r="E27" s="143"/>
      <c r="F27" s="193" t="s">
        <v>515</v>
      </c>
      <c r="G27" s="194"/>
      <c r="H27" s="195"/>
    </row>
    <row r="28" spans="1:8" ht="72" customHeight="1" x14ac:dyDescent="0.2">
      <c r="A28" s="186"/>
      <c r="B28" s="143"/>
      <c r="C28" s="143"/>
      <c r="D28" s="143"/>
      <c r="E28" s="143"/>
      <c r="F28" s="193" t="s">
        <v>516</v>
      </c>
      <c r="G28" s="194"/>
      <c r="H28" s="195"/>
    </row>
    <row r="29" spans="1:8" ht="72" customHeight="1" x14ac:dyDescent="0.2">
      <c r="A29" s="519" t="s">
        <v>326</v>
      </c>
      <c r="B29" s="520"/>
      <c r="C29" s="520"/>
      <c r="D29" s="520"/>
      <c r="E29" s="520"/>
      <c r="F29" s="385" t="s">
        <v>517</v>
      </c>
      <c r="G29" s="386"/>
      <c r="H29" s="387"/>
    </row>
    <row r="30" spans="1:8" ht="4" customHeight="1" x14ac:dyDescent="0.2">
      <c r="A30" s="116"/>
      <c r="B30" s="116"/>
      <c r="C30" s="116"/>
      <c r="D30" s="116"/>
      <c r="E30" s="116"/>
      <c r="F30" s="117"/>
      <c r="G30" s="117"/>
      <c r="H30" s="117"/>
    </row>
    <row r="31" spans="1:8" x14ac:dyDescent="0.2">
      <c r="A31" s="521" t="s">
        <v>111</v>
      </c>
      <c r="B31" s="522"/>
      <c r="C31" s="522"/>
      <c r="D31" s="522"/>
      <c r="E31" s="522"/>
      <c r="F31" s="522"/>
      <c r="G31" s="522"/>
      <c r="H31" s="523"/>
    </row>
    <row r="32" spans="1:8" ht="10" customHeight="1" x14ac:dyDescent="0.2">
      <c r="A32" s="18"/>
      <c r="B32" s="19"/>
      <c r="C32" s="19"/>
      <c r="D32" s="20"/>
      <c r="E32" s="540" t="s">
        <v>17</v>
      </c>
      <c r="F32" s="540"/>
      <c r="G32" s="21" t="s">
        <v>18</v>
      </c>
      <c r="H32" s="21" t="s">
        <v>19</v>
      </c>
    </row>
    <row r="33" spans="1:8" x14ac:dyDescent="0.2">
      <c r="A33" s="524" t="s">
        <v>470</v>
      </c>
      <c r="B33" s="525"/>
      <c r="C33" s="525"/>
      <c r="D33" s="525"/>
      <c r="E33" s="196" t="str">
        <f>'Evaluation rapide ER'!G11</f>
        <v/>
      </c>
      <c r="F33" s="197"/>
      <c r="G33" s="196" t="str">
        <f>'Evaluation rapide ER'!D11</f>
        <v/>
      </c>
      <c r="H33" s="198" t="str">
        <f>PROPER(MID('Evaluation rapide ER'!E11,14,9))</f>
        <v/>
      </c>
    </row>
    <row r="34" spans="1:8" ht="11" customHeight="1" x14ac:dyDescent="0.2">
      <c r="A34" s="199" t="str">
        <f>'Evaluation détaillée ED'!A12</f>
        <v>Art. 4</v>
      </c>
      <c r="B34" s="200" t="str">
        <f>'Evaluation détaillée ED'!B12</f>
        <v>Système de management de la qualité</v>
      </c>
      <c r="C34" s="200"/>
      <c r="D34" s="200"/>
      <c r="E34" s="201" t="str">
        <f>'Evaluation rapide ER'!G12</f>
        <v/>
      </c>
      <c r="F34" s="202"/>
      <c r="G34" s="203" t="str">
        <f>'Evaluation rapide ER'!D12</f>
        <v/>
      </c>
      <c r="H34" s="204" t="str">
        <f>PROPER(MID('Evaluation rapide ER'!E12,14,9))</f>
        <v/>
      </c>
    </row>
    <row r="35" spans="1:8" ht="11" customHeight="1" x14ac:dyDescent="0.2">
      <c r="A35" s="205"/>
      <c r="B35" s="138" t="str">
        <f>'Evaluation détaillée ED'!A13</f>
        <v>4.1</v>
      </c>
      <c r="C35" s="139" t="str">
        <f>'Evaluation détaillée ED'!B13</f>
        <v>Exigences générales</v>
      </c>
      <c r="D35" s="139"/>
      <c r="E35" s="139"/>
      <c r="F35" s="140" t="str">
        <f>'Evaluation rapide ER'!C13</f>
        <v>en attente</v>
      </c>
      <c r="G35" s="140" t="str">
        <f>'Evaluation rapide ER'!D13</f>
        <v/>
      </c>
      <c r="H35" s="206" t="str">
        <f>IF(G35="NA",F35,PROPER(MID('Evaluation rapide ER'!E13,14,9)))</f>
        <v/>
      </c>
    </row>
    <row r="36" spans="1:8" ht="11" customHeight="1" x14ac:dyDescent="0.2">
      <c r="A36" s="207"/>
      <c r="B36" s="208" t="str">
        <f>'Evaluation détaillée ED'!A23</f>
        <v>4.2</v>
      </c>
      <c r="C36" s="209" t="str">
        <f>'Evaluation détaillée ED'!B23</f>
        <v>Exigences relatives à la documentation</v>
      </c>
      <c r="D36" s="210"/>
      <c r="E36" s="210"/>
      <c r="F36" s="211" t="str">
        <f>'Evaluation rapide ER'!C20</f>
        <v>en attente</v>
      </c>
      <c r="G36" s="211" t="str">
        <f>'Evaluation rapide ER'!D20</f>
        <v/>
      </c>
      <c r="H36" s="206" t="str">
        <f>IF(G36="NA",F36,PROPER(MID('Evaluation rapide ER'!E20,14,9)))</f>
        <v/>
      </c>
    </row>
    <row r="37" spans="1:8" ht="11" customHeight="1" x14ac:dyDescent="0.2">
      <c r="A37" s="199" t="str">
        <f>'Evaluation détaillée ED'!A33</f>
        <v>Art. 5</v>
      </c>
      <c r="B37" s="200" t="str">
        <f>'Evaluation détaillée ED'!B33</f>
        <v>Responsabilité de la direction</v>
      </c>
      <c r="C37" s="200"/>
      <c r="D37" s="200"/>
      <c r="E37" s="201" t="str">
        <f>'Evaluation rapide ER'!G27</f>
        <v/>
      </c>
      <c r="F37" s="202"/>
      <c r="G37" s="201" t="str">
        <f>'Evaluation rapide ER'!D27</f>
        <v/>
      </c>
      <c r="H37" s="204" t="str">
        <f>PROPER(MID('Evaluation rapide ER'!E27,14,9))</f>
        <v/>
      </c>
    </row>
    <row r="38" spans="1:8" ht="11" customHeight="1" x14ac:dyDescent="0.2">
      <c r="A38" s="205"/>
      <c r="B38" s="138" t="str">
        <f>'Evaluation détaillée ED'!A34</f>
        <v>5.1</v>
      </c>
      <c r="C38" s="139" t="str">
        <f>'Evaluation détaillée ED'!B34</f>
        <v>Engagement de la direction</v>
      </c>
      <c r="D38" s="141"/>
      <c r="E38" s="141"/>
      <c r="F38" s="142" t="str">
        <f>'Evaluation rapide ER'!C28</f>
        <v>en attente</v>
      </c>
      <c r="G38" s="142" t="str">
        <f>'Evaluation rapide ER'!D28</f>
        <v/>
      </c>
      <c r="H38" s="206" t="str">
        <f>IF(G38="NA",F38,PROPER(MID('Evaluation rapide ER'!E28,14,9)))</f>
        <v/>
      </c>
    </row>
    <row r="39" spans="1:8" ht="11" customHeight="1" x14ac:dyDescent="0.2">
      <c r="A39" s="205"/>
      <c r="B39" s="138" t="str">
        <f>'Evaluation détaillée ED'!A36</f>
        <v>5.2</v>
      </c>
      <c r="C39" s="139" t="str">
        <f>'Evaluation détaillée ED'!B36</f>
        <v>Orientation client</v>
      </c>
      <c r="D39" s="141"/>
      <c r="E39" s="141"/>
      <c r="F39" s="142" t="str">
        <f>'Evaluation rapide ER'!C30</f>
        <v>en attente</v>
      </c>
      <c r="G39" s="142" t="str">
        <f>'Evaluation rapide ER'!D30</f>
        <v/>
      </c>
      <c r="H39" s="206" t="str">
        <f>IF(G39="NA",F39,PROPER(MID('Evaluation rapide ER'!E30,14,9)))</f>
        <v/>
      </c>
    </row>
    <row r="40" spans="1:8" ht="11" customHeight="1" x14ac:dyDescent="0.2">
      <c r="A40" s="205"/>
      <c r="B40" s="138" t="str">
        <f>'Evaluation détaillée ED'!A38</f>
        <v>5.3</v>
      </c>
      <c r="C40" s="139" t="str">
        <f>'Evaluation détaillée ED'!B38</f>
        <v>Politique qualité</v>
      </c>
      <c r="D40" s="141"/>
      <c r="E40" s="141"/>
      <c r="F40" s="142" t="str">
        <f>'Evaluation rapide ER'!C30</f>
        <v>en attente</v>
      </c>
      <c r="G40" s="142" t="str">
        <f>'Evaluation rapide ER'!D30</f>
        <v/>
      </c>
      <c r="H40" s="206" t="str">
        <f>IF(G40="NA",F40,PROPER(MID('Evaluation rapide ER'!E30,14,9)))</f>
        <v/>
      </c>
    </row>
    <row r="41" spans="1:8" ht="11" customHeight="1" x14ac:dyDescent="0.2">
      <c r="A41" s="205"/>
      <c r="B41" s="138" t="str">
        <f>'Evaluation détaillée ED'!A41</f>
        <v>5.4</v>
      </c>
      <c r="C41" s="139" t="str">
        <f>'Evaluation détaillée ED'!B41</f>
        <v>Planification</v>
      </c>
      <c r="D41" s="141"/>
      <c r="E41" s="141"/>
      <c r="F41" s="142" t="str">
        <f>'Evaluation rapide ER'!C32</f>
        <v>en attente</v>
      </c>
      <c r="G41" s="142" t="str">
        <f>'Evaluation rapide ER'!D32</f>
        <v/>
      </c>
      <c r="H41" s="206" t="str">
        <f>IF(G41="NA",F41,PROPER(MID('Evaluation rapide ER'!E32,14,9)))</f>
        <v/>
      </c>
    </row>
    <row r="42" spans="1:8" ht="11" customHeight="1" x14ac:dyDescent="0.2">
      <c r="A42" s="205"/>
      <c r="B42" s="138" t="str">
        <f>'Evaluation détaillée ED'!A45</f>
        <v>5.5</v>
      </c>
      <c r="C42" s="139" t="str">
        <f>'Evaluation détaillée ED'!B45</f>
        <v>Responsabilité, autorité et communication</v>
      </c>
      <c r="D42" s="141"/>
      <c r="E42" s="141"/>
      <c r="F42" s="142" t="str">
        <f>'Evaluation rapide ER'!C35</f>
        <v>en attente</v>
      </c>
      <c r="G42" s="142" t="str">
        <f>'Evaluation rapide ER'!D35</f>
        <v/>
      </c>
      <c r="H42" s="206" t="str">
        <f>IF(G42="NA",F42,PROPER(MID('Evaluation rapide ER'!E35,14,9)))</f>
        <v/>
      </c>
    </row>
    <row r="43" spans="1:8" ht="11" customHeight="1" x14ac:dyDescent="0.2">
      <c r="A43" s="207"/>
      <c r="B43" s="208" t="str">
        <f>'Evaluation détaillée ED'!A49</f>
        <v>5.6</v>
      </c>
      <c r="C43" s="209" t="str">
        <f>'Evaluation détaillée ED'!B49</f>
        <v>Revue de direction</v>
      </c>
      <c r="D43" s="210"/>
      <c r="E43" s="210"/>
      <c r="F43" s="212" t="str">
        <f>'Evaluation rapide ER'!C39</f>
        <v>en attente</v>
      </c>
      <c r="G43" s="212" t="str">
        <f>'Evaluation rapide ER'!D39</f>
        <v/>
      </c>
      <c r="H43" s="206" t="str">
        <f>IF(G43="NA",F43,PROPER(MID('Evaluation rapide ER'!E39,14,9)))</f>
        <v/>
      </c>
    </row>
    <row r="44" spans="1:8" ht="11" customHeight="1" x14ac:dyDescent="0.2">
      <c r="A44" s="199" t="str">
        <f>'Evaluation détaillée ED'!A55</f>
        <v>Art. 6</v>
      </c>
      <c r="B44" s="200" t="str">
        <f>'Evaluation détaillée ED'!B55</f>
        <v>Management des ressources</v>
      </c>
      <c r="C44" s="200"/>
      <c r="D44" s="200"/>
      <c r="E44" s="201" t="str">
        <f>'Evaluation rapide ER'!G43</f>
        <v/>
      </c>
      <c r="F44" s="202"/>
      <c r="G44" s="201" t="str">
        <f>'Evaluation rapide ER'!D43</f>
        <v/>
      </c>
      <c r="H44" s="204" t="str">
        <f>PROPER(MID('Evaluation rapide ER'!E43,14,9))</f>
        <v/>
      </c>
    </row>
    <row r="45" spans="1:8" ht="11" customHeight="1" x14ac:dyDescent="0.2">
      <c r="A45" s="205"/>
      <c r="B45" s="138" t="str">
        <f>'Evaluation détaillée ED'!A56</f>
        <v>6.1</v>
      </c>
      <c r="C45" s="139" t="str">
        <f>'Evaluation détaillée ED'!B56</f>
        <v>Mise à disposition des ressources</v>
      </c>
      <c r="D45" s="139"/>
      <c r="E45" s="139"/>
      <c r="F45" s="140" t="str">
        <f>'Evaluation rapide ER'!C44</f>
        <v>en attente</v>
      </c>
      <c r="G45" s="140" t="str">
        <f>'Evaluation rapide ER'!D44</f>
        <v/>
      </c>
      <c r="H45" s="206" t="str">
        <f>IF(G45="NA",F45,PROPER(MID('Evaluation rapide ER'!E44,14,9)))</f>
        <v/>
      </c>
    </row>
    <row r="46" spans="1:8" ht="11" customHeight="1" x14ac:dyDescent="0.2">
      <c r="A46" s="205"/>
      <c r="B46" s="138" t="str">
        <f>'Evaluation détaillée ED'!A58</f>
        <v>6.2</v>
      </c>
      <c r="C46" s="139" t="str">
        <f>'Evaluation détaillée ED'!B58</f>
        <v>Ressources humaines</v>
      </c>
      <c r="D46" s="139"/>
      <c r="E46" s="139"/>
      <c r="F46" s="140" t="str">
        <f>'Evaluation rapide ER'!C46</f>
        <v>en attente</v>
      </c>
      <c r="G46" s="140" t="str">
        <f>'Evaluation rapide ER'!D46</f>
        <v/>
      </c>
      <c r="H46" s="206" t="str">
        <f>IF(G46="NA",F46,PROPER(MID('Evaluation rapide ER'!E46,14,9)))</f>
        <v/>
      </c>
    </row>
    <row r="47" spans="1:8" ht="11" customHeight="1" x14ac:dyDescent="0.2">
      <c r="A47" s="205"/>
      <c r="B47" s="138" t="str">
        <f>'Evaluation détaillée ED'!A63</f>
        <v>6.3</v>
      </c>
      <c r="C47" s="139" t="str">
        <f>'Evaluation détaillée ED'!B63</f>
        <v>Infrastructures</v>
      </c>
      <c r="D47" s="139"/>
      <c r="E47" s="139"/>
      <c r="F47" s="140" t="str">
        <f>'Evaluation rapide ER'!C48</f>
        <v>en attente</v>
      </c>
      <c r="G47" s="140" t="str">
        <f>'Evaluation rapide ER'!D48</f>
        <v/>
      </c>
      <c r="H47" s="206" t="str">
        <f>IF(G47="NA",F47,PROPER(MID('Evaluation rapide ER'!E48,14,9)))</f>
        <v/>
      </c>
    </row>
    <row r="48" spans="1:8" ht="11" customHeight="1" x14ac:dyDescent="0.2">
      <c r="A48" s="207"/>
      <c r="B48" s="208" t="str">
        <f>'Evaluation détaillée ED'!A67</f>
        <v>6.4</v>
      </c>
      <c r="C48" s="209" t="str">
        <f>'Evaluation détaillée ED'!B67</f>
        <v>Environnement de travail et maitrise de la contamination</v>
      </c>
      <c r="D48" s="209"/>
      <c r="E48" s="209"/>
      <c r="F48" s="211" t="str">
        <f>'Evaluation rapide ER'!C50</f>
        <v>en attente</v>
      </c>
      <c r="G48" s="211" t="str">
        <f>'Evaluation rapide ER'!D50</f>
        <v/>
      </c>
      <c r="H48" s="206" t="str">
        <f>IF(G48="NA",F48,PROPER(MID('Evaluation rapide ER'!E50,14,9)))</f>
        <v/>
      </c>
    </row>
    <row r="49" spans="1:8" ht="11" customHeight="1" x14ac:dyDescent="0.2">
      <c r="A49" s="199" t="str">
        <f>'Evaluation détaillée ED'!A74</f>
        <v>Art. 7</v>
      </c>
      <c r="B49" s="200" t="str">
        <f>'Evaluation détaillée ED'!B74</f>
        <v>Réalisation du produit</v>
      </c>
      <c r="C49" s="200"/>
      <c r="D49" s="200"/>
      <c r="E49" s="201" t="str">
        <f>'Evaluation rapide ER'!G53</f>
        <v/>
      </c>
      <c r="F49" s="202"/>
      <c r="G49" s="201" t="str">
        <f>'Evaluation rapide ER'!D53</f>
        <v/>
      </c>
      <c r="H49" s="204" t="str">
        <f>PROPER(MID('Evaluation rapide ER'!E53,14,9))</f>
        <v/>
      </c>
    </row>
    <row r="50" spans="1:8" ht="11" customHeight="1" x14ac:dyDescent="0.2">
      <c r="A50" s="205"/>
      <c r="B50" s="138" t="str">
        <f>'Evaluation détaillée ED'!A75</f>
        <v>7.1</v>
      </c>
      <c r="C50" s="139" t="str">
        <f>'Evaluation détaillée ED'!B75</f>
        <v>Planification de la réalisation du produit</v>
      </c>
      <c r="D50" s="139"/>
      <c r="E50" s="139"/>
      <c r="F50" s="140" t="str">
        <f>'Evaluation rapide ER'!C54</f>
        <v>en attente</v>
      </c>
      <c r="G50" s="140" t="str">
        <f>'Evaluation rapide ER'!D54</f>
        <v/>
      </c>
      <c r="H50" s="206" t="str">
        <f>IF(G50="NA",F50,PROPER(MID('Evaluation rapide ER'!E54,14,9)))</f>
        <v/>
      </c>
    </row>
    <row r="51" spans="1:8" ht="11" customHeight="1" x14ac:dyDescent="0.2">
      <c r="A51" s="205"/>
      <c r="B51" s="138" t="str">
        <f>'Evaluation détaillée ED'!A80</f>
        <v>7.2</v>
      </c>
      <c r="C51" s="139" t="str">
        <f>'Evaluation détaillée ED'!B80</f>
        <v>Processus relatifs aux clients</v>
      </c>
      <c r="D51" s="139"/>
      <c r="E51" s="139"/>
      <c r="F51" s="140" t="str">
        <f>'Evaluation rapide ER'!C56</f>
        <v>en attente</v>
      </c>
      <c r="G51" s="140" t="str">
        <f>'Evaluation rapide ER'!D56</f>
        <v/>
      </c>
      <c r="H51" s="206" t="str">
        <f>IF(G51="NA",F51,PROPER(MID('Evaluation rapide ER'!E56,14,9)))</f>
        <v/>
      </c>
    </row>
    <row r="52" spans="1:8" ht="11" customHeight="1" x14ac:dyDescent="0.2">
      <c r="A52" s="205"/>
      <c r="B52" s="138" t="str">
        <f>'Evaluation détaillée ED'!A93</f>
        <v>7.3</v>
      </c>
      <c r="C52" s="139" t="str">
        <f>'Evaluation détaillée ED'!B93</f>
        <v>Conception et développement</v>
      </c>
      <c r="D52" s="139"/>
      <c r="E52" s="139"/>
      <c r="F52" s="140" t="str">
        <f>'Evaluation rapide ER'!C60</f>
        <v>en attente</v>
      </c>
      <c r="G52" s="140" t="str">
        <f>'Evaluation rapide ER'!D60</f>
        <v/>
      </c>
      <c r="H52" s="206" t="str">
        <f>IF(G52="NA",F52,PROPER(MID('Evaluation rapide ER'!E60,14,9)))</f>
        <v/>
      </c>
    </row>
    <row r="53" spans="1:8" ht="11" customHeight="1" x14ac:dyDescent="0.2">
      <c r="A53" s="205"/>
      <c r="B53" s="138" t="str">
        <f>'Evaluation détaillée ED'!A130</f>
        <v>7.4</v>
      </c>
      <c r="C53" s="139" t="str">
        <f>'Evaluation détaillée ED'!B130</f>
        <v>Achats</v>
      </c>
      <c r="D53" s="139"/>
      <c r="E53" s="139"/>
      <c r="F53" s="140" t="str">
        <f>'Evaluation rapide ER'!C70</f>
        <v>en attente</v>
      </c>
      <c r="G53" s="140" t="str">
        <f>'Evaluation rapide ER'!D70</f>
        <v/>
      </c>
      <c r="H53" s="206" t="str">
        <f>IF(G53="NA",F53,PROPER(MID('Evaluation rapide ER'!E70,14,9)))</f>
        <v/>
      </c>
    </row>
    <row r="54" spans="1:8" ht="11" customHeight="1" x14ac:dyDescent="0.2">
      <c r="A54" s="205"/>
      <c r="B54" s="138" t="str">
        <f>'Evaluation détaillée ED'!A143</f>
        <v>7.5</v>
      </c>
      <c r="C54" s="139" t="str">
        <f>'Evaluation détaillée ED'!B143</f>
        <v>Production et prestation de service</v>
      </c>
      <c r="D54" s="139"/>
      <c r="E54" s="139"/>
      <c r="F54" s="140" t="str">
        <f>'Evaluation rapide ER'!C74</f>
        <v>en attente</v>
      </c>
      <c r="G54" s="140" t="str">
        <f>'Evaluation rapide ER'!D74</f>
        <v/>
      </c>
      <c r="H54" s="206" t="str">
        <f>IF(G54="NA",F54,PROPER(MID('Evaluation rapide ER'!E74,14,9)))</f>
        <v/>
      </c>
    </row>
    <row r="55" spans="1:8" ht="11" customHeight="1" x14ac:dyDescent="0.2">
      <c r="A55" s="207"/>
      <c r="B55" s="208" t="str">
        <f>'Evaluation détaillée ED'!A183</f>
        <v>7.6</v>
      </c>
      <c r="C55" s="209" t="str">
        <f>'Evaluation détaillée ED'!B183</f>
        <v>Maîtrise des équipements de surveillance et de mesure</v>
      </c>
      <c r="D55" s="209"/>
      <c r="E55" s="209"/>
      <c r="F55" s="211" t="str">
        <f>'Evaluation rapide ER'!C86</f>
        <v>en attente</v>
      </c>
      <c r="G55" s="211" t="str">
        <f>'Evaluation rapide ER'!D86</f>
        <v/>
      </c>
      <c r="H55" s="206" t="str">
        <f>IF(G55="NA",F55,PROPER(MID('Evaluation rapide ER'!E86,14,9)))</f>
        <v/>
      </c>
    </row>
    <row r="56" spans="1:8" ht="11" customHeight="1" x14ac:dyDescent="0.2">
      <c r="A56" s="199" t="str">
        <f>'Evaluation détaillée ED'!A195</f>
        <v>Art. 8</v>
      </c>
      <c r="B56" s="200" t="str">
        <f>'Evaluation détaillée ED'!B195</f>
        <v>Mesurage, analyse et amélioration</v>
      </c>
      <c r="C56" s="200"/>
      <c r="D56" s="200"/>
      <c r="E56" s="201" t="str">
        <f>'Evaluation rapide ER'!G89</f>
        <v/>
      </c>
      <c r="F56" s="202"/>
      <c r="G56" s="201" t="str">
        <f>'Evaluation rapide ER'!D89</f>
        <v/>
      </c>
      <c r="H56" s="204" t="str">
        <f>PROPER(MID('Evaluation rapide ER'!E89,14,9))</f>
        <v/>
      </c>
    </row>
    <row r="57" spans="1:8" ht="11" customHeight="1" x14ac:dyDescent="0.2">
      <c r="A57" s="205"/>
      <c r="B57" s="138" t="str">
        <f>'Evaluation détaillée ED'!A196</f>
        <v>8.1</v>
      </c>
      <c r="C57" s="139" t="str">
        <f>'Evaluation détaillée ED'!B196</f>
        <v>Généralités</v>
      </c>
      <c r="D57" s="139"/>
      <c r="E57" s="139"/>
      <c r="F57" s="140" t="str">
        <f>'Evaluation rapide ER'!C90</f>
        <v>en attente</v>
      </c>
      <c r="G57" s="140" t="str">
        <f>'Evaluation rapide ER'!D90</f>
        <v/>
      </c>
      <c r="H57" s="206" t="str">
        <f>IF(G57="NA",F57,PROPER(MID('Evaluation rapide ER'!E90,14,9)))</f>
        <v/>
      </c>
    </row>
    <row r="58" spans="1:8" ht="11" customHeight="1" x14ac:dyDescent="0.2">
      <c r="A58" s="205"/>
      <c r="B58" s="138" t="str">
        <f>'Evaluation détaillée ED'!A198</f>
        <v>8.2</v>
      </c>
      <c r="C58" s="139" t="str">
        <f>'Evaluation détaillée ED'!B198</f>
        <v>Surveillance et mesurage</v>
      </c>
      <c r="D58" s="141"/>
      <c r="E58" s="141"/>
      <c r="F58" s="140" t="str">
        <f>'Evaluation rapide ER'!C92</f>
        <v>en attente</v>
      </c>
      <c r="G58" s="140" t="str">
        <f>'Evaluation rapide ER'!D92</f>
        <v/>
      </c>
      <c r="H58" s="206" t="str">
        <f>IF(G58="NA",F58,PROPER(MID('Evaluation rapide ER'!E92,14,9)))</f>
        <v/>
      </c>
    </row>
    <row r="59" spans="1:8" ht="11" customHeight="1" x14ac:dyDescent="0.2">
      <c r="A59" s="205"/>
      <c r="B59" s="138" t="str">
        <f>'Evaluation détaillée ED'!A231</f>
        <v>8.3</v>
      </c>
      <c r="C59" s="139" t="str">
        <f>'Evaluation détaillée ED'!B231</f>
        <v>Maîtrise du produit non conforme</v>
      </c>
      <c r="D59" s="139"/>
      <c r="E59" s="139"/>
      <c r="F59" s="140" t="str">
        <f>'Evaluation rapide ER'!C99</f>
        <v>en attente</v>
      </c>
      <c r="G59" s="140" t="str">
        <f>'Evaluation rapide ER'!D99</f>
        <v/>
      </c>
      <c r="H59" s="206" t="str">
        <f>IF(G59="NA",F59,PROPER(MID('Evaluation rapide ER'!E99,14,9)))</f>
        <v/>
      </c>
    </row>
    <row r="60" spans="1:8" ht="11" customHeight="1" x14ac:dyDescent="0.2">
      <c r="A60" s="205"/>
      <c r="B60" s="138" t="str">
        <f>'Evaluation détaillée ED'!A245</f>
        <v>8.4</v>
      </c>
      <c r="C60" s="139" t="str">
        <f>'Evaluation détaillée ED'!B245</f>
        <v>Analyse des données</v>
      </c>
      <c r="D60" s="139"/>
      <c r="E60" s="139"/>
      <c r="F60" s="140" t="str">
        <f>'Evaluation rapide ER'!C105</f>
        <v>en attente</v>
      </c>
      <c r="G60" s="140" t="str">
        <f>'Evaluation rapide ER'!D105</f>
        <v/>
      </c>
      <c r="H60" s="206" t="str">
        <f>IF(G60="NA",F60,PROPER(MID('Evaluation rapide ER'!E105,14,9)))</f>
        <v/>
      </c>
    </row>
    <row r="61" spans="1:8" ht="11" customHeight="1" x14ac:dyDescent="0.2">
      <c r="A61" s="207"/>
      <c r="B61" s="208" t="str">
        <f>'Evaluation détaillée ED'!A251</f>
        <v>8.5</v>
      </c>
      <c r="C61" s="209" t="str">
        <f>'Evaluation détaillée ED'!B251</f>
        <v>Amélioration</v>
      </c>
      <c r="D61" s="209"/>
      <c r="E61" s="209"/>
      <c r="F61" s="211" t="str">
        <f>'Evaluation rapide ER'!C107</f>
        <v>en attente</v>
      </c>
      <c r="G61" s="211" t="str">
        <f>'Evaluation rapide ER'!D107</f>
        <v/>
      </c>
      <c r="H61" s="206" t="str">
        <f>IF(G61="NA",F61,PROPER(MID('Evaluation rapide ER'!E107,14,9)))</f>
        <v/>
      </c>
    </row>
    <row r="62" spans="1:8" s="120" customFormat="1" x14ac:dyDescent="0.2"/>
    <row r="63" spans="1:8" s="120" customFormat="1" x14ac:dyDescent="0.2"/>
    <row r="64" spans="1:8" s="120" customFormat="1" x14ac:dyDescent="0.2"/>
    <row r="65" s="120" customFormat="1" x14ac:dyDescent="0.2"/>
    <row r="66" s="120" customFormat="1" x14ac:dyDescent="0.2"/>
    <row r="67" s="120" customFormat="1" x14ac:dyDescent="0.2"/>
    <row r="68" s="120" customFormat="1" x14ac:dyDescent="0.2"/>
    <row r="69" s="120" customFormat="1" x14ac:dyDescent="0.2"/>
    <row r="70" s="120" customFormat="1" x14ac:dyDescent="0.2"/>
    <row r="71" s="120" customFormat="1" x14ac:dyDescent="0.2"/>
    <row r="72" s="120" customFormat="1" x14ac:dyDescent="0.2"/>
    <row r="73" s="120" customFormat="1" x14ac:dyDescent="0.2"/>
    <row r="74" s="120" customFormat="1" x14ac:dyDescent="0.2"/>
    <row r="75" s="120" customFormat="1" x14ac:dyDescent="0.2"/>
    <row r="76" s="120" customFormat="1" x14ac:dyDescent="0.2"/>
    <row r="77" s="120" customFormat="1" x14ac:dyDescent="0.2"/>
    <row r="78" s="120" customFormat="1" x14ac:dyDescent="0.2"/>
    <row r="79" s="120" customFormat="1" x14ac:dyDescent="0.2"/>
    <row r="80" s="120" customFormat="1" x14ac:dyDescent="0.2"/>
    <row r="81" s="120" customFormat="1" x14ac:dyDescent="0.2"/>
    <row r="82" s="120" customFormat="1" x14ac:dyDescent="0.2"/>
    <row r="83" s="120" customFormat="1" x14ac:dyDescent="0.2"/>
    <row r="84" s="120" customFormat="1" x14ac:dyDescent="0.2"/>
    <row r="85" s="120" customFormat="1" x14ac:dyDescent="0.2"/>
    <row r="86" s="120" customFormat="1" x14ac:dyDescent="0.2"/>
    <row r="87" s="120" customFormat="1" x14ac:dyDescent="0.2"/>
    <row r="88" s="120" customFormat="1" x14ac:dyDescent="0.2"/>
    <row r="89" s="120" customFormat="1" x14ac:dyDescent="0.2"/>
    <row r="90" s="120" customFormat="1" x14ac:dyDescent="0.2"/>
    <row r="91" s="120" customFormat="1" x14ac:dyDescent="0.2"/>
    <row r="92" s="120" customFormat="1" x14ac:dyDescent="0.2"/>
    <row r="93" s="120" customFormat="1" x14ac:dyDescent="0.2"/>
    <row r="94" s="120" customFormat="1" x14ac:dyDescent="0.2"/>
    <row r="95" s="120" customFormat="1" x14ac:dyDescent="0.2"/>
    <row r="96" s="120" customFormat="1" x14ac:dyDescent="0.2"/>
    <row r="97" s="120" customFormat="1" x14ac:dyDescent="0.2"/>
    <row r="98" s="120" customFormat="1" x14ac:dyDescent="0.2"/>
    <row r="99" s="120" customFormat="1" x14ac:dyDescent="0.2"/>
    <row r="100" s="120" customFormat="1" x14ac:dyDescent="0.2"/>
    <row r="101" s="120" customFormat="1" x14ac:dyDescent="0.2"/>
    <row r="102" s="120" customFormat="1" x14ac:dyDescent="0.2"/>
    <row r="103" s="120" customFormat="1" x14ac:dyDescent="0.2"/>
    <row r="104" s="120" customFormat="1" x14ac:dyDescent="0.2"/>
    <row r="105" s="120" customFormat="1" x14ac:dyDescent="0.2"/>
    <row r="106" s="120" customFormat="1" x14ac:dyDescent="0.2"/>
    <row r="107" s="120" customFormat="1" x14ac:dyDescent="0.2"/>
    <row r="108" s="120" customFormat="1" x14ac:dyDescent="0.2"/>
    <row r="109" s="120" customFormat="1" x14ac:dyDescent="0.2"/>
    <row r="110" s="120" customFormat="1" x14ac:dyDescent="0.2"/>
    <row r="111" s="120" customFormat="1" x14ac:dyDescent="0.2"/>
    <row r="112" s="120" customFormat="1" x14ac:dyDescent="0.2"/>
    <row r="113" s="120" customFormat="1" x14ac:dyDescent="0.2"/>
    <row r="114" s="120" customFormat="1" x14ac:dyDescent="0.2"/>
    <row r="115" s="120" customFormat="1" x14ac:dyDescent="0.2"/>
    <row r="116" s="120" customFormat="1" x14ac:dyDescent="0.2"/>
    <row r="117" s="120" customFormat="1" x14ac:dyDescent="0.2"/>
    <row r="118" s="120" customFormat="1" x14ac:dyDescent="0.2"/>
    <row r="119" s="120" customFormat="1" x14ac:dyDescent="0.2"/>
    <row r="120" s="120" customFormat="1" x14ac:dyDescent="0.2"/>
    <row r="121" s="120" customFormat="1" x14ac:dyDescent="0.2"/>
    <row r="122" s="120" customFormat="1" x14ac:dyDescent="0.2"/>
    <row r="123" s="120" customFormat="1" x14ac:dyDescent="0.2"/>
    <row r="124" s="120" customFormat="1" x14ac:dyDescent="0.2"/>
    <row r="125" s="120" customFormat="1" x14ac:dyDescent="0.2"/>
    <row r="126" s="120" customFormat="1" x14ac:dyDescent="0.2"/>
    <row r="127" s="120" customFormat="1" x14ac:dyDescent="0.2"/>
    <row r="128" s="120" customFormat="1" x14ac:dyDescent="0.2"/>
    <row r="129" s="120" customFormat="1" x14ac:dyDescent="0.2"/>
    <row r="130" s="120" customFormat="1" x14ac:dyDescent="0.2"/>
    <row r="131" s="120" customFormat="1" x14ac:dyDescent="0.2"/>
    <row r="132" s="120" customFormat="1" x14ac:dyDescent="0.2"/>
    <row r="133" s="120" customFormat="1" x14ac:dyDescent="0.2"/>
    <row r="134" s="120" customFormat="1" x14ac:dyDescent="0.2"/>
    <row r="135" s="120" customFormat="1" x14ac:dyDescent="0.2"/>
    <row r="136" s="120" customFormat="1" x14ac:dyDescent="0.2"/>
    <row r="137" s="120" customFormat="1" x14ac:dyDescent="0.2"/>
    <row r="138" s="120" customFormat="1" x14ac:dyDescent="0.2"/>
    <row r="139" s="120" customFormat="1" x14ac:dyDescent="0.2"/>
    <row r="140" s="120" customFormat="1" x14ac:dyDescent="0.2"/>
    <row r="141" s="120" customFormat="1" x14ac:dyDescent="0.2"/>
    <row r="142" s="120" customFormat="1" x14ac:dyDescent="0.2"/>
    <row r="143" s="120" customFormat="1" x14ac:dyDescent="0.2"/>
    <row r="144" s="120" customFormat="1" x14ac:dyDescent="0.2"/>
    <row r="145" s="120" customFormat="1" x14ac:dyDescent="0.2"/>
    <row r="146" s="120" customFormat="1" x14ac:dyDescent="0.2"/>
    <row r="147" s="120" customFormat="1" x14ac:dyDescent="0.2"/>
    <row r="148" s="120" customFormat="1" x14ac:dyDescent="0.2"/>
    <row r="149" s="120" customFormat="1" x14ac:dyDescent="0.2"/>
    <row r="150" s="120" customFormat="1" x14ac:dyDescent="0.2"/>
    <row r="151" s="120" customFormat="1" x14ac:dyDescent="0.2"/>
    <row r="152" s="120" customFormat="1" x14ac:dyDescent="0.2"/>
    <row r="153" s="120" customFormat="1" x14ac:dyDescent="0.2"/>
    <row r="154" s="120" customFormat="1" x14ac:dyDescent="0.2"/>
    <row r="155" s="120" customFormat="1" x14ac:dyDescent="0.2"/>
    <row r="156" s="120" customFormat="1" x14ac:dyDescent="0.2"/>
    <row r="157" s="120" customFormat="1" x14ac:dyDescent="0.2"/>
    <row r="158" s="120" customFormat="1" x14ac:dyDescent="0.2"/>
    <row r="159" s="120" customFormat="1" x14ac:dyDescent="0.2"/>
    <row r="160" s="120" customFormat="1" x14ac:dyDescent="0.2"/>
    <row r="161" s="120" customFormat="1" x14ac:dyDescent="0.2"/>
    <row r="162" s="120" customFormat="1" x14ac:dyDescent="0.2"/>
    <row r="163" s="120" customFormat="1" x14ac:dyDescent="0.2"/>
    <row r="164" s="120" customFormat="1" x14ac:dyDescent="0.2"/>
    <row r="165" s="120" customFormat="1" x14ac:dyDescent="0.2"/>
    <row r="166" s="120" customFormat="1" x14ac:dyDescent="0.2"/>
    <row r="167" s="120" customFormat="1" x14ac:dyDescent="0.2"/>
    <row r="168" s="120" customFormat="1" x14ac:dyDescent="0.2"/>
    <row r="169" s="120" customFormat="1" x14ac:dyDescent="0.2"/>
    <row r="170" s="120" customFormat="1" x14ac:dyDescent="0.2"/>
    <row r="171" s="120" customFormat="1" x14ac:dyDescent="0.2"/>
    <row r="172" s="120" customFormat="1" x14ac:dyDescent="0.2"/>
    <row r="173" s="120" customFormat="1" x14ac:dyDescent="0.2"/>
    <row r="174" s="120" customFormat="1" x14ac:dyDescent="0.2"/>
    <row r="175" s="120" customFormat="1" x14ac:dyDescent="0.2"/>
    <row r="176" s="120" customFormat="1" x14ac:dyDescent="0.2"/>
    <row r="177" s="120" customFormat="1" x14ac:dyDescent="0.2"/>
    <row r="178" s="120" customFormat="1" x14ac:dyDescent="0.2"/>
    <row r="179" s="120" customFormat="1" x14ac:dyDescent="0.2"/>
    <row r="180" s="120" customFormat="1" x14ac:dyDescent="0.2"/>
    <row r="181" s="120" customFormat="1" x14ac:dyDescent="0.2"/>
    <row r="182" s="120" customFormat="1" x14ac:dyDescent="0.2"/>
    <row r="183" s="120" customFormat="1" x14ac:dyDescent="0.2"/>
    <row r="184" s="120" customFormat="1" x14ac:dyDescent="0.2"/>
    <row r="185" s="120" customFormat="1" x14ac:dyDescent="0.2"/>
    <row r="186" s="120" customFormat="1" x14ac:dyDescent="0.2"/>
    <row r="187" s="120" customFormat="1" x14ac:dyDescent="0.2"/>
    <row r="188" s="120" customFormat="1" x14ac:dyDescent="0.2"/>
    <row r="189" s="120" customFormat="1" x14ac:dyDescent="0.2"/>
    <row r="190" s="120" customFormat="1" x14ac:dyDescent="0.2"/>
    <row r="191" s="120" customFormat="1" x14ac:dyDescent="0.2"/>
    <row r="192" s="120" customFormat="1" x14ac:dyDescent="0.2"/>
    <row r="193" s="120" customFormat="1" x14ac:dyDescent="0.2"/>
    <row r="194" s="120" customFormat="1" x14ac:dyDescent="0.2"/>
    <row r="195" s="120" customFormat="1" x14ac:dyDescent="0.2"/>
    <row r="196" s="120" customFormat="1" x14ac:dyDescent="0.2"/>
    <row r="197" s="120" customFormat="1" x14ac:dyDescent="0.2"/>
    <row r="198" s="120" customFormat="1" x14ac:dyDescent="0.2"/>
    <row r="199" s="120" customFormat="1" x14ac:dyDescent="0.2"/>
    <row r="200" s="120" customFormat="1" x14ac:dyDescent="0.2"/>
    <row r="201" s="120" customFormat="1" x14ac:dyDescent="0.2"/>
    <row r="202" s="120" customFormat="1" x14ac:dyDescent="0.2"/>
    <row r="203" s="120" customFormat="1" x14ac:dyDescent="0.2"/>
    <row r="204" s="120" customFormat="1" x14ac:dyDescent="0.2"/>
    <row r="205" s="120" customFormat="1" x14ac:dyDescent="0.2"/>
    <row r="206" s="120" customFormat="1" x14ac:dyDescent="0.2"/>
    <row r="207" s="120" customFormat="1" x14ac:dyDescent="0.2"/>
    <row r="208" s="120" customFormat="1" x14ac:dyDescent="0.2"/>
    <row r="209" s="120" customFormat="1" x14ac:dyDescent="0.2"/>
    <row r="210" s="120" customFormat="1" x14ac:dyDescent="0.2"/>
    <row r="211" s="120" customFormat="1" x14ac:dyDescent="0.2"/>
    <row r="212" s="120" customFormat="1" x14ac:dyDescent="0.2"/>
    <row r="213" s="120" customFormat="1" x14ac:dyDescent="0.2"/>
    <row r="214" s="120" customFormat="1" x14ac:dyDescent="0.2"/>
    <row r="215" s="120" customFormat="1" x14ac:dyDescent="0.2"/>
    <row r="216" s="120" customFormat="1" x14ac:dyDescent="0.2"/>
    <row r="217" s="120" customFormat="1" x14ac:dyDescent="0.2"/>
    <row r="218" s="120" customFormat="1" x14ac:dyDescent="0.2"/>
    <row r="219" s="120" customFormat="1" x14ac:dyDescent="0.2"/>
    <row r="220" s="120" customFormat="1" x14ac:dyDescent="0.2"/>
    <row r="221" s="120" customFormat="1" x14ac:dyDescent="0.2"/>
    <row r="222" s="120" customFormat="1" x14ac:dyDescent="0.2"/>
    <row r="223" s="120" customFormat="1" x14ac:dyDescent="0.2"/>
    <row r="224" s="120" customFormat="1" x14ac:dyDescent="0.2"/>
    <row r="225" s="120" customFormat="1" x14ac:dyDescent="0.2"/>
    <row r="226" s="120" customFormat="1" x14ac:dyDescent="0.2"/>
    <row r="227" s="120" customFormat="1" x14ac:dyDescent="0.2"/>
    <row r="228" s="120" customFormat="1" x14ac:dyDescent="0.2"/>
    <row r="229" s="120" customFormat="1" x14ac:dyDescent="0.2"/>
    <row r="230" s="120" customFormat="1" x14ac:dyDescent="0.2"/>
    <row r="231" s="120" customFormat="1" x14ac:dyDescent="0.2"/>
    <row r="232" s="120" customFormat="1" x14ac:dyDescent="0.2"/>
    <row r="233" s="120" customFormat="1" x14ac:dyDescent="0.2"/>
    <row r="234" s="120" customFormat="1" x14ac:dyDescent="0.2"/>
    <row r="235" s="120" customFormat="1" x14ac:dyDescent="0.2"/>
    <row r="236" s="120" customFormat="1" x14ac:dyDescent="0.2"/>
    <row r="237" s="120" customFormat="1" x14ac:dyDescent="0.2"/>
    <row r="238" s="120" customFormat="1" x14ac:dyDescent="0.2"/>
    <row r="239" s="120" customFormat="1" x14ac:dyDescent="0.2"/>
    <row r="240" s="120" customFormat="1" x14ac:dyDescent="0.2"/>
    <row r="241" s="120" customFormat="1" x14ac:dyDescent="0.2"/>
    <row r="242" s="120" customFormat="1" x14ac:dyDescent="0.2"/>
    <row r="243" s="120" customFormat="1" x14ac:dyDescent="0.2"/>
    <row r="244" s="120" customFormat="1" x14ac:dyDescent="0.2"/>
    <row r="245" s="120" customFormat="1" x14ac:dyDescent="0.2"/>
    <row r="246" s="120" customFormat="1" x14ac:dyDescent="0.2"/>
    <row r="247" s="120" customFormat="1" x14ac:dyDescent="0.2"/>
    <row r="248" s="120" customFormat="1" x14ac:dyDescent="0.2"/>
    <row r="249" s="120" customFormat="1" x14ac:dyDescent="0.2"/>
    <row r="250" s="120" customFormat="1" x14ac:dyDescent="0.2"/>
    <row r="251" s="120" customFormat="1" x14ac:dyDescent="0.2"/>
    <row r="252" s="120" customFormat="1" x14ac:dyDescent="0.2"/>
    <row r="253" s="120" customFormat="1" x14ac:dyDescent="0.2"/>
    <row r="254" s="120" customFormat="1" x14ac:dyDescent="0.2"/>
    <row r="255" s="120" customFormat="1" x14ac:dyDescent="0.2"/>
    <row r="256" s="120" customFormat="1" x14ac:dyDescent="0.2"/>
    <row r="257" s="120" customFormat="1" x14ac:dyDescent="0.2"/>
    <row r="258" s="120" customFormat="1" x14ac:dyDescent="0.2"/>
    <row r="259" s="120" customFormat="1" x14ac:dyDescent="0.2"/>
    <row r="260" s="120" customFormat="1" x14ac:dyDescent="0.2"/>
    <row r="261" s="120" customFormat="1" x14ac:dyDescent="0.2"/>
    <row r="262" s="120" customFormat="1" x14ac:dyDescent="0.2"/>
    <row r="263" s="120" customFormat="1" x14ac:dyDescent="0.2"/>
    <row r="264" s="120" customFormat="1" x14ac:dyDescent="0.2"/>
    <row r="265" s="120" customFormat="1" x14ac:dyDescent="0.2"/>
    <row r="266" s="120" customFormat="1" x14ac:dyDescent="0.2"/>
    <row r="267" s="120" customFormat="1" x14ac:dyDescent="0.2"/>
    <row r="268" s="120" customFormat="1" x14ac:dyDescent="0.2"/>
    <row r="269" s="120" customFormat="1" x14ac:dyDescent="0.2"/>
    <row r="270" s="120" customFormat="1" x14ac:dyDescent="0.2"/>
    <row r="271" s="120" customFormat="1" x14ac:dyDescent="0.2"/>
    <row r="272" s="120" customFormat="1" x14ac:dyDescent="0.2"/>
    <row r="273" s="120" customFormat="1" x14ac:dyDescent="0.2"/>
    <row r="274" s="120" customFormat="1" x14ac:dyDescent="0.2"/>
    <row r="275" s="120" customFormat="1" x14ac:dyDescent="0.2"/>
    <row r="276" s="120" customFormat="1" x14ac:dyDescent="0.2"/>
    <row r="277" s="120" customFormat="1" x14ac:dyDescent="0.2"/>
    <row r="278" s="120" customFormat="1" x14ac:dyDescent="0.2"/>
    <row r="279" s="120" customFormat="1" x14ac:dyDescent="0.2"/>
    <row r="280" s="120" customFormat="1" x14ac:dyDescent="0.2"/>
    <row r="281" s="120" customFormat="1" x14ac:dyDescent="0.2"/>
    <row r="282" s="120" customFormat="1" x14ac:dyDescent="0.2"/>
    <row r="283" s="120" customFormat="1" x14ac:dyDescent="0.2"/>
    <row r="284" s="120" customFormat="1" x14ac:dyDescent="0.2"/>
    <row r="285" s="120" customFormat="1" x14ac:dyDescent="0.2"/>
    <row r="286" s="120" customFormat="1" x14ac:dyDescent="0.2"/>
    <row r="287" s="120" customFormat="1" x14ac:dyDescent="0.2"/>
    <row r="288" s="120" customFormat="1" x14ac:dyDescent="0.2"/>
    <row r="289" s="120" customFormat="1" x14ac:dyDescent="0.2"/>
    <row r="290" s="120" customFormat="1" x14ac:dyDescent="0.2"/>
    <row r="291" s="120" customFormat="1" x14ac:dyDescent="0.2"/>
    <row r="292" s="120" customFormat="1" x14ac:dyDescent="0.2"/>
    <row r="293" s="120" customFormat="1" x14ac:dyDescent="0.2"/>
    <row r="294" s="120" customFormat="1" x14ac:dyDescent="0.2"/>
    <row r="295" s="120" customFormat="1" x14ac:dyDescent="0.2"/>
    <row r="296" s="120" customFormat="1" x14ac:dyDescent="0.2"/>
    <row r="297" s="120" customFormat="1" x14ac:dyDescent="0.2"/>
    <row r="298" s="120" customFormat="1" x14ac:dyDescent="0.2"/>
    <row r="299" s="120" customFormat="1" x14ac:dyDescent="0.2"/>
    <row r="300" s="120" customFormat="1" x14ac:dyDescent="0.2"/>
    <row r="301" s="120" customFormat="1" x14ac:dyDescent="0.2"/>
    <row r="302" s="120" customFormat="1" x14ac:dyDescent="0.2"/>
    <row r="303" s="120" customFormat="1" x14ac:dyDescent="0.2"/>
    <row r="304" s="120" customFormat="1" x14ac:dyDescent="0.2"/>
    <row r="305" s="120" customFormat="1" x14ac:dyDescent="0.2"/>
    <row r="306" s="120" customFormat="1" x14ac:dyDescent="0.2"/>
    <row r="307" s="120" customFormat="1" x14ac:dyDescent="0.2"/>
    <row r="308" s="120" customFormat="1" x14ac:dyDescent="0.2"/>
    <row r="309" s="120" customFormat="1" x14ac:dyDescent="0.2"/>
    <row r="310" s="120" customFormat="1" x14ac:dyDescent="0.2"/>
    <row r="311" s="120" customFormat="1" x14ac:dyDescent="0.2"/>
    <row r="312" s="120" customFormat="1" x14ac:dyDescent="0.2"/>
    <row r="313" s="120" customFormat="1" x14ac:dyDescent="0.2"/>
    <row r="314" s="120" customFormat="1" x14ac:dyDescent="0.2"/>
    <row r="315" s="120" customFormat="1" x14ac:dyDescent="0.2"/>
    <row r="316" s="120" customFormat="1" x14ac:dyDescent="0.2"/>
    <row r="317" s="120" customFormat="1" x14ac:dyDescent="0.2"/>
    <row r="318" s="120" customFormat="1" x14ac:dyDescent="0.2"/>
    <row r="319" s="120" customFormat="1" x14ac:dyDescent="0.2"/>
    <row r="320" s="120" customFormat="1" x14ac:dyDescent="0.2"/>
    <row r="321" s="120" customFormat="1" x14ac:dyDescent="0.2"/>
    <row r="322" s="120" customFormat="1" x14ac:dyDescent="0.2"/>
    <row r="323" s="120" customFormat="1" x14ac:dyDescent="0.2"/>
    <row r="324" s="120" customFormat="1" x14ac:dyDescent="0.2"/>
    <row r="325" s="120" customFormat="1" x14ac:dyDescent="0.2"/>
    <row r="326" s="120" customFormat="1" x14ac:dyDescent="0.2"/>
    <row r="327" s="120" customFormat="1" x14ac:dyDescent="0.2"/>
    <row r="328" s="120" customFormat="1" x14ac:dyDescent="0.2"/>
    <row r="329" s="120" customFormat="1" x14ac:dyDescent="0.2"/>
    <row r="330" s="120" customFormat="1" x14ac:dyDescent="0.2"/>
    <row r="331" s="120" customFormat="1" x14ac:dyDescent="0.2"/>
    <row r="332" s="120" customFormat="1" x14ac:dyDescent="0.2"/>
    <row r="333" s="120" customFormat="1" x14ac:dyDescent="0.2"/>
    <row r="334" s="120" customFormat="1" x14ac:dyDescent="0.2"/>
    <row r="335" s="120" customFormat="1" x14ac:dyDescent="0.2"/>
    <row r="336" s="120" customFormat="1" x14ac:dyDescent="0.2"/>
    <row r="337" s="120" customFormat="1" x14ac:dyDescent="0.2"/>
    <row r="338" s="120" customFormat="1" x14ac:dyDescent="0.2"/>
    <row r="339" s="120" customFormat="1" x14ac:dyDescent="0.2"/>
    <row r="340" s="120" customFormat="1" x14ac:dyDescent="0.2"/>
    <row r="341" s="120" customFormat="1" x14ac:dyDescent="0.2"/>
    <row r="342" s="120" customFormat="1" x14ac:dyDescent="0.2"/>
    <row r="343" s="120" customFormat="1" x14ac:dyDescent="0.2"/>
    <row r="344" s="120" customFormat="1" x14ac:dyDescent="0.2"/>
    <row r="345" s="120" customFormat="1" x14ac:dyDescent="0.2"/>
    <row r="346" s="120" customFormat="1" x14ac:dyDescent="0.2"/>
    <row r="347" s="120" customFormat="1" x14ac:dyDescent="0.2"/>
    <row r="348" s="120" customFormat="1" x14ac:dyDescent="0.2"/>
    <row r="349" s="120" customFormat="1" x14ac:dyDescent="0.2"/>
    <row r="350" s="120" customFormat="1" x14ac:dyDescent="0.2"/>
    <row r="351" s="120" customFormat="1" x14ac:dyDescent="0.2"/>
    <row r="352" s="120" customFormat="1" x14ac:dyDescent="0.2"/>
    <row r="353" s="120" customFormat="1" x14ac:dyDescent="0.2"/>
    <row r="354" s="120" customFormat="1" x14ac:dyDescent="0.2"/>
    <row r="355" s="120" customFormat="1" x14ac:dyDescent="0.2"/>
    <row r="356" s="120" customFormat="1" x14ac:dyDescent="0.2"/>
    <row r="357" s="120" customFormat="1" x14ac:dyDescent="0.2"/>
    <row r="358" s="120" customFormat="1" x14ac:dyDescent="0.2"/>
    <row r="359" s="120" customFormat="1" x14ac:dyDescent="0.2"/>
    <row r="360" s="120" customFormat="1" x14ac:dyDescent="0.2"/>
    <row r="361" s="120" customFormat="1" x14ac:dyDescent="0.2"/>
    <row r="362" s="120" customFormat="1" x14ac:dyDescent="0.2"/>
    <row r="363" s="120" customFormat="1" x14ac:dyDescent="0.2"/>
    <row r="364" s="120" customFormat="1" x14ac:dyDescent="0.2"/>
    <row r="365" s="120" customFormat="1" x14ac:dyDescent="0.2"/>
    <row r="366" s="120" customFormat="1" x14ac:dyDescent="0.2"/>
    <row r="367" s="120" customFormat="1" x14ac:dyDescent="0.2"/>
    <row r="368" s="120" customFormat="1" x14ac:dyDescent="0.2"/>
    <row r="369" s="120" customFormat="1" x14ac:dyDescent="0.2"/>
    <row r="370" s="120" customFormat="1" x14ac:dyDescent="0.2"/>
    <row r="371" s="120" customFormat="1" x14ac:dyDescent="0.2"/>
    <row r="372" s="120" customFormat="1" x14ac:dyDescent="0.2"/>
    <row r="373" s="120" customFormat="1" x14ac:dyDescent="0.2"/>
    <row r="374" s="120" customFormat="1" x14ac:dyDescent="0.2"/>
    <row r="375" s="120" customFormat="1" x14ac:dyDescent="0.2"/>
    <row r="376" s="120" customFormat="1" x14ac:dyDescent="0.2"/>
    <row r="377" s="120" customFormat="1" x14ac:dyDescent="0.2"/>
    <row r="378" s="120" customFormat="1" x14ac:dyDescent="0.2"/>
    <row r="379" s="120" customFormat="1" x14ac:dyDescent="0.2"/>
    <row r="380" s="120" customFormat="1" x14ac:dyDescent="0.2"/>
    <row r="381" s="120" customFormat="1" x14ac:dyDescent="0.2"/>
    <row r="382" s="120" customFormat="1" x14ac:dyDescent="0.2"/>
    <row r="383" s="120" customFormat="1" x14ac:dyDescent="0.2"/>
    <row r="384" s="120" customFormat="1" x14ac:dyDescent="0.2"/>
    <row r="385" s="120" customFormat="1" x14ac:dyDescent="0.2"/>
    <row r="386" s="120" customFormat="1" x14ac:dyDescent="0.2"/>
    <row r="387" s="120" customFormat="1" x14ac:dyDescent="0.2"/>
    <row r="388" s="120" customFormat="1" x14ac:dyDescent="0.2"/>
    <row r="389" s="120" customFormat="1" x14ac:dyDescent="0.2"/>
    <row r="390" s="120" customFormat="1" x14ac:dyDescent="0.2"/>
    <row r="391" s="120" customFormat="1" x14ac:dyDescent="0.2"/>
    <row r="392" s="120" customFormat="1" x14ac:dyDescent="0.2"/>
    <row r="393" s="120" customFormat="1" x14ac:dyDescent="0.2"/>
    <row r="394" s="120" customFormat="1" x14ac:dyDescent="0.2"/>
    <row r="395" s="120" customFormat="1" x14ac:dyDescent="0.2"/>
    <row r="396" s="120" customFormat="1" x14ac:dyDescent="0.2"/>
    <row r="397" s="120" customFormat="1" x14ac:dyDescent="0.2"/>
    <row r="398" s="120" customFormat="1" x14ac:dyDescent="0.2"/>
    <row r="399" s="120" customFormat="1" x14ac:dyDescent="0.2"/>
    <row r="400" s="120" customFormat="1" x14ac:dyDescent="0.2"/>
    <row r="401" s="120" customFormat="1" x14ac:dyDescent="0.2"/>
    <row r="402" s="120" customFormat="1" x14ac:dyDescent="0.2"/>
    <row r="403" s="120" customFormat="1" x14ac:dyDescent="0.2"/>
    <row r="404" s="120" customFormat="1" x14ac:dyDescent="0.2"/>
    <row r="405" s="120" customFormat="1" x14ac:dyDescent="0.2"/>
    <row r="406" s="120" customFormat="1" x14ac:dyDescent="0.2"/>
    <row r="407" s="120" customFormat="1" x14ac:dyDescent="0.2"/>
    <row r="408" s="120" customFormat="1" x14ac:dyDescent="0.2"/>
    <row r="409" s="120" customFormat="1" x14ac:dyDescent="0.2"/>
    <row r="410" s="120" customFormat="1" x14ac:dyDescent="0.2"/>
    <row r="411" s="120" customFormat="1" x14ac:dyDescent="0.2"/>
    <row r="412" s="120" customFormat="1" x14ac:dyDescent="0.2"/>
    <row r="413" s="120" customFormat="1" x14ac:dyDescent="0.2"/>
    <row r="414" s="120" customFormat="1" x14ac:dyDescent="0.2"/>
    <row r="415" s="120" customFormat="1" x14ac:dyDescent="0.2"/>
    <row r="416" s="120" customFormat="1" x14ac:dyDescent="0.2"/>
    <row r="417" s="120" customFormat="1" x14ac:dyDescent="0.2"/>
    <row r="418" s="120" customFormat="1" x14ac:dyDescent="0.2"/>
    <row r="419" s="120" customFormat="1" x14ac:dyDescent="0.2"/>
    <row r="420" s="120" customFormat="1" x14ac:dyDescent="0.2"/>
    <row r="421" s="120" customFormat="1" x14ac:dyDescent="0.2"/>
    <row r="422" s="120" customFormat="1" x14ac:dyDescent="0.2"/>
    <row r="423" s="120" customFormat="1" x14ac:dyDescent="0.2"/>
    <row r="424" s="120" customFormat="1" x14ac:dyDescent="0.2"/>
    <row r="425" s="120" customFormat="1" x14ac:dyDescent="0.2"/>
    <row r="426" s="120" customFormat="1" x14ac:dyDescent="0.2"/>
    <row r="427" s="120" customFormat="1" x14ac:dyDescent="0.2"/>
    <row r="428" s="120" customFormat="1" x14ac:dyDescent="0.2"/>
    <row r="429" s="120" customFormat="1" x14ac:dyDescent="0.2"/>
    <row r="430" s="120" customFormat="1" x14ac:dyDescent="0.2"/>
    <row r="431" s="120" customFormat="1" x14ac:dyDescent="0.2"/>
    <row r="432" s="120" customFormat="1" x14ac:dyDescent="0.2"/>
    <row r="433" s="120" customFormat="1" x14ac:dyDescent="0.2"/>
    <row r="434" s="120" customFormat="1" x14ac:dyDescent="0.2"/>
    <row r="435" s="120" customFormat="1" x14ac:dyDescent="0.2"/>
    <row r="436" s="120" customFormat="1" x14ac:dyDescent="0.2"/>
    <row r="437" s="120" customFormat="1" x14ac:dyDescent="0.2"/>
    <row r="438" s="120" customFormat="1" x14ac:dyDescent="0.2"/>
    <row r="439" s="120" customFormat="1" x14ac:dyDescent="0.2"/>
    <row r="440" s="120" customFormat="1" x14ac:dyDescent="0.2"/>
    <row r="441" s="120" customFormat="1" x14ac:dyDescent="0.2"/>
    <row r="442" s="120" customFormat="1" x14ac:dyDescent="0.2"/>
    <row r="443" s="120" customFormat="1" x14ac:dyDescent="0.2"/>
    <row r="444" s="120" customFormat="1" x14ac:dyDescent="0.2"/>
    <row r="445" s="120" customFormat="1" x14ac:dyDescent="0.2"/>
    <row r="446" s="120" customFormat="1" x14ac:dyDescent="0.2"/>
    <row r="447" s="120" customFormat="1" x14ac:dyDescent="0.2"/>
    <row r="448" s="120" customFormat="1" x14ac:dyDescent="0.2"/>
    <row r="449" s="120" customFormat="1" x14ac:dyDescent="0.2"/>
    <row r="450" s="120" customFormat="1" x14ac:dyDescent="0.2"/>
    <row r="451" s="120" customFormat="1" x14ac:dyDescent="0.2"/>
    <row r="452" s="120" customFormat="1" x14ac:dyDescent="0.2"/>
    <row r="453" s="120" customFormat="1" x14ac:dyDescent="0.2"/>
    <row r="454" s="120" customFormat="1" x14ac:dyDescent="0.2"/>
    <row r="455" s="120" customFormat="1" x14ac:dyDescent="0.2"/>
    <row r="456" s="120" customFormat="1" x14ac:dyDescent="0.2"/>
    <row r="457" s="120" customFormat="1" x14ac:dyDescent="0.2"/>
    <row r="458" s="120" customFormat="1" x14ac:dyDescent="0.2"/>
    <row r="459" s="120" customFormat="1" x14ac:dyDescent="0.2"/>
    <row r="460" s="120" customFormat="1" x14ac:dyDescent="0.2"/>
    <row r="461" s="120" customFormat="1" x14ac:dyDescent="0.2"/>
    <row r="462" s="120" customFormat="1" x14ac:dyDescent="0.2"/>
    <row r="463" s="120" customFormat="1" x14ac:dyDescent="0.2"/>
    <row r="464" s="120" customFormat="1" x14ac:dyDescent="0.2"/>
    <row r="465" s="120" customFormat="1" x14ac:dyDescent="0.2"/>
    <row r="466" s="120" customFormat="1" x14ac:dyDescent="0.2"/>
    <row r="467" s="120" customFormat="1" x14ac:dyDescent="0.2"/>
    <row r="468" s="120" customFormat="1" x14ac:dyDescent="0.2"/>
    <row r="469" s="120" customFormat="1" x14ac:dyDescent="0.2"/>
    <row r="470" s="120" customFormat="1" x14ac:dyDescent="0.2"/>
    <row r="471" s="120" customFormat="1" x14ac:dyDescent="0.2"/>
    <row r="472" s="120" customFormat="1" x14ac:dyDescent="0.2"/>
    <row r="473" s="120" customFormat="1" x14ac:dyDescent="0.2"/>
    <row r="474" s="120" customFormat="1" x14ac:dyDescent="0.2"/>
    <row r="475" s="120" customFormat="1" x14ac:dyDescent="0.2"/>
    <row r="476" s="120" customFormat="1" x14ac:dyDescent="0.2"/>
    <row r="477" s="120" customFormat="1" x14ac:dyDescent="0.2"/>
    <row r="478" s="120" customFormat="1" x14ac:dyDescent="0.2"/>
    <row r="479" s="120" customFormat="1" x14ac:dyDescent="0.2"/>
    <row r="480" s="120" customFormat="1" x14ac:dyDescent="0.2"/>
    <row r="481" s="120" customFormat="1" x14ac:dyDescent="0.2"/>
    <row r="482" s="120" customFormat="1" x14ac:dyDescent="0.2"/>
    <row r="483" s="120" customFormat="1" x14ac:dyDescent="0.2"/>
    <row r="484" s="120" customFormat="1" x14ac:dyDescent="0.2"/>
    <row r="485" s="120" customFormat="1" x14ac:dyDescent="0.2"/>
    <row r="486" s="120" customFormat="1" x14ac:dyDescent="0.2"/>
    <row r="487" s="120" customFormat="1" x14ac:dyDescent="0.2"/>
    <row r="488" s="120" customFormat="1" x14ac:dyDescent="0.2"/>
    <row r="489" s="120" customFormat="1" x14ac:dyDescent="0.2"/>
    <row r="490" s="120" customFormat="1" x14ac:dyDescent="0.2"/>
    <row r="491" s="120" customFormat="1" x14ac:dyDescent="0.2"/>
    <row r="492" s="120" customFormat="1" x14ac:dyDescent="0.2"/>
    <row r="493" s="120" customFormat="1" x14ac:dyDescent="0.2"/>
    <row r="494" s="120" customFormat="1" x14ac:dyDescent="0.2"/>
    <row r="495" s="120" customFormat="1" x14ac:dyDescent="0.2"/>
    <row r="496" s="120" customFormat="1" x14ac:dyDescent="0.2"/>
    <row r="497" s="120" customFormat="1" x14ac:dyDescent="0.2"/>
    <row r="498" s="120" customFormat="1" x14ac:dyDescent="0.2"/>
    <row r="499" s="120" customFormat="1" x14ac:dyDescent="0.2"/>
    <row r="500" s="120" customFormat="1" x14ac:dyDescent="0.2"/>
    <row r="501" s="120" customFormat="1" x14ac:dyDescent="0.2"/>
    <row r="502" s="120" customFormat="1" x14ac:dyDescent="0.2"/>
    <row r="503" s="120" customFormat="1" x14ac:dyDescent="0.2"/>
    <row r="504" s="120" customFormat="1" x14ac:dyDescent="0.2"/>
    <row r="505" s="120" customFormat="1" x14ac:dyDescent="0.2"/>
    <row r="506" s="120" customFormat="1" x14ac:dyDescent="0.2"/>
    <row r="507" s="120" customFormat="1" x14ac:dyDescent="0.2"/>
    <row r="508" s="120" customFormat="1" x14ac:dyDescent="0.2"/>
    <row r="509" s="120" customFormat="1" x14ac:dyDescent="0.2"/>
    <row r="510" s="120" customFormat="1" x14ac:dyDescent="0.2"/>
    <row r="511" s="120" customFormat="1" x14ac:dyDescent="0.2"/>
    <row r="512" s="120" customFormat="1" x14ac:dyDescent="0.2"/>
    <row r="513" s="120" customFormat="1" x14ac:dyDescent="0.2"/>
    <row r="514" s="120" customFormat="1" x14ac:dyDescent="0.2"/>
    <row r="515" s="120" customFormat="1" x14ac:dyDescent="0.2"/>
    <row r="516" s="120" customFormat="1" x14ac:dyDescent="0.2"/>
    <row r="517" s="120" customFormat="1" x14ac:dyDescent="0.2"/>
    <row r="518" s="120" customFormat="1" x14ac:dyDescent="0.2"/>
    <row r="519" s="120" customFormat="1" x14ac:dyDescent="0.2"/>
    <row r="520" s="120" customFormat="1" x14ac:dyDescent="0.2"/>
    <row r="521" s="120" customFormat="1" x14ac:dyDescent="0.2"/>
    <row r="522" s="120" customFormat="1" x14ac:dyDescent="0.2"/>
    <row r="523" s="120" customFormat="1" x14ac:dyDescent="0.2"/>
    <row r="524" s="120" customFormat="1" x14ac:dyDescent="0.2"/>
    <row r="525" s="120" customFormat="1" x14ac:dyDescent="0.2"/>
    <row r="526" s="120" customFormat="1" x14ac:dyDescent="0.2"/>
    <row r="527" s="120" customFormat="1" x14ac:dyDescent="0.2"/>
    <row r="528" s="120" customFormat="1" x14ac:dyDescent="0.2"/>
    <row r="529" s="120" customFormat="1" x14ac:dyDescent="0.2"/>
    <row r="530" s="120" customFormat="1" x14ac:dyDescent="0.2"/>
    <row r="531" s="120" customFormat="1" x14ac:dyDescent="0.2"/>
    <row r="532" s="120" customFormat="1" x14ac:dyDescent="0.2"/>
    <row r="533" s="120" customFormat="1" x14ac:dyDescent="0.2"/>
    <row r="534" s="120" customFormat="1" x14ac:dyDescent="0.2"/>
    <row r="535" s="120" customFormat="1" x14ac:dyDescent="0.2"/>
    <row r="536" s="120" customFormat="1" x14ac:dyDescent="0.2"/>
    <row r="537" s="120" customFormat="1" x14ac:dyDescent="0.2"/>
    <row r="538" s="120" customFormat="1" x14ac:dyDescent="0.2"/>
    <row r="539" s="120" customFormat="1" x14ac:dyDescent="0.2"/>
    <row r="540" s="120" customFormat="1" x14ac:dyDescent="0.2"/>
    <row r="541" s="120" customFormat="1" x14ac:dyDescent="0.2"/>
    <row r="542" s="120" customFormat="1" x14ac:dyDescent="0.2"/>
    <row r="543" s="120" customFormat="1" x14ac:dyDescent="0.2"/>
    <row r="544" s="120" customFormat="1" x14ac:dyDescent="0.2"/>
    <row r="545" s="120" customFormat="1" x14ac:dyDescent="0.2"/>
    <row r="546" s="120" customFormat="1" x14ac:dyDescent="0.2"/>
    <row r="547" s="120" customFormat="1" x14ac:dyDescent="0.2"/>
    <row r="548" s="120" customFormat="1" x14ac:dyDescent="0.2"/>
    <row r="549" s="120" customFormat="1" x14ac:dyDescent="0.2"/>
    <row r="550" s="120" customFormat="1" x14ac:dyDescent="0.2"/>
    <row r="551" s="120" customFormat="1" x14ac:dyDescent="0.2"/>
    <row r="552" s="120" customFormat="1" x14ac:dyDescent="0.2"/>
    <row r="553" s="120" customFormat="1" x14ac:dyDescent="0.2"/>
    <row r="554" s="120" customFormat="1" x14ac:dyDescent="0.2"/>
    <row r="555" s="120" customFormat="1" x14ac:dyDescent="0.2"/>
    <row r="556" s="120" customFormat="1" x14ac:dyDescent="0.2"/>
    <row r="557" s="120" customFormat="1" x14ac:dyDescent="0.2"/>
    <row r="558" s="120" customFormat="1" x14ac:dyDescent="0.2"/>
    <row r="559" s="120" customFormat="1" x14ac:dyDescent="0.2"/>
    <row r="560" s="120" customFormat="1" x14ac:dyDescent="0.2"/>
    <row r="561" s="120" customFormat="1" x14ac:dyDescent="0.2"/>
    <row r="562" s="120" customFormat="1" x14ac:dyDescent="0.2"/>
    <row r="563" s="120" customFormat="1" x14ac:dyDescent="0.2"/>
    <row r="564" s="120" customFormat="1" x14ac:dyDescent="0.2"/>
    <row r="565" s="120" customFormat="1" x14ac:dyDescent="0.2"/>
    <row r="566" s="120" customFormat="1" x14ac:dyDescent="0.2"/>
    <row r="567" s="120" customFormat="1" x14ac:dyDescent="0.2"/>
    <row r="568" s="120" customFormat="1" x14ac:dyDescent="0.2"/>
    <row r="569" s="120" customFormat="1" x14ac:dyDescent="0.2"/>
    <row r="570" s="120" customFormat="1" x14ac:dyDescent="0.2"/>
    <row r="571" s="120" customFormat="1" x14ac:dyDescent="0.2"/>
    <row r="572" s="120" customFormat="1" x14ac:dyDescent="0.2"/>
    <row r="573" s="120" customFormat="1" x14ac:dyDescent="0.2"/>
    <row r="574" s="120" customFormat="1" x14ac:dyDescent="0.2"/>
    <row r="575" s="120" customFormat="1" x14ac:dyDescent="0.2"/>
    <row r="576" s="120" customFormat="1" x14ac:dyDescent="0.2"/>
    <row r="577" s="120" customFormat="1" x14ac:dyDescent="0.2"/>
    <row r="578" s="120" customFormat="1" x14ac:dyDescent="0.2"/>
    <row r="579" s="120" customFormat="1" x14ac:dyDescent="0.2"/>
    <row r="580" s="120" customFormat="1" x14ac:dyDescent="0.2"/>
    <row r="581" s="120" customFormat="1" x14ac:dyDescent="0.2"/>
    <row r="582" s="120" customFormat="1" x14ac:dyDescent="0.2"/>
    <row r="583" s="120" customFormat="1" x14ac:dyDescent="0.2"/>
    <row r="584" s="120" customFormat="1" x14ac:dyDescent="0.2"/>
    <row r="585" s="120" customFormat="1" x14ac:dyDescent="0.2"/>
    <row r="586" s="120" customFormat="1" x14ac:dyDescent="0.2"/>
    <row r="587" s="120" customFormat="1" x14ac:dyDescent="0.2"/>
    <row r="588" s="120" customFormat="1" x14ac:dyDescent="0.2"/>
    <row r="589" s="120" customFormat="1" x14ac:dyDescent="0.2"/>
    <row r="590" s="120" customFormat="1" x14ac:dyDescent="0.2"/>
    <row r="591" s="120" customFormat="1" x14ac:dyDescent="0.2"/>
    <row r="592" s="120" customFormat="1" x14ac:dyDescent="0.2"/>
    <row r="593" s="120" customFormat="1" x14ac:dyDescent="0.2"/>
    <row r="594" s="120" customFormat="1" x14ac:dyDescent="0.2"/>
    <row r="595" s="120" customFormat="1" x14ac:dyDescent="0.2"/>
    <row r="596" s="120" customFormat="1" x14ac:dyDescent="0.2"/>
    <row r="597" s="120" customFormat="1" x14ac:dyDescent="0.2"/>
    <row r="598" s="120" customFormat="1" x14ac:dyDescent="0.2"/>
    <row r="599" s="120" customFormat="1" x14ac:dyDescent="0.2"/>
    <row r="600" s="120" customFormat="1" x14ac:dyDescent="0.2"/>
    <row r="601" s="120" customFormat="1" x14ac:dyDescent="0.2"/>
    <row r="602" s="120" customFormat="1" x14ac:dyDescent="0.2"/>
    <row r="603" s="120" customFormat="1" x14ac:dyDescent="0.2"/>
    <row r="604" s="120" customFormat="1" x14ac:dyDescent="0.2"/>
    <row r="605" s="120" customFormat="1" x14ac:dyDescent="0.2"/>
    <row r="606" s="120" customFormat="1" x14ac:dyDescent="0.2"/>
    <row r="607" s="120" customFormat="1" x14ac:dyDescent="0.2"/>
    <row r="608" s="120" customFormat="1" x14ac:dyDescent="0.2"/>
    <row r="609" s="120" customFormat="1" x14ac:dyDescent="0.2"/>
    <row r="610" s="120" customFormat="1" x14ac:dyDescent="0.2"/>
    <row r="611" s="120" customFormat="1" x14ac:dyDescent="0.2"/>
    <row r="612" s="120" customFormat="1" x14ac:dyDescent="0.2"/>
    <row r="613" s="120" customFormat="1" x14ac:dyDescent="0.2"/>
    <row r="614" s="120" customFormat="1" x14ac:dyDescent="0.2"/>
    <row r="615" s="120" customFormat="1" x14ac:dyDescent="0.2"/>
    <row r="616" s="120" customFormat="1" x14ac:dyDescent="0.2"/>
    <row r="617" s="120" customFormat="1" x14ac:dyDescent="0.2"/>
    <row r="618" s="120" customFormat="1" x14ac:dyDescent="0.2"/>
    <row r="619" s="120" customFormat="1" x14ac:dyDescent="0.2"/>
    <row r="620" s="120" customFormat="1" x14ac:dyDescent="0.2"/>
    <row r="621" s="120" customFormat="1" x14ac:dyDescent="0.2"/>
    <row r="622" s="120" customFormat="1" x14ac:dyDescent="0.2"/>
    <row r="623" s="120" customFormat="1" x14ac:dyDescent="0.2"/>
    <row r="624" s="120" customFormat="1" x14ac:dyDescent="0.2"/>
    <row r="625" s="120" customFormat="1" x14ac:dyDescent="0.2"/>
    <row r="626" s="120" customFormat="1" x14ac:dyDescent="0.2"/>
    <row r="627" s="120" customFormat="1" x14ac:dyDescent="0.2"/>
    <row r="628" s="120" customFormat="1" x14ac:dyDescent="0.2"/>
    <row r="629" s="120" customFormat="1" x14ac:dyDescent="0.2"/>
    <row r="630" s="120" customFormat="1" x14ac:dyDescent="0.2"/>
    <row r="631" s="120" customFormat="1" x14ac:dyDescent="0.2"/>
    <row r="632" s="120" customFormat="1" x14ac:dyDescent="0.2"/>
    <row r="633" s="120" customFormat="1" x14ac:dyDescent="0.2"/>
    <row r="634" s="120" customFormat="1" x14ac:dyDescent="0.2"/>
    <row r="635" s="120" customFormat="1" x14ac:dyDescent="0.2"/>
    <row r="636" s="120" customFormat="1" x14ac:dyDescent="0.2"/>
    <row r="637" s="120" customFormat="1" x14ac:dyDescent="0.2"/>
    <row r="638" s="120" customFormat="1" x14ac:dyDescent="0.2"/>
    <row r="639" s="120" customFormat="1" x14ac:dyDescent="0.2"/>
    <row r="640" s="120" customFormat="1" x14ac:dyDescent="0.2"/>
    <row r="641" s="120" customFormat="1" x14ac:dyDescent="0.2"/>
    <row r="642" s="120" customFormat="1" x14ac:dyDescent="0.2"/>
    <row r="643" s="120" customFormat="1" x14ac:dyDescent="0.2"/>
    <row r="644" s="120" customFormat="1" x14ac:dyDescent="0.2"/>
    <row r="645" s="120" customFormat="1" x14ac:dyDescent="0.2"/>
    <row r="646" s="120" customFormat="1" x14ac:dyDescent="0.2"/>
    <row r="647" s="120" customFormat="1" x14ac:dyDescent="0.2"/>
    <row r="648" s="120" customFormat="1" x14ac:dyDescent="0.2"/>
    <row r="649" s="120" customFormat="1" x14ac:dyDescent="0.2"/>
    <row r="650" s="120" customFormat="1" x14ac:dyDescent="0.2"/>
    <row r="651" s="120" customFormat="1" x14ac:dyDescent="0.2"/>
    <row r="652" s="120" customFormat="1" x14ac:dyDescent="0.2"/>
    <row r="653" s="120" customFormat="1" x14ac:dyDescent="0.2"/>
    <row r="654" s="120" customFormat="1" x14ac:dyDescent="0.2"/>
    <row r="655" s="120" customFormat="1" x14ac:dyDescent="0.2"/>
    <row r="656" s="120" customFormat="1" x14ac:dyDescent="0.2"/>
    <row r="657" s="120" customFormat="1" x14ac:dyDescent="0.2"/>
    <row r="658" s="120" customFormat="1" x14ac:dyDescent="0.2"/>
    <row r="659" s="120" customFormat="1" x14ac:dyDescent="0.2"/>
    <row r="660" s="120" customFormat="1" x14ac:dyDescent="0.2"/>
    <row r="661" s="120" customFormat="1" x14ac:dyDescent="0.2"/>
    <row r="662" s="120" customFormat="1" x14ac:dyDescent="0.2"/>
    <row r="663" s="120" customFormat="1" x14ac:dyDescent="0.2"/>
    <row r="664" s="120" customFormat="1" x14ac:dyDescent="0.2"/>
    <row r="665" s="120" customFormat="1" x14ac:dyDescent="0.2"/>
    <row r="666" s="120" customFormat="1" x14ac:dyDescent="0.2"/>
    <row r="667" s="120" customFormat="1" x14ac:dyDescent="0.2"/>
    <row r="668" s="120" customFormat="1" x14ac:dyDescent="0.2"/>
    <row r="669" s="120" customFormat="1" x14ac:dyDescent="0.2"/>
    <row r="670" s="120" customFormat="1" x14ac:dyDescent="0.2"/>
    <row r="671" s="120" customFormat="1" x14ac:dyDescent="0.2"/>
    <row r="672" s="120" customFormat="1" x14ac:dyDescent="0.2"/>
    <row r="673" s="120" customFormat="1" x14ac:dyDescent="0.2"/>
    <row r="674" s="120" customFormat="1" x14ac:dyDescent="0.2"/>
    <row r="675" s="120" customFormat="1" x14ac:dyDescent="0.2"/>
    <row r="676" s="120" customFormat="1" x14ac:dyDescent="0.2"/>
    <row r="677" s="120" customFormat="1" x14ac:dyDescent="0.2"/>
    <row r="678" s="120" customFormat="1" x14ac:dyDescent="0.2"/>
    <row r="679" s="120" customFormat="1" x14ac:dyDescent="0.2"/>
    <row r="680" s="120" customFormat="1" x14ac:dyDescent="0.2"/>
    <row r="681" s="120" customFormat="1" x14ac:dyDescent="0.2"/>
    <row r="682" s="120" customFormat="1" x14ac:dyDescent="0.2"/>
    <row r="683" s="120" customFormat="1" x14ac:dyDescent="0.2"/>
    <row r="684" s="120" customFormat="1" x14ac:dyDescent="0.2"/>
    <row r="685" s="120" customFormat="1" x14ac:dyDescent="0.2"/>
    <row r="686" s="120" customFormat="1" x14ac:dyDescent="0.2"/>
    <row r="687" s="120" customFormat="1" x14ac:dyDescent="0.2"/>
    <row r="688" s="120" customFormat="1" x14ac:dyDescent="0.2"/>
    <row r="689" s="120" customFormat="1" x14ac:dyDescent="0.2"/>
    <row r="690" s="120" customFormat="1" x14ac:dyDescent="0.2"/>
    <row r="691" s="120" customFormat="1" x14ac:dyDescent="0.2"/>
    <row r="692" s="120" customFormat="1" x14ac:dyDescent="0.2"/>
    <row r="693" s="120" customFormat="1" x14ac:dyDescent="0.2"/>
    <row r="694" s="120" customFormat="1" x14ac:dyDescent="0.2"/>
    <row r="695" s="120" customFormat="1" x14ac:dyDescent="0.2"/>
    <row r="696" s="120" customFormat="1" x14ac:dyDescent="0.2"/>
    <row r="697" s="120" customFormat="1" x14ac:dyDescent="0.2"/>
    <row r="698" s="120" customFormat="1" x14ac:dyDescent="0.2"/>
    <row r="699" s="120" customFormat="1" x14ac:dyDescent="0.2"/>
    <row r="700" s="120" customFormat="1" x14ac:dyDescent="0.2"/>
    <row r="701" s="120" customFormat="1" x14ac:dyDescent="0.2"/>
    <row r="702" s="120" customFormat="1" x14ac:dyDescent="0.2"/>
    <row r="703" s="120" customFormat="1" x14ac:dyDescent="0.2"/>
    <row r="704" s="120" customFormat="1" x14ac:dyDescent="0.2"/>
    <row r="705" s="120" customFormat="1" x14ac:dyDescent="0.2"/>
    <row r="706" s="120" customFormat="1" x14ac:dyDescent="0.2"/>
    <row r="707" s="120" customFormat="1" x14ac:dyDescent="0.2"/>
    <row r="708" s="120" customFormat="1" x14ac:dyDescent="0.2"/>
    <row r="709" s="120" customFormat="1" x14ac:dyDescent="0.2"/>
    <row r="710" s="120" customFormat="1" x14ac:dyDescent="0.2"/>
    <row r="711" s="120" customFormat="1" x14ac:dyDescent="0.2"/>
    <row r="712" s="120" customFormat="1" x14ac:dyDescent="0.2"/>
    <row r="713" s="120" customFormat="1" x14ac:dyDescent="0.2"/>
    <row r="714" s="120" customFormat="1" x14ac:dyDescent="0.2"/>
    <row r="715" s="120" customFormat="1" x14ac:dyDescent="0.2"/>
    <row r="716" s="120" customFormat="1" x14ac:dyDescent="0.2"/>
    <row r="717" s="120" customFormat="1" x14ac:dyDescent="0.2"/>
    <row r="718" s="120" customFormat="1" x14ac:dyDescent="0.2"/>
    <row r="719" s="120" customFormat="1" x14ac:dyDescent="0.2"/>
    <row r="720" s="120" customFormat="1" x14ac:dyDescent="0.2"/>
    <row r="721" s="120" customFormat="1" x14ac:dyDescent="0.2"/>
    <row r="722" s="120" customFormat="1" x14ac:dyDescent="0.2"/>
    <row r="723" s="120" customFormat="1" x14ac:dyDescent="0.2"/>
    <row r="724" s="120" customFormat="1" x14ac:dyDescent="0.2"/>
    <row r="725" s="120" customFormat="1" x14ac:dyDescent="0.2"/>
    <row r="726" s="120" customFormat="1" x14ac:dyDescent="0.2"/>
    <row r="727" s="120" customFormat="1" x14ac:dyDescent="0.2"/>
    <row r="728" s="120" customFormat="1" x14ac:dyDescent="0.2"/>
    <row r="729" s="120" customFormat="1" x14ac:dyDescent="0.2"/>
    <row r="730" s="120" customFormat="1" x14ac:dyDescent="0.2"/>
    <row r="731" s="120" customFormat="1" x14ac:dyDescent="0.2"/>
    <row r="732" s="120" customFormat="1" x14ac:dyDescent="0.2"/>
    <row r="733" s="120" customFormat="1" x14ac:dyDescent="0.2"/>
    <row r="734" s="120" customFormat="1" x14ac:dyDescent="0.2"/>
    <row r="735" s="120" customFormat="1" x14ac:dyDescent="0.2"/>
    <row r="736" s="120" customFormat="1" x14ac:dyDescent="0.2"/>
    <row r="737" s="120" customFormat="1" x14ac:dyDescent="0.2"/>
    <row r="738" s="120" customFormat="1" x14ac:dyDescent="0.2"/>
    <row r="739" s="120" customFormat="1" x14ac:dyDescent="0.2"/>
    <row r="740" s="120" customFormat="1" x14ac:dyDescent="0.2"/>
    <row r="741" s="120" customFormat="1" x14ac:dyDescent="0.2"/>
    <row r="742" s="120" customFormat="1" x14ac:dyDescent="0.2"/>
    <row r="743" s="120" customFormat="1" x14ac:dyDescent="0.2"/>
    <row r="744" s="120" customFormat="1" x14ac:dyDescent="0.2"/>
    <row r="745" s="120" customFormat="1" x14ac:dyDescent="0.2"/>
    <row r="746" s="120" customFormat="1" x14ac:dyDescent="0.2"/>
    <row r="747" s="120" customFormat="1" x14ac:dyDescent="0.2"/>
    <row r="748" s="120" customFormat="1" x14ac:dyDescent="0.2"/>
    <row r="749" s="120" customFormat="1" x14ac:dyDescent="0.2"/>
    <row r="750" s="120" customFormat="1" x14ac:dyDescent="0.2"/>
    <row r="751" s="120" customFormat="1" x14ac:dyDescent="0.2"/>
    <row r="752" s="120" customFormat="1" x14ac:dyDescent="0.2"/>
    <row r="753" s="120" customFormat="1" x14ac:dyDescent="0.2"/>
    <row r="754" s="120" customFormat="1" x14ac:dyDescent="0.2"/>
    <row r="755" s="120" customFormat="1" x14ac:dyDescent="0.2"/>
    <row r="756" s="120" customFormat="1" x14ac:dyDescent="0.2"/>
    <row r="757" s="120" customFormat="1" x14ac:dyDescent="0.2"/>
    <row r="758" s="120" customFormat="1" x14ac:dyDescent="0.2"/>
    <row r="759" s="120" customFormat="1" x14ac:dyDescent="0.2"/>
    <row r="760" s="120" customFormat="1" x14ac:dyDescent="0.2"/>
    <row r="761" s="120" customFormat="1" x14ac:dyDescent="0.2"/>
    <row r="762" s="120" customFormat="1" x14ac:dyDescent="0.2"/>
    <row r="763" s="120" customFormat="1" x14ac:dyDescent="0.2"/>
    <row r="764" s="120" customFormat="1" x14ac:dyDescent="0.2"/>
    <row r="765" s="120" customFormat="1" x14ac:dyDescent="0.2"/>
    <row r="766" s="120" customFormat="1" x14ac:dyDescent="0.2"/>
    <row r="767" s="120" customFormat="1" x14ac:dyDescent="0.2"/>
    <row r="768" s="120" customFormat="1" x14ac:dyDescent="0.2"/>
    <row r="769" s="120" customFormat="1" x14ac:dyDescent="0.2"/>
    <row r="770" s="120" customFormat="1" x14ac:dyDescent="0.2"/>
    <row r="771" s="120" customFormat="1" x14ac:dyDescent="0.2"/>
    <row r="772" s="120" customFormat="1" x14ac:dyDescent="0.2"/>
    <row r="773" s="120" customFormat="1" x14ac:dyDescent="0.2"/>
    <row r="774" s="120" customFormat="1" x14ac:dyDescent="0.2"/>
    <row r="775" s="120" customFormat="1" x14ac:dyDescent="0.2"/>
    <row r="776" s="120" customFormat="1" x14ac:dyDescent="0.2"/>
    <row r="777" s="120" customFormat="1" x14ac:dyDescent="0.2"/>
    <row r="778" s="120" customFormat="1" x14ac:dyDescent="0.2"/>
    <row r="779" s="120" customFormat="1" x14ac:dyDescent="0.2"/>
    <row r="780" s="120" customFormat="1" x14ac:dyDescent="0.2"/>
    <row r="781" s="120" customFormat="1" x14ac:dyDescent="0.2"/>
    <row r="782" s="120" customFormat="1" x14ac:dyDescent="0.2"/>
    <row r="783" s="120" customFormat="1" x14ac:dyDescent="0.2"/>
    <row r="784" s="120" customFormat="1" x14ac:dyDescent="0.2"/>
    <row r="785" s="120" customFormat="1" x14ac:dyDescent="0.2"/>
    <row r="786" s="120" customFormat="1" x14ac:dyDescent="0.2"/>
    <row r="787" s="120" customFormat="1" x14ac:dyDescent="0.2"/>
    <row r="788" s="120" customFormat="1" x14ac:dyDescent="0.2"/>
    <row r="789" s="120" customFormat="1" x14ac:dyDescent="0.2"/>
    <row r="790" s="120" customFormat="1" x14ac:dyDescent="0.2"/>
    <row r="791" s="120" customFormat="1" x14ac:dyDescent="0.2"/>
    <row r="792" s="120" customFormat="1" x14ac:dyDescent="0.2"/>
    <row r="793" s="120" customFormat="1" x14ac:dyDescent="0.2"/>
    <row r="794" s="120" customFormat="1" x14ac:dyDescent="0.2"/>
    <row r="795" s="120" customFormat="1" x14ac:dyDescent="0.2"/>
    <row r="796" s="120" customFormat="1" x14ac:dyDescent="0.2"/>
    <row r="797" s="120" customFormat="1" x14ac:dyDescent="0.2"/>
    <row r="798" s="120" customFormat="1" x14ac:dyDescent="0.2"/>
    <row r="799" s="120" customFormat="1" x14ac:dyDescent="0.2"/>
    <row r="800" s="120" customFormat="1" x14ac:dyDescent="0.2"/>
    <row r="801" s="120" customFormat="1" x14ac:dyDescent="0.2"/>
    <row r="802" s="120" customFormat="1" x14ac:dyDescent="0.2"/>
    <row r="803" s="120" customFormat="1" x14ac:dyDescent="0.2"/>
    <row r="804" s="120" customFormat="1" x14ac:dyDescent="0.2"/>
    <row r="805" s="120" customFormat="1" x14ac:dyDescent="0.2"/>
    <row r="806" s="120" customFormat="1" x14ac:dyDescent="0.2"/>
    <row r="807" s="120" customFormat="1" x14ac:dyDescent="0.2"/>
    <row r="808" s="120" customFormat="1" x14ac:dyDescent="0.2"/>
    <row r="809" s="120" customFormat="1" x14ac:dyDescent="0.2"/>
    <row r="810" s="120" customFormat="1" x14ac:dyDescent="0.2"/>
    <row r="811" s="120" customFormat="1" x14ac:dyDescent="0.2"/>
    <row r="812" s="120" customFormat="1" x14ac:dyDescent="0.2"/>
    <row r="813" s="120" customFormat="1" x14ac:dyDescent="0.2"/>
    <row r="814" s="120" customFormat="1" x14ac:dyDescent="0.2"/>
    <row r="815" s="120" customFormat="1" x14ac:dyDescent="0.2"/>
    <row r="816" s="120" customFormat="1" x14ac:dyDescent="0.2"/>
    <row r="817" s="120" customFormat="1" x14ac:dyDescent="0.2"/>
    <row r="818" s="120" customFormat="1" x14ac:dyDescent="0.2"/>
    <row r="819" s="120" customFormat="1" x14ac:dyDescent="0.2"/>
    <row r="820" s="120" customFormat="1" x14ac:dyDescent="0.2"/>
    <row r="821" s="120" customFormat="1" x14ac:dyDescent="0.2"/>
    <row r="822" s="120" customFormat="1" x14ac:dyDescent="0.2"/>
    <row r="823" s="120" customFormat="1" x14ac:dyDescent="0.2"/>
    <row r="824" s="120" customFormat="1" x14ac:dyDescent="0.2"/>
    <row r="825" s="120" customFormat="1" x14ac:dyDescent="0.2"/>
    <row r="826" s="120" customFormat="1" x14ac:dyDescent="0.2"/>
    <row r="827" s="120" customFormat="1" x14ac:dyDescent="0.2"/>
    <row r="828" s="120" customFormat="1" x14ac:dyDescent="0.2"/>
    <row r="829" s="120" customFormat="1" x14ac:dyDescent="0.2"/>
    <row r="830" s="120" customFormat="1" x14ac:dyDescent="0.2"/>
    <row r="831" s="120" customFormat="1" x14ac:dyDescent="0.2"/>
    <row r="832" s="120" customFormat="1" x14ac:dyDescent="0.2"/>
    <row r="833" s="120" customFormat="1" x14ac:dyDescent="0.2"/>
    <row r="834" s="120" customFormat="1" x14ac:dyDescent="0.2"/>
    <row r="835" s="120" customFormat="1" x14ac:dyDescent="0.2"/>
    <row r="836" s="120" customFormat="1" x14ac:dyDescent="0.2"/>
    <row r="837" s="120" customFormat="1" x14ac:dyDescent="0.2"/>
    <row r="838" s="120" customFormat="1" x14ac:dyDescent="0.2"/>
    <row r="839" s="120" customFormat="1" x14ac:dyDescent="0.2"/>
    <row r="840" s="120" customFormat="1" x14ac:dyDescent="0.2"/>
    <row r="841" s="120" customFormat="1" x14ac:dyDescent="0.2"/>
    <row r="842" s="120" customFormat="1" x14ac:dyDescent="0.2"/>
    <row r="843" s="120" customFormat="1" x14ac:dyDescent="0.2"/>
    <row r="844" s="120" customFormat="1" x14ac:dyDescent="0.2"/>
    <row r="845" s="120" customFormat="1" x14ac:dyDescent="0.2"/>
    <row r="846" s="120" customFormat="1" x14ac:dyDescent="0.2"/>
    <row r="847" s="120" customFormat="1" x14ac:dyDescent="0.2"/>
    <row r="848" s="120" customFormat="1" x14ac:dyDescent="0.2"/>
    <row r="849" s="120" customFormat="1" x14ac:dyDescent="0.2"/>
    <row r="850" s="120" customFormat="1" x14ac:dyDescent="0.2"/>
    <row r="851" s="120" customFormat="1" x14ac:dyDescent="0.2"/>
    <row r="852" s="120" customFormat="1" x14ac:dyDescent="0.2"/>
    <row r="853" s="120" customFormat="1" x14ac:dyDescent="0.2"/>
    <row r="854" s="120" customFormat="1" x14ac:dyDescent="0.2"/>
    <row r="855" s="120" customFormat="1" x14ac:dyDescent="0.2"/>
    <row r="856" s="120" customFormat="1" x14ac:dyDescent="0.2"/>
    <row r="857" s="120" customFormat="1" x14ac:dyDescent="0.2"/>
    <row r="858" s="120" customFormat="1" x14ac:dyDescent="0.2"/>
    <row r="859" s="120" customFormat="1" x14ac:dyDescent="0.2"/>
    <row r="860" s="120" customFormat="1" x14ac:dyDescent="0.2"/>
    <row r="861" s="120" customFormat="1" x14ac:dyDescent="0.2"/>
    <row r="862" s="120" customFormat="1" x14ac:dyDescent="0.2"/>
    <row r="863" s="120" customFormat="1" x14ac:dyDescent="0.2"/>
    <row r="864" s="120" customFormat="1" x14ac:dyDescent="0.2"/>
    <row r="865" s="120" customFormat="1" x14ac:dyDescent="0.2"/>
    <row r="866" s="120" customFormat="1" x14ac:dyDescent="0.2"/>
    <row r="867" s="120" customFormat="1" x14ac:dyDescent="0.2"/>
    <row r="868" s="120" customFormat="1" x14ac:dyDescent="0.2"/>
    <row r="869" s="120" customFormat="1" x14ac:dyDescent="0.2"/>
    <row r="870" s="120" customFormat="1" x14ac:dyDescent="0.2"/>
    <row r="871" s="120" customFormat="1" x14ac:dyDescent="0.2"/>
    <row r="872" s="120" customFormat="1" x14ac:dyDescent="0.2"/>
    <row r="873" s="120" customFormat="1" x14ac:dyDescent="0.2"/>
    <row r="874" s="120" customFormat="1" x14ac:dyDescent="0.2"/>
    <row r="875" s="120" customFormat="1" x14ac:dyDescent="0.2"/>
    <row r="876" s="120" customFormat="1" x14ac:dyDescent="0.2"/>
    <row r="877" s="120" customFormat="1" x14ac:dyDescent="0.2"/>
    <row r="878" s="120" customFormat="1" x14ac:dyDescent="0.2"/>
    <row r="879" s="120" customFormat="1" x14ac:dyDescent="0.2"/>
    <row r="880" s="120" customFormat="1" x14ac:dyDescent="0.2"/>
    <row r="881" s="120" customFormat="1" x14ac:dyDescent="0.2"/>
    <row r="882" s="120" customFormat="1" x14ac:dyDescent="0.2"/>
    <row r="883" s="120" customFormat="1" x14ac:dyDescent="0.2"/>
    <row r="884" s="120" customFormat="1" x14ac:dyDescent="0.2"/>
    <row r="885" s="120" customFormat="1" x14ac:dyDescent="0.2"/>
    <row r="886" s="120" customFormat="1" x14ac:dyDescent="0.2"/>
    <row r="887" s="120" customFormat="1" x14ac:dyDescent="0.2"/>
    <row r="888" s="120" customFormat="1" x14ac:dyDescent="0.2"/>
    <row r="889" s="120" customFormat="1" x14ac:dyDescent="0.2"/>
    <row r="890" s="120" customFormat="1" x14ac:dyDescent="0.2"/>
    <row r="891" s="120" customFormat="1" x14ac:dyDescent="0.2"/>
    <row r="892" s="120" customFormat="1" x14ac:dyDescent="0.2"/>
    <row r="893" s="120" customFormat="1" x14ac:dyDescent="0.2"/>
    <row r="894" s="120" customFormat="1" x14ac:dyDescent="0.2"/>
    <row r="895" s="120" customFormat="1" x14ac:dyDescent="0.2"/>
    <row r="896" s="120" customFormat="1" x14ac:dyDescent="0.2"/>
    <row r="897" s="120" customFormat="1" x14ac:dyDescent="0.2"/>
    <row r="898" s="120" customFormat="1" x14ac:dyDescent="0.2"/>
    <row r="899" s="120" customFormat="1" x14ac:dyDescent="0.2"/>
    <row r="900" s="120" customFormat="1" x14ac:dyDescent="0.2"/>
    <row r="901" s="120" customFormat="1" x14ac:dyDescent="0.2"/>
    <row r="902" s="120" customFormat="1" x14ac:dyDescent="0.2"/>
    <row r="903" s="120" customFormat="1" x14ac:dyDescent="0.2"/>
    <row r="904" s="120" customFormat="1" x14ac:dyDescent="0.2"/>
    <row r="905" s="120" customFormat="1" x14ac:dyDescent="0.2"/>
    <row r="906" s="120" customFormat="1" x14ac:dyDescent="0.2"/>
    <row r="907" s="120" customFormat="1" x14ac:dyDescent="0.2"/>
    <row r="908" s="120" customFormat="1" x14ac:dyDescent="0.2"/>
    <row r="909" s="120" customFormat="1" x14ac:dyDescent="0.2"/>
    <row r="910" s="120" customFormat="1" x14ac:dyDescent="0.2"/>
    <row r="911" s="120" customFormat="1" x14ac:dyDescent="0.2"/>
    <row r="912" s="120" customFormat="1" x14ac:dyDescent="0.2"/>
    <row r="913" s="120" customFormat="1" x14ac:dyDescent="0.2"/>
    <row r="914" s="120" customFormat="1" x14ac:dyDescent="0.2"/>
    <row r="915" s="120" customFormat="1" x14ac:dyDescent="0.2"/>
    <row r="916" s="120" customFormat="1" x14ac:dyDescent="0.2"/>
    <row r="917" s="120" customFormat="1" x14ac:dyDescent="0.2"/>
    <row r="918" s="120" customFormat="1" x14ac:dyDescent="0.2"/>
    <row r="919" s="120" customFormat="1" x14ac:dyDescent="0.2"/>
    <row r="920" s="120" customFormat="1" x14ac:dyDescent="0.2"/>
    <row r="921" s="120" customFormat="1" x14ac:dyDescent="0.2"/>
    <row r="922" s="120" customFormat="1" x14ac:dyDescent="0.2"/>
    <row r="923" s="120" customFormat="1" x14ac:dyDescent="0.2"/>
    <row r="924" s="120" customFormat="1" x14ac:dyDescent="0.2"/>
    <row r="925" s="120" customFormat="1" x14ac:dyDescent="0.2"/>
    <row r="926" s="120" customFormat="1" x14ac:dyDescent="0.2"/>
    <row r="927" s="120" customFormat="1" x14ac:dyDescent="0.2"/>
    <row r="928" s="120" customFormat="1" x14ac:dyDescent="0.2"/>
    <row r="929" s="120" customFormat="1" x14ac:dyDescent="0.2"/>
    <row r="930" s="120" customFormat="1" x14ac:dyDescent="0.2"/>
    <row r="931" s="120" customFormat="1" x14ac:dyDescent="0.2"/>
    <row r="932" s="120" customFormat="1" x14ac:dyDescent="0.2"/>
    <row r="933" s="120" customFormat="1" x14ac:dyDescent="0.2"/>
    <row r="934" s="120" customFormat="1" x14ac:dyDescent="0.2"/>
    <row r="935" s="120" customFormat="1" x14ac:dyDescent="0.2"/>
    <row r="936" s="120" customFormat="1" x14ac:dyDescent="0.2"/>
    <row r="937" s="120" customFormat="1" x14ac:dyDescent="0.2"/>
    <row r="938" s="120" customFormat="1" x14ac:dyDescent="0.2"/>
    <row r="939" s="120" customFormat="1" x14ac:dyDescent="0.2"/>
    <row r="940" s="120" customFormat="1" x14ac:dyDescent="0.2"/>
    <row r="941" s="120" customFormat="1" x14ac:dyDescent="0.2"/>
    <row r="942" s="120" customFormat="1" x14ac:dyDescent="0.2"/>
    <row r="943" s="120" customFormat="1" x14ac:dyDescent="0.2"/>
    <row r="944" s="120" customFormat="1" x14ac:dyDescent="0.2"/>
    <row r="945" s="120" customFormat="1" x14ac:dyDescent="0.2"/>
    <row r="946" s="120" customFormat="1" x14ac:dyDescent="0.2"/>
    <row r="947" s="120" customFormat="1" x14ac:dyDescent="0.2"/>
    <row r="948" s="120" customFormat="1" x14ac:dyDescent="0.2"/>
    <row r="949" s="120" customFormat="1" x14ac:dyDescent="0.2"/>
    <row r="950" s="120" customFormat="1" x14ac:dyDescent="0.2"/>
    <row r="951" s="120" customFormat="1" x14ac:dyDescent="0.2"/>
    <row r="952" s="120" customFormat="1" x14ac:dyDescent="0.2"/>
    <row r="953" s="120" customFormat="1" x14ac:dyDescent="0.2"/>
    <row r="954" s="120" customFormat="1" x14ac:dyDescent="0.2"/>
    <row r="955" s="120" customFormat="1" x14ac:dyDescent="0.2"/>
    <row r="956" s="120" customFormat="1" x14ac:dyDescent="0.2"/>
    <row r="957" s="120" customFormat="1" x14ac:dyDescent="0.2"/>
    <row r="958" s="120" customFormat="1" x14ac:dyDescent="0.2"/>
    <row r="959" s="120" customFormat="1" x14ac:dyDescent="0.2"/>
    <row r="960" s="120" customFormat="1" x14ac:dyDescent="0.2"/>
    <row r="961" s="120" customFormat="1" x14ac:dyDescent="0.2"/>
    <row r="962" s="120" customFormat="1" x14ac:dyDescent="0.2"/>
    <row r="963" s="120" customFormat="1" x14ac:dyDescent="0.2"/>
    <row r="964" s="120" customFormat="1" x14ac:dyDescent="0.2"/>
    <row r="965" s="120" customFormat="1" x14ac:dyDescent="0.2"/>
    <row r="966" s="120" customFormat="1" x14ac:dyDescent="0.2"/>
    <row r="967" s="120" customFormat="1" x14ac:dyDescent="0.2"/>
    <row r="968" s="120" customFormat="1" x14ac:dyDescent="0.2"/>
    <row r="969" s="120" customFormat="1" x14ac:dyDescent="0.2"/>
    <row r="970" s="120" customFormat="1" x14ac:dyDescent="0.2"/>
    <row r="971" s="120" customFormat="1" x14ac:dyDescent="0.2"/>
    <row r="972" s="120" customFormat="1" x14ac:dyDescent="0.2"/>
    <row r="973" s="120" customFormat="1" x14ac:dyDescent="0.2"/>
    <row r="974" s="120" customFormat="1" x14ac:dyDescent="0.2"/>
    <row r="975" s="120" customFormat="1" x14ac:dyDescent="0.2"/>
    <row r="976" s="120" customFormat="1" x14ac:dyDescent="0.2"/>
    <row r="977" s="120" customFormat="1" x14ac:dyDescent="0.2"/>
    <row r="978" s="120" customFormat="1" x14ac:dyDescent="0.2"/>
    <row r="979" s="120" customFormat="1" x14ac:dyDescent="0.2"/>
    <row r="980" s="120" customFormat="1" x14ac:dyDescent="0.2"/>
    <row r="981" s="120" customFormat="1" x14ac:dyDescent="0.2"/>
    <row r="982" s="120" customFormat="1" x14ac:dyDescent="0.2"/>
    <row r="983" s="120" customFormat="1" x14ac:dyDescent="0.2"/>
    <row r="984" s="120" customFormat="1" x14ac:dyDescent="0.2"/>
    <row r="985" s="120" customFormat="1" x14ac:dyDescent="0.2"/>
    <row r="986" s="120" customFormat="1" x14ac:dyDescent="0.2"/>
    <row r="987" s="120" customFormat="1" x14ac:dyDescent="0.2"/>
    <row r="988" s="120" customFormat="1" x14ac:dyDescent="0.2"/>
    <row r="989" s="120" customFormat="1" x14ac:dyDescent="0.2"/>
    <row r="990" s="120" customFormat="1" x14ac:dyDescent="0.2"/>
    <row r="991" s="120" customFormat="1" x14ac:dyDescent="0.2"/>
    <row r="992" s="120" customFormat="1" x14ac:dyDescent="0.2"/>
    <row r="993" s="120" customFormat="1" x14ac:dyDescent="0.2"/>
    <row r="994" s="120" customFormat="1" x14ac:dyDescent="0.2"/>
    <row r="995" s="120" customFormat="1" x14ac:dyDescent="0.2"/>
    <row r="996" s="120" customFormat="1" x14ac:dyDescent="0.2"/>
    <row r="997" s="120" customFormat="1" x14ac:dyDescent="0.2"/>
    <row r="998" s="120" customFormat="1" x14ac:dyDescent="0.2"/>
    <row r="999" s="120" customFormat="1" x14ac:dyDescent="0.2"/>
    <row r="1000" s="120" customFormat="1" x14ac:dyDescent="0.2"/>
    <row r="1001" s="120" customFormat="1" x14ac:dyDescent="0.2"/>
    <row r="1002" s="120" customFormat="1" x14ac:dyDescent="0.2"/>
    <row r="1003" s="120" customFormat="1" x14ac:dyDescent="0.2"/>
    <row r="1004" s="120" customFormat="1" x14ac:dyDescent="0.2"/>
    <row r="1005" s="120" customFormat="1" x14ac:dyDescent="0.2"/>
    <row r="1006" s="120" customFormat="1" x14ac:dyDescent="0.2"/>
    <row r="1007" s="120" customFormat="1" x14ac:dyDescent="0.2"/>
    <row r="1008" s="120" customFormat="1" x14ac:dyDescent="0.2"/>
    <row r="1009" s="120" customFormat="1" x14ac:dyDescent="0.2"/>
    <row r="1010" s="120" customFormat="1" x14ac:dyDescent="0.2"/>
    <row r="1011" s="120" customFormat="1" x14ac:dyDescent="0.2"/>
    <row r="1012" s="120" customFormat="1" x14ac:dyDescent="0.2"/>
    <row r="1013" s="120" customFormat="1" x14ac:dyDescent="0.2"/>
    <row r="1014" s="120" customFormat="1" x14ac:dyDescent="0.2"/>
    <row r="1015" s="120" customFormat="1" x14ac:dyDescent="0.2"/>
    <row r="1016" s="120" customFormat="1" x14ac:dyDescent="0.2"/>
    <row r="1017" s="120" customFormat="1" x14ac:dyDescent="0.2"/>
    <row r="1018" s="120" customFormat="1" x14ac:dyDescent="0.2"/>
    <row r="1019" s="120" customFormat="1" x14ac:dyDescent="0.2"/>
    <row r="1020" s="120" customFormat="1" x14ac:dyDescent="0.2"/>
    <row r="1021" s="120" customFormat="1" x14ac:dyDescent="0.2"/>
    <row r="1022" s="120" customFormat="1" x14ac:dyDescent="0.2"/>
    <row r="1023" s="120" customFormat="1" x14ac:dyDescent="0.2"/>
    <row r="1024" s="120" customFormat="1" x14ac:dyDescent="0.2"/>
    <row r="1025" s="120" customFormat="1" x14ac:dyDescent="0.2"/>
    <row r="1026" s="120" customFormat="1" x14ac:dyDescent="0.2"/>
    <row r="1027" s="120" customFormat="1" x14ac:dyDescent="0.2"/>
    <row r="1028" s="120" customFormat="1" x14ac:dyDescent="0.2"/>
    <row r="1029" s="120" customFormat="1" x14ac:dyDescent="0.2"/>
    <row r="1030" s="120" customFormat="1" x14ac:dyDescent="0.2"/>
    <row r="1031" s="120" customFormat="1" x14ac:dyDescent="0.2"/>
    <row r="1032" s="120" customFormat="1" x14ac:dyDescent="0.2"/>
    <row r="1033" s="120" customFormat="1" x14ac:dyDescent="0.2"/>
    <row r="1034" s="120" customFormat="1" x14ac:dyDescent="0.2"/>
    <row r="1035" s="120" customFormat="1" x14ac:dyDescent="0.2"/>
    <row r="1036" s="120" customFormat="1" x14ac:dyDescent="0.2"/>
    <row r="1037" s="120" customFormat="1" x14ac:dyDescent="0.2"/>
    <row r="1038" s="120" customFormat="1" x14ac:dyDescent="0.2"/>
    <row r="1039" s="120" customFormat="1" x14ac:dyDescent="0.2"/>
    <row r="1040" s="120" customFormat="1" x14ac:dyDescent="0.2"/>
    <row r="1041" s="120" customFormat="1" x14ac:dyDescent="0.2"/>
    <row r="1042" s="120" customFormat="1" x14ac:dyDescent="0.2"/>
    <row r="1043" s="120" customFormat="1" x14ac:dyDescent="0.2"/>
    <row r="1044" s="120" customFormat="1" x14ac:dyDescent="0.2"/>
    <row r="1045" s="120" customFormat="1" x14ac:dyDescent="0.2"/>
    <row r="1046" s="120" customFormat="1" x14ac:dyDescent="0.2"/>
    <row r="1047" s="120" customFormat="1" x14ac:dyDescent="0.2"/>
    <row r="1048" s="120" customFormat="1" x14ac:dyDescent="0.2"/>
    <row r="1049" s="120" customFormat="1" x14ac:dyDescent="0.2"/>
    <row r="1050" s="120" customFormat="1" x14ac:dyDescent="0.2"/>
    <row r="1051" s="120" customFormat="1" x14ac:dyDescent="0.2"/>
    <row r="1052" s="120" customFormat="1" x14ac:dyDescent="0.2"/>
    <row r="1053" s="120" customFormat="1" x14ac:dyDescent="0.2"/>
    <row r="1054" s="120" customFormat="1" x14ac:dyDescent="0.2"/>
    <row r="1055" s="120" customFormat="1" x14ac:dyDescent="0.2"/>
    <row r="1056" s="120" customFormat="1" x14ac:dyDescent="0.2"/>
    <row r="1057" s="120" customFormat="1" x14ac:dyDescent="0.2"/>
    <row r="1058" s="120" customFormat="1" x14ac:dyDescent="0.2"/>
    <row r="1059" s="120" customFormat="1" x14ac:dyDescent="0.2"/>
    <row r="1060" s="120" customFormat="1" x14ac:dyDescent="0.2"/>
    <row r="1061" s="120" customFormat="1" x14ac:dyDescent="0.2"/>
    <row r="1062" s="120" customFormat="1" x14ac:dyDescent="0.2"/>
    <row r="1063" s="120" customFormat="1" x14ac:dyDescent="0.2"/>
    <row r="1064" s="120" customFormat="1" x14ac:dyDescent="0.2"/>
    <row r="1065" s="120" customFormat="1" x14ac:dyDescent="0.2"/>
    <row r="1066" s="120" customFormat="1" x14ac:dyDescent="0.2"/>
    <row r="1067" s="120" customFormat="1" x14ac:dyDescent="0.2"/>
    <row r="1068" s="120" customFormat="1" x14ac:dyDescent="0.2"/>
    <row r="1069" s="120" customFormat="1" x14ac:dyDescent="0.2"/>
    <row r="1070" s="120" customFormat="1" x14ac:dyDescent="0.2"/>
    <row r="1071" s="120" customFormat="1" x14ac:dyDescent="0.2"/>
    <row r="1072" s="120" customFormat="1" x14ac:dyDescent="0.2"/>
    <row r="1073" s="120" customFormat="1" x14ac:dyDescent="0.2"/>
    <row r="1074" s="120" customFormat="1" x14ac:dyDescent="0.2"/>
    <row r="1075" s="120" customFormat="1" x14ac:dyDescent="0.2"/>
    <row r="1076" s="120" customFormat="1" x14ac:dyDescent="0.2"/>
    <row r="1077" s="120" customFormat="1" x14ac:dyDescent="0.2"/>
    <row r="1078" s="120" customFormat="1" x14ac:dyDescent="0.2"/>
    <row r="1079" s="120" customFormat="1" x14ac:dyDescent="0.2"/>
    <row r="1080" s="120" customFormat="1" x14ac:dyDescent="0.2"/>
    <row r="1081" s="120" customFormat="1" x14ac:dyDescent="0.2"/>
    <row r="1082" s="120" customFormat="1" x14ac:dyDescent="0.2"/>
    <row r="1083" s="120" customFormat="1" x14ac:dyDescent="0.2"/>
    <row r="1084" s="120" customFormat="1" x14ac:dyDescent="0.2"/>
    <row r="1085" s="120" customFormat="1" x14ac:dyDescent="0.2"/>
    <row r="1086" s="120" customFormat="1" x14ac:dyDescent="0.2"/>
    <row r="1087" s="120" customFormat="1" x14ac:dyDescent="0.2"/>
    <row r="1088" s="120" customFormat="1" x14ac:dyDescent="0.2"/>
    <row r="1089" s="120" customFormat="1" x14ac:dyDescent="0.2"/>
    <row r="1090" s="120" customFormat="1" x14ac:dyDescent="0.2"/>
    <row r="1091" s="120" customFormat="1" x14ac:dyDescent="0.2"/>
    <row r="1092" s="120" customFormat="1" x14ac:dyDescent="0.2"/>
    <row r="1093" s="120" customFormat="1" x14ac:dyDescent="0.2"/>
    <row r="1094" s="120" customFormat="1" x14ac:dyDescent="0.2"/>
    <row r="1095" s="120" customFormat="1" x14ac:dyDescent="0.2"/>
    <row r="1096" s="120" customFormat="1" x14ac:dyDescent="0.2"/>
    <row r="1097" s="120" customFormat="1" x14ac:dyDescent="0.2"/>
    <row r="1098" s="120" customFormat="1" x14ac:dyDescent="0.2"/>
    <row r="1099" s="120" customFormat="1" x14ac:dyDescent="0.2"/>
    <row r="1100" s="120" customFormat="1" x14ac:dyDescent="0.2"/>
    <row r="1101" s="120" customFormat="1" x14ac:dyDescent="0.2"/>
    <row r="1102" s="120" customFormat="1" x14ac:dyDescent="0.2"/>
    <row r="1103" s="120" customFormat="1" x14ac:dyDescent="0.2"/>
    <row r="1104" s="120" customFormat="1" x14ac:dyDescent="0.2"/>
    <row r="1105" s="120" customFormat="1" x14ac:dyDescent="0.2"/>
    <row r="1106" s="120" customFormat="1" x14ac:dyDescent="0.2"/>
    <row r="1107" s="120" customFormat="1" x14ac:dyDescent="0.2"/>
    <row r="1108" s="120" customFormat="1" x14ac:dyDescent="0.2"/>
    <row r="1109" s="120" customFormat="1" x14ac:dyDescent="0.2"/>
    <row r="1110" s="120" customFormat="1" x14ac:dyDescent="0.2"/>
    <row r="1111" s="120" customFormat="1" x14ac:dyDescent="0.2"/>
    <row r="1112" s="120" customFormat="1" x14ac:dyDescent="0.2"/>
    <row r="1113" s="120" customFormat="1" x14ac:dyDescent="0.2"/>
    <row r="1114" s="120" customFormat="1" x14ac:dyDescent="0.2"/>
    <row r="1115" s="120" customFormat="1" x14ac:dyDescent="0.2"/>
    <row r="1116" s="120" customFormat="1" x14ac:dyDescent="0.2"/>
    <row r="1117" s="120" customFormat="1" x14ac:dyDescent="0.2"/>
    <row r="1118" s="120" customFormat="1" x14ac:dyDescent="0.2"/>
    <row r="1119" s="120" customFormat="1" x14ac:dyDescent="0.2"/>
    <row r="1120" s="120" customFormat="1" x14ac:dyDescent="0.2"/>
    <row r="1121" s="120" customFormat="1" x14ac:dyDescent="0.2"/>
    <row r="1122" s="120" customFormat="1" x14ac:dyDescent="0.2"/>
    <row r="1123" s="120" customFormat="1" x14ac:dyDescent="0.2"/>
    <row r="1124" s="120" customFormat="1" x14ac:dyDescent="0.2"/>
    <row r="1125" s="120" customFormat="1" x14ac:dyDescent="0.2"/>
    <row r="1126" s="120" customFormat="1" x14ac:dyDescent="0.2"/>
    <row r="1127" s="120" customFormat="1" x14ac:dyDescent="0.2"/>
    <row r="1128" s="120" customFormat="1" x14ac:dyDescent="0.2"/>
    <row r="1129" s="120" customFormat="1" x14ac:dyDescent="0.2"/>
    <row r="1130" s="120" customFormat="1" x14ac:dyDescent="0.2"/>
    <row r="1131" s="120" customFormat="1" x14ac:dyDescent="0.2"/>
    <row r="1132" s="120" customFormat="1" x14ac:dyDescent="0.2"/>
    <row r="1133" s="120" customFormat="1" x14ac:dyDescent="0.2"/>
    <row r="1134" s="120" customFormat="1" x14ac:dyDescent="0.2"/>
    <row r="1135" s="120" customFormat="1" x14ac:dyDescent="0.2"/>
    <row r="1136" s="120" customFormat="1" x14ac:dyDescent="0.2"/>
    <row r="1137" s="120" customFormat="1" x14ac:dyDescent="0.2"/>
    <row r="1138" s="120" customFormat="1" x14ac:dyDescent="0.2"/>
    <row r="1139" s="120" customFormat="1" x14ac:dyDescent="0.2"/>
    <row r="1140" s="120" customFormat="1" x14ac:dyDescent="0.2"/>
    <row r="1141" s="120" customFormat="1" x14ac:dyDescent="0.2"/>
    <row r="1142" s="120" customFormat="1" x14ac:dyDescent="0.2"/>
    <row r="1143" s="120" customFormat="1" x14ac:dyDescent="0.2"/>
    <row r="1144" s="120" customFormat="1" x14ac:dyDescent="0.2"/>
    <row r="1145" s="120" customFormat="1" x14ac:dyDescent="0.2"/>
    <row r="1146" s="120" customFormat="1" x14ac:dyDescent="0.2"/>
    <row r="1147" s="120" customFormat="1" x14ac:dyDescent="0.2"/>
    <row r="1148" s="120" customFormat="1" x14ac:dyDescent="0.2"/>
    <row r="1149" s="120" customFormat="1" x14ac:dyDescent="0.2"/>
    <row r="1150" s="120" customFormat="1" x14ac:dyDescent="0.2"/>
    <row r="1151" s="120" customFormat="1" x14ac:dyDescent="0.2"/>
    <row r="1152" s="120" customFormat="1" x14ac:dyDescent="0.2"/>
    <row r="1153" s="120" customFormat="1" x14ac:dyDescent="0.2"/>
    <row r="1154" s="120" customFormat="1" x14ac:dyDescent="0.2"/>
    <row r="1155" s="120" customFormat="1" x14ac:dyDescent="0.2"/>
    <row r="1156" s="120" customFormat="1" x14ac:dyDescent="0.2"/>
    <row r="1157" s="120" customFormat="1" x14ac:dyDescent="0.2"/>
    <row r="1158" s="120" customFormat="1" x14ac:dyDescent="0.2"/>
    <row r="1159" s="120" customFormat="1" x14ac:dyDescent="0.2"/>
    <row r="1160" s="120" customFormat="1" x14ac:dyDescent="0.2"/>
    <row r="1161" s="120" customFormat="1" x14ac:dyDescent="0.2"/>
    <row r="1162" s="120" customFormat="1" x14ac:dyDescent="0.2"/>
    <row r="1163" s="120" customFormat="1" x14ac:dyDescent="0.2"/>
    <row r="1164" s="120" customFormat="1" x14ac:dyDescent="0.2"/>
    <row r="1165" s="120" customFormat="1" x14ac:dyDescent="0.2"/>
    <row r="1166" s="120" customFormat="1" x14ac:dyDescent="0.2"/>
    <row r="1167" s="120" customFormat="1" x14ac:dyDescent="0.2"/>
    <row r="1168" s="120" customFormat="1" x14ac:dyDescent="0.2"/>
    <row r="1169" s="120" customFormat="1" x14ac:dyDescent="0.2"/>
    <row r="1170" s="120" customFormat="1" x14ac:dyDescent="0.2"/>
    <row r="1171" s="120" customFormat="1" x14ac:dyDescent="0.2"/>
    <row r="1172" s="120" customFormat="1" x14ac:dyDescent="0.2"/>
    <row r="1173" s="120" customFormat="1" x14ac:dyDescent="0.2"/>
    <row r="1174" s="120" customFormat="1" x14ac:dyDescent="0.2"/>
    <row r="1175" s="120" customFormat="1" x14ac:dyDescent="0.2"/>
    <row r="1176" s="120" customFormat="1" x14ac:dyDescent="0.2"/>
    <row r="1177" s="120" customFormat="1" x14ac:dyDescent="0.2"/>
    <row r="1178" s="120" customFormat="1" x14ac:dyDescent="0.2"/>
    <row r="1179" s="120" customFormat="1" x14ac:dyDescent="0.2"/>
    <row r="1180" s="120" customFormat="1" x14ac:dyDescent="0.2"/>
    <row r="1181" s="120" customFormat="1" x14ac:dyDescent="0.2"/>
    <row r="1182" s="120" customFormat="1" x14ac:dyDescent="0.2"/>
    <row r="1183" s="120" customFormat="1" x14ac:dyDescent="0.2"/>
    <row r="1184" s="120" customFormat="1" x14ac:dyDescent="0.2"/>
    <row r="1185" s="120" customFormat="1" x14ac:dyDescent="0.2"/>
    <row r="1186" s="120" customFormat="1" x14ac:dyDescent="0.2"/>
    <row r="1187" s="120" customFormat="1" x14ac:dyDescent="0.2"/>
    <row r="1188" s="120" customFormat="1" x14ac:dyDescent="0.2"/>
    <row r="1189" s="120" customFormat="1" x14ac:dyDescent="0.2"/>
    <row r="1190" s="120" customFormat="1" x14ac:dyDescent="0.2"/>
    <row r="1191" s="120" customFormat="1" x14ac:dyDescent="0.2"/>
    <row r="1192" s="120" customFormat="1" x14ac:dyDescent="0.2"/>
    <row r="1193" s="120" customFormat="1" x14ac:dyDescent="0.2"/>
    <row r="1194" s="120" customFormat="1" x14ac:dyDescent="0.2"/>
    <row r="1195" s="120" customFormat="1" x14ac:dyDescent="0.2"/>
    <row r="1196" s="120" customFormat="1" x14ac:dyDescent="0.2"/>
    <row r="1197" s="120" customFormat="1" x14ac:dyDescent="0.2"/>
    <row r="1198" s="120" customFormat="1" x14ac:dyDescent="0.2"/>
    <row r="1199" s="120" customFormat="1" x14ac:dyDescent="0.2"/>
    <row r="1200" s="120" customFormat="1" x14ac:dyDescent="0.2"/>
    <row r="1201" s="120" customFormat="1" x14ac:dyDescent="0.2"/>
    <row r="1202" s="120" customFormat="1" x14ac:dyDescent="0.2"/>
    <row r="1203" s="120" customFormat="1" x14ac:dyDescent="0.2"/>
    <row r="1204" s="120" customFormat="1" x14ac:dyDescent="0.2"/>
    <row r="1205" s="120" customFormat="1" x14ac:dyDescent="0.2"/>
    <row r="1206" s="120" customFormat="1" x14ac:dyDescent="0.2"/>
    <row r="1207" s="120" customFormat="1" x14ac:dyDescent="0.2"/>
    <row r="1208" s="120" customFormat="1" x14ac:dyDescent="0.2"/>
    <row r="1209" s="120" customFormat="1" x14ac:dyDescent="0.2"/>
    <row r="1210" s="120" customFormat="1" x14ac:dyDescent="0.2"/>
    <row r="1211" s="120" customFormat="1" x14ac:dyDescent="0.2"/>
    <row r="1212" s="120" customFormat="1" x14ac:dyDescent="0.2"/>
    <row r="1213" s="120" customFormat="1" x14ac:dyDescent="0.2"/>
    <row r="1214" s="120" customFormat="1" x14ac:dyDescent="0.2"/>
    <row r="1215" s="120" customFormat="1" x14ac:dyDescent="0.2"/>
    <row r="1216" s="120" customFormat="1" x14ac:dyDescent="0.2"/>
    <row r="1217" s="120" customFormat="1" x14ac:dyDescent="0.2"/>
    <row r="1218" s="120" customFormat="1" x14ac:dyDescent="0.2"/>
    <row r="1219" s="120" customFormat="1" x14ac:dyDescent="0.2"/>
    <row r="1220" s="120" customFormat="1" x14ac:dyDescent="0.2"/>
    <row r="1221" s="120" customFormat="1" x14ac:dyDescent="0.2"/>
    <row r="1222" s="120" customFormat="1" x14ac:dyDescent="0.2"/>
    <row r="1223" s="120" customFormat="1" x14ac:dyDescent="0.2"/>
    <row r="1224" s="120" customFormat="1" x14ac:dyDescent="0.2"/>
    <row r="1225" s="120" customFormat="1" x14ac:dyDescent="0.2"/>
    <row r="1226" s="120" customFormat="1" x14ac:dyDescent="0.2"/>
    <row r="1227" s="120" customFormat="1" x14ac:dyDescent="0.2"/>
    <row r="1228" s="120" customFormat="1" x14ac:dyDescent="0.2"/>
    <row r="1229" s="120" customFormat="1" x14ac:dyDescent="0.2"/>
    <row r="1230" s="120" customFormat="1" x14ac:dyDescent="0.2"/>
    <row r="1231" s="120" customFormat="1" x14ac:dyDescent="0.2"/>
    <row r="1232" s="120" customFormat="1" x14ac:dyDescent="0.2"/>
    <row r="1233" s="120" customFormat="1" x14ac:dyDescent="0.2"/>
    <row r="1234" s="120" customFormat="1" x14ac:dyDescent="0.2"/>
    <row r="1235" s="120" customFormat="1" x14ac:dyDescent="0.2"/>
    <row r="1236" s="120" customFormat="1" x14ac:dyDescent="0.2"/>
    <row r="1237" s="120" customFormat="1" x14ac:dyDescent="0.2"/>
    <row r="1238" s="120" customFormat="1" x14ac:dyDescent="0.2"/>
    <row r="1239" s="120" customFormat="1" x14ac:dyDescent="0.2"/>
    <row r="1240" s="120" customFormat="1" x14ac:dyDescent="0.2"/>
    <row r="1241" s="120" customFormat="1" x14ac:dyDescent="0.2"/>
    <row r="1242" s="120" customFormat="1" x14ac:dyDescent="0.2"/>
    <row r="1243" s="120" customFormat="1" x14ac:dyDescent="0.2"/>
    <row r="1244" s="120" customFormat="1" x14ac:dyDescent="0.2"/>
    <row r="1245" s="120" customFormat="1" x14ac:dyDescent="0.2"/>
    <row r="1246" s="120" customFormat="1" x14ac:dyDescent="0.2"/>
    <row r="1247" s="120" customFormat="1" x14ac:dyDescent="0.2"/>
    <row r="1248" s="120" customFormat="1" x14ac:dyDescent="0.2"/>
    <row r="1249" s="120" customFormat="1" x14ac:dyDescent="0.2"/>
    <row r="1250" s="120" customFormat="1" x14ac:dyDescent="0.2"/>
    <row r="1251" s="120" customFormat="1" x14ac:dyDescent="0.2"/>
    <row r="1252" s="120" customFormat="1" x14ac:dyDescent="0.2"/>
    <row r="1253" s="120" customFormat="1" x14ac:dyDescent="0.2"/>
    <row r="1254" s="120" customFormat="1" x14ac:dyDescent="0.2"/>
    <row r="1255" s="120" customFormat="1" x14ac:dyDescent="0.2"/>
    <row r="1256" s="120" customFormat="1" x14ac:dyDescent="0.2"/>
    <row r="1257" s="120" customFormat="1" x14ac:dyDescent="0.2"/>
    <row r="1258" s="120" customFormat="1" x14ac:dyDescent="0.2"/>
    <row r="1259" s="120" customFormat="1" x14ac:dyDescent="0.2"/>
    <row r="1260" s="120" customFormat="1" x14ac:dyDescent="0.2"/>
    <row r="1261" s="120" customFormat="1" x14ac:dyDescent="0.2"/>
    <row r="1262" s="120" customFormat="1" x14ac:dyDescent="0.2"/>
    <row r="1263" s="120" customFormat="1" x14ac:dyDescent="0.2"/>
    <row r="1264" s="120" customFormat="1" x14ac:dyDescent="0.2"/>
    <row r="1265" s="120" customFormat="1" x14ac:dyDescent="0.2"/>
    <row r="1266" s="120" customFormat="1" x14ac:dyDescent="0.2"/>
    <row r="1267" s="120" customFormat="1" x14ac:dyDescent="0.2"/>
    <row r="1268" s="120" customFormat="1" x14ac:dyDescent="0.2"/>
    <row r="1269" s="120" customFormat="1" x14ac:dyDescent="0.2"/>
    <row r="1270" s="120" customFormat="1" x14ac:dyDescent="0.2"/>
    <row r="1271" s="120" customFormat="1" x14ac:dyDescent="0.2"/>
    <row r="1272" s="120" customFormat="1" x14ac:dyDescent="0.2"/>
    <row r="1273" s="120" customFormat="1" x14ac:dyDescent="0.2"/>
    <row r="1274" s="120" customFormat="1" x14ac:dyDescent="0.2"/>
    <row r="1275" s="120" customFormat="1" x14ac:dyDescent="0.2"/>
    <row r="1276" s="120" customFormat="1" x14ac:dyDescent="0.2"/>
    <row r="1277" s="120" customFormat="1" x14ac:dyDescent="0.2"/>
    <row r="1278" s="120" customFormat="1" x14ac:dyDescent="0.2"/>
    <row r="1279" s="120" customFormat="1" x14ac:dyDescent="0.2"/>
    <row r="1280" s="120" customFormat="1" x14ac:dyDescent="0.2"/>
    <row r="1281" s="120" customFormat="1" x14ac:dyDescent="0.2"/>
    <row r="1282" s="120" customFormat="1" x14ac:dyDescent="0.2"/>
    <row r="1283" s="120" customFormat="1" x14ac:dyDescent="0.2"/>
    <row r="1284" s="120" customFormat="1" x14ac:dyDescent="0.2"/>
    <row r="1285" s="120" customFormat="1" x14ac:dyDescent="0.2"/>
    <row r="1286" s="120" customFormat="1" x14ac:dyDescent="0.2"/>
    <row r="1287" s="120" customFormat="1" x14ac:dyDescent="0.2"/>
    <row r="1288" s="120" customFormat="1" x14ac:dyDescent="0.2"/>
    <row r="1289" s="120" customFormat="1" x14ac:dyDescent="0.2"/>
    <row r="1290" s="120" customFormat="1" x14ac:dyDescent="0.2"/>
    <row r="1291" s="120" customFormat="1" x14ac:dyDescent="0.2"/>
    <row r="1292" s="120" customFormat="1" x14ac:dyDescent="0.2"/>
    <row r="1293" s="120" customFormat="1" x14ac:dyDescent="0.2"/>
    <row r="1294" s="120" customFormat="1" x14ac:dyDescent="0.2"/>
    <row r="1295" s="120" customFormat="1" x14ac:dyDescent="0.2"/>
    <row r="1296" s="120" customFormat="1" x14ac:dyDescent="0.2"/>
    <row r="1297" s="120" customFormat="1" x14ac:dyDescent="0.2"/>
    <row r="1298" s="120" customFormat="1" x14ac:dyDescent="0.2"/>
    <row r="1299" s="120" customFormat="1" x14ac:dyDescent="0.2"/>
    <row r="1300" s="120" customFormat="1" x14ac:dyDescent="0.2"/>
    <row r="1301" s="120" customFormat="1" x14ac:dyDescent="0.2"/>
    <row r="1302" s="120" customFormat="1" x14ac:dyDescent="0.2"/>
    <row r="1303" s="120" customFormat="1" x14ac:dyDescent="0.2"/>
    <row r="1304" s="120" customFormat="1" x14ac:dyDescent="0.2"/>
    <row r="1305" s="120" customFormat="1" x14ac:dyDescent="0.2"/>
    <row r="1306" s="120" customFormat="1" x14ac:dyDescent="0.2"/>
    <row r="1307" s="120" customFormat="1" x14ac:dyDescent="0.2"/>
    <row r="1308" s="120" customFormat="1" x14ac:dyDescent="0.2"/>
    <row r="1309" s="120" customFormat="1" x14ac:dyDescent="0.2"/>
    <row r="1310" s="120" customFormat="1" x14ac:dyDescent="0.2"/>
    <row r="1311" s="120" customFormat="1" x14ac:dyDescent="0.2"/>
    <row r="1312" s="120" customFormat="1" x14ac:dyDescent="0.2"/>
    <row r="1313" s="120" customFormat="1" x14ac:dyDescent="0.2"/>
    <row r="1314" s="120" customFormat="1" x14ac:dyDescent="0.2"/>
    <row r="1315" s="120" customFormat="1" x14ac:dyDescent="0.2"/>
    <row r="1316" s="120" customFormat="1" x14ac:dyDescent="0.2"/>
    <row r="1317" s="120" customFormat="1" x14ac:dyDescent="0.2"/>
    <row r="1318" s="120" customFormat="1" x14ac:dyDescent="0.2"/>
    <row r="1319" s="120" customFormat="1" x14ac:dyDescent="0.2"/>
    <row r="1320" s="120" customFormat="1" x14ac:dyDescent="0.2"/>
    <row r="1321" s="120" customFormat="1" x14ac:dyDescent="0.2"/>
    <row r="1322" s="120" customFormat="1" x14ac:dyDescent="0.2"/>
    <row r="1323" s="120" customFormat="1" x14ac:dyDescent="0.2"/>
    <row r="1324" s="120" customFormat="1" x14ac:dyDescent="0.2"/>
    <row r="1325" s="120" customFormat="1" x14ac:dyDescent="0.2"/>
    <row r="1326" s="120" customFormat="1" x14ac:dyDescent="0.2"/>
    <row r="1327" s="120" customFormat="1" x14ac:dyDescent="0.2"/>
    <row r="1328" s="120" customFormat="1" x14ac:dyDescent="0.2"/>
    <row r="1329" s="120" customFormat="1" x14ac:dyDescent="0.2"/>
    <row r="1330" s="120" customFormat="1" x14ac:dyDescent="0.2"/>
    <row r="1331" s="120" customFormat="1" x14ac:dyDescent="0.2"/>
    <row r="1332" s="120" customFormat="1" x14ac:dyDescent="0.2"/>
    <row r="1333" s="120" customFormat="1" x14ac:dyDescent="0.2"/>
    <row r="1334" s="120" customFormat="1" x14ac:dyDescent="0.2"/>
    <row r="1335" s="120" customFormat="1" x14ac:dyDescent="0.2"/>
    <row r="1336" s="120" customFormat="1" x14ac:dyDescent="0.2"/>
    <row r="1337" s="120" customFormat="1" x14ac:dyDescent="0.2"/>
    <row r="1338" s="120" customFormat="1" x14ac:dyDescent="0.2"/>
    <row r="1339" s="120" customFormat="1" x14ac:dyDescent="0.2"/>
    <row r="1340" s="120" customFormat="1" x14ac:dyDescent="0.2"/>
    <row r="1341" s="120" customFormat="1" x14ac:dyDescent="0.2"/>
    <row r="1342" s="120" customFormat="1" x14ac:dyDescent="0.2"/>
    <row r="1343" s="120" customFormat="1" x14ac:dyDescent="0.2"/>
    <row r="1344" s="120" customFormat="1" x14ac:dyDescent="0.2"/>
    <row r="1345" s="120" customFormat="1" x14ac:dyDescent="0.2"/>
    <row r="1346" s="120" customFormat="1" x14ac:dyDescent="0.2"/>
    <row r="1347" s="120" customFormat="1" x14ac:dyDescent="0.2"/>
    <row r="1348" s="120" customFormat="1" x14ac:dyDescent="0.2"/>
    <row r="1349" s="120" customFormat="1" x14ac:dyDescent="0.2"/>
    <row r="1350" s="120" customFormat="1" x14ac:dyDescent="0.2"/>
    <row r="1351" s="120" customFormat="1" x14ac:dyDescent="0.2"/>
    <row r="1352" s="120" customFormat="1" x14ac:dyDescent="0.2"/>
    <row r="1353" s="120" customFormat="1" x14ac:dyDescent="0.2"/>
    <row r="1354" s="120" customFormat="1" x14ac:dyDescent="0.2"/>
    <row r="1355" s="120" customFormat="1" x14ac:dyDescent="0.2"/>
    <row r="1356" s="120" customFormat="1" x14ac:dyDescent="0.2"/>
    <row r="1357" s="120" customFormat="1" x14ac:dyDescent="0.2"/>
    <row r="1358" s="120" customFormat="1" x14ac:dyDescent="0.2"/>
    <row r="1359" s="120" customFormat="1" x14ac:dyDescent="0.2"/>
    <row r="1360" s="120" customFormat="1" x14ac:dyDescent="0.2"/>
    <row r="1361" s="120" customFormat="1" x14ac:dyDescent="0.2"/>
    <row r="1362" s="120" customFormat="1" x14ac:dyDescent="0.2"/>
    <row r="1363" s="120" customFormat="1" x14ac:dyDescent="0.2"/>
    <row r="1364" s="120" customFormat="1" x14ac:dyDescent="0.2"/>
    <row r="1365" s="120" customFormat="1" x14ac:dyDescent="0.2"/>
  </sheetData>
  <sheetProtection sheet="1" objects="1" scenarios="1" formatCells="0" formatColumns="0" formatRows="0" selectLockedCells="1"/>
  <mergeCells count="28">
    <mergeCell ref="A16:D16"/>
    <mergeCell ref="A2:H2"/>
    <mergeCell ref="A4:D4"/>
    <mergeCell ref="A5:B5"/>
    <mergeCell ref="C5:D5"/>
    <mergeCell ref="G5:H5"/>
    <mergeCell ref="A6:B6"/>
    <mergeCell ref="C6:D6"/>
    <mergeCell ref="G6:H7"/>
    <mergeCell ref="A7:B7"/>
    <mergeCell ref="A9:H9"/>
    <mergeCell ref="A10:D10"/>
    <mergeCell ref="E10:H10"/>
    <mergeCell ref="A14:D14"/>
    <mergeCell ref="A15:D15"/>
    <mergeCell ref="A11:D11"/>
    <mergeCell ref="F25:H25"/>
    <mergeCell ref="A29:E29"/>
    <mergeCell ref="A31:H31"/>
    <mergeCell ref="A33:D33"/>
    <mergeCell ref="A20:D20"/>
    <mergeCell ref="A22:H22"/>
    <mergeCell ref="A23:E23"/>
    <mergeCell ref="F23:H23"/>
    <mergeCell ref="F24:H24"/>
    <mergeCell ref="E32:F32"/>
    <mergeCell ref="A24:C24"/>
    <mergeCell ref="D24:E24"/>
  </mergeCells>
  <phoneticPr fontId="70" type="noConversion"/>
  <dataValidations count="2">
    <dataValidation allowBlank="1" showInputMessage="1" showErrorMessage="1" prompt="Indiquez brièvement le plan d'action prioritaire : objectifs, pilotage et planning" sqref="F27:F30"/>
    <dataValidation allowBlank="1" showInputMessage="1" showErrorMessage="1" prompt="Indiquez tous les enseignements tirés des résultats de l'autodiagnostic" sqref="F24:H24"/>
  </dataValidations>
  <pageMargins left="0.70000000000000007" right="0.70000000000000007" top="0.75000000000000011" bottom="0.75000000000000011" header="0.30000000000000004" footer="0.30000000000000004"/>
  <pageSetup paperSize="9" orientation="landscape" r:id="rId1"/>
  <headerFooter>
    <oddHeader>&amp;L&amp;"Arial Narrow,Normal"&amp;6 © UTC  - Master TTS - www.utc.fr/master-qualite, puis "Travaux", "Qualité-Management"&amp;R&amp;"Arial Narrow,Normal"&amp;6Fichier : &amp;F - Onglet : &amp;A</oddHeader>
    <oddFooter>&amp;L&amp;"Arial Narrow,Normal"&amp;6© BEUZELIN Laurine, DESGRANGES Amaury, EMILE Quentin&amp;R&amp;"Arial Narrow,Normal"&amp;6page n° &amp;P/&amp;N</oddFooter>
  </headerFooter>
  <rowBreaks count="1" manualBreakCount="1">
    <brk id="2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G289"/>
  <sheetViews>
    <sheetView view="pageLayout" zoomScale="110" zoomScalePageLayoutView="110" workbookViewId="0">
      <selection activeCell="F4" sqref="F4:G8"/>
    </sheetView>
  </sheetViews>
  <sheetFormatPr baseColWidth="10" defaultRowHeight="16" x14ac:dyDescent="0.2"/>
  <cols>
    <col min="1" max="1" width="4" style="112" customWidth="1"/>
    <col min="2" max="2" width="41.140625" style="112" customWidth="1"/>
    <col min="3" max="3" width="8.28515625" style="112" customWidth="1"/>
    <col min="4" max="4" width="5.28515625" style="112" customWidth="1"/>
    <col min="5" max="5" width="17.42578125" style="112" customWidth="1"/>
    <col min="6" max="6" width="14.7109375" style="112" customWidth="1"/>
    <col min="7" max="7" width="17.5703125" style="112" customWidth="1"/>
  </cols>
  <sheetData>
    <row r="1" spans="1:7" x14ac:dyDescent="0.2">
      <c r="A1" s="291" t="str">
        <f>'Mode d''emploi'!B1</f>
        <v>Document d'appui à la déclaration première partie de conformité à la norme ISO 13485 : 2016</v>
      </c>
      <c r="B1" s="2"/>
      <c r="C1" s="3"/>
      <c r="D1" s="3"/>
      <c r="E1" s="292"/>
      <c r="F1" s="292"/>
      <c r="G1" s="293" t="s">
        <v>0</v>
      </c>
    </row>
    <row r="2" spans="1:7" ht="18" x14ac:dyDescent="0.2">
      <c r="A2" s="579" t="str">
        <f>'Mode d''emploi'!B2</f>
        <v xml:space="preserve">   Autodiagnostic selon la norme ISO 13485 : 2016</v>
      </c>
      <c r="B2" s="579"/>
      <c r="C2" s="579"/>
      <c r="D2" s="579"/>
      <c r="E2" s="579"/>
      <c r="F2" s="579"/>
      <c r="G2" s="579"/>
    </row>
    <row r="3" spans="1:7" x14ac:dyDescent="0.2">
      <c r="A3" s="581" t="str">
        <f>'Mode d''emploi'!B5</f>
        <v>Etablissement :</v>
      </c>
      <c r="B3" s="582"/>
      <c r="C3" s="583" t="str">
        <f>'Mode d''emploi'!E5</f>
        <v>Nom de l'établissement</v>
      </c>
      <c r="D3" s="584"/>
      <c r="E3" s="584"/>
      <c r="F3" s="584"/>
      <c r="G3" s="585"/>
    </row>
    <row r="4" spans="1:7" ht="17" customHeight="1" x14ac:dyDescent="0.2">
      <c r="A4" s="586" t="s">
        <v>241</v>
      </c>
      <c r="B4" s="506"/>
      <c r="C4" s="587" t="str">
        <f>IF('Evaluation rapide ER'!C4="","",'Evaluation rapide ER'!C4)</f>
        <v/>
      </c>
      <c r="D4" s="587"/>
      <c r="E4" s="587"/>
      <c r="F4" s="794" t="s">
        <v>22</v>
      </c>
      <c r="G4" s="795"/>
    </row>
    <row r="5" spans="1:7" ht="15" customHeight="1" x14ac:dyDescent="0.2">
      <c r="A5" s="580" t="s">
        <v>242</v>
      </c>
      <c r="B5" s="491"/>
      <c r="C5" s="588" t="str">
        <f>IF('Evaluation rapide ER'!C5="","",'Evaluation rapide ER'!C5)</f>
        <v>NOM et Prénom</v>
      </c>
      <c r="D5" s="588"/>
      <c r="E5" s="588"/>
      <c r="F5" s="794"/>
      <c r="G5" s="795"/>
    </row>
    <row r="6" spans="1:7" ht="15" customHeight="1" x14ac:dyDescent="0.2">
      <c r="A6" s="580" t="s">
        <v>113</v>
      </c>
      <c r="B6" s="491"/>
      <c r="C6" s="589" t="str">
        <f>IF('Evaluation rapide ER'!C6="","",'Evaluation rapide ER'!C6)</f>
        <v>tel :</v>
      </c>
      <c r="D6" s="589"/>
      <c r="E6" s="290" t="str">
        <f>IF('Evaluation rapide ER'!E6="","",'Evaluation rapide ER'!E6)</f>
        <v>email</v>
      </c>
      <c r="F6" s="794"/>
      <c r="G6" s="795"/>
    </row>
    <row r="7" spans="1:7" ht="15" customHeight="1" x14ac:dyDescent="0.2">
      <c r="A7" s="590" t="s">
        <v>243</v>
      </c>
      <c r="B7" s="511"/>
      <c r="C7" s="589" t="str">
        <f>IF('Evaluation rapide ER'!C7="","",'Evaluation rapide ER'!C7)</f>
        <v>Noms et Prénoms des participants</v>
      </c>
      <c r="D7" s="589"/>
      <c r="E7" s="589"/>
      <c r="F7" s="794"/>
      <c r="G7" s="795"/>
    </row>
    <row r="8" spans="1:7" ht="15" customHeight="1" x14ac:dyDescent="0.2">
      <c r="A8" s="591"/>
      <c r="B8" s="592"/>
      <c r="C8" s="593"/>
      <c r="D8" s="593"/>
      <c r="E8" s="593"/>
      <c r="F8" s="796"/>
      <c r="G8" s="797"/>
    </row>
    <row r="9" spans="1:7" ht="15" customHeight="1" x14ac:dyDescent="0.2">
      <c r="A9" s="132"/>
      <c r="B9" s="133"/>
      <c r="C9" s="132"/>
      <c r="D9" s="132"/>
      <c r="E9" s="132"/>
      <c r="F9" s="132"/>
      <c r="G9" s="132"/>
    </row>
    <row r="10" spans="1:7" s="420" customFormat="1" ht="17" customHeight="1" x14ac:dyDescent="0.15">
      <c r="A10" s="311" t="s">
        <v>25</v>
      </c>
      <c r="B10" s="311" t="s">
        <v>26</v>
      </c>
      <c r="C10" s="311" t="s">
        <v>27</v>
      </c>
      <c r="D10" s="311" t="s">
        <v>28</v>
      </c>
      <c r="E10" s="311" t="s">
        <v>29</v>
      </c>
      <c r="F10" s="310" t="s">
        <v>469</v>
      </c>
      <c r="G10" s="311" t="s">
        <v>30</v>
      </c>
    </row>
    <row r="11" spans="1:7" ht="17" customHeight="1" x14ac:dyDescent="0.2">
      <c r="A11" s="577" t="s">
        <v>31</v>
      </c>
      <c r="B11" s="489"/>
      <c r="C11" s="489"/>
      <c r="D11" s="159" t="str">
        <f>IFERROR(AVERAGE(D12,D33,D55,D74,D195),"")</f>
        <v/>
      </c>
      <c r="E11" s="294" t="str">
        <f>IFERROR(VLOOKUP(G1,Util_ED!$A$13:$B$17,2,FALSE),"")</f>
        <v/>
      </c>
      <c r="F11" s="294"/>
      <c r="G11" s="295" t="str">
        <f>IFERROR(VLOOKUP(D11,Util_ED!$A$21:$B$31,2),"")</f>
        <v/>
      </c>
    </row>
    <row r="12" spans="1:7" ht="21" customHeight="1" x14ac:dyDescent="0.2">
      <c r="A12" s="296" t="s">
        <v>32</v>
      </c>
      <c r="B12" s="578" t="s">
        <v>118</v>
      </c>
      <c r="C12" s="578"/>
      <c r="D12" s="161" t="str">
        <f>IFERROR(AVERAGE(D13,D23),"")</f>
        <v/>
      </c>
      <c r="E12" s="289" t="str">
        <f>IFERROR(VLOOKUP(G12,Util_ED!$A$13:$B$17,2,FALSE),"")</f>
        <v/>
      </c>
      <c r="F12" s="289"/>
      <c r="G12" s="162" t="str">
        <f>IFERROR(VLOOKUP(D12,Util_ED!$A$21:$B$31,2),"")</f>
        <v/>
      </c>
    </row>
    <row r="13" spans="1:7" x14ac:dyDescent="0.2">
      <c r="A13" s="297" t="s">
        <v>33</v>
      </c>
      <c r="B13" s="222" t="s">
        <v>119</v>
      </c>
      <c r="C13" s="173" t="str">
        <f>IFERROR(IF(D13="",Util_ED!$A$11,VLOOKUP(D13,Util_ED!$A$20:$B$31,2)),"")</f>
        <v>en attente</v>
      </c>
      <c r="D13" s="173" t="str">
        <f>IF(AND(COUNTIF(D14:D22,"NA")=COUNTIF(D14:D22,"&lt;&gt; "),COUNTIF(D14:D22,"NA")&gt;0),"NA",IF(SUM(D14:D22)&gt;0,AVERAGE(D14:D22),""))</f>
        <v/>
      </c>
      <c r="E13" s="483" t="str">
        <f>IFERROR(IF(D13="","",VLOOKUP(C13,Util_ED!$A$13:$B$17,2)),"")</f>
        <v/>
      </c>
      <c r="F13" s="483"/>
      <c r="G13" s="484"/>
    </row>
    <row r="14" spans="1:7" ht="37" customHeight="1" x14ac:dyDescent="0.2">
      <c r="A14" s="298" t="s">
        <v>34</v>
      </c>
      <c r="B14" s="314" t="s">
        <v>266</v>
      </c>
      <c r="C14" s="299" t="s">
        <v>503</v>
      </c>
      <c r="D14" s="300" t="str">
        <f>IFERROR(VLOOKUP(C14,Util_ED!$A$2:$C$7,3,),"")</f>
        <v xml:space="preserve"> </v>
      </c>
      <c r="E14" s="301" t="str">
        <f>IFERROR(VLOOKUP(C14,Util_ED!$A$2:$C$7,2,),"")</f>
        <v>Libellé du critère quand il sera choisi</v>
      </c>
      <c r="F14" s="312"/>
      <c r="G14" s="302"/>
    </row>
    <row r="15" spans="1:7" ht="37" customHeight="1" x14ac:dyDescent="0.2">
      <c r="A15" s="303" t="s">
        <v>120</v>
      </c>
      <c r="B15" s="314" t="s">
        <v>267</v>
      </c>
      <c r="C15" s="299" t="s">
        <v>503</v>
      </c>
      <c r="D15" s="300" t="str">
        <f>IFERROR(VLOOKUP(C15,Util_ED!$A$2:$C$7,3,),"")</f>
        <v xml:space="preserve"> </v>
      </c>
      <c r="E15" s="301" t="str">
        <f>IFERROR(VLOOKUP(C15,Util_ED!$A$2:$C$7,2,),"")</f>
        <v>Libellé du critère quand il sera choisi</v>
      </c>
      <c r="F15" s="312"/>
      <c r="G15" s="302"/>
    </row>
    <row r="16" spans="1:7" ht="37" customHeight="1" x14ac:dyDescent="0.2">
      <c r="A16" s="298" t="str">
        <f t="shared" ref="A16:A22" si="0">CONCATENATE("cr ",MID(A15,3,4)+1)</f>
        <v>cr 3</v>
      </c>
      <c r="B16" s="314" t="s">
        <v>268</v>
      </c>
      <c r="C16" s="299" t="s">
        <v>503</v>
      </c>
      <c r="D16" s="300" t="str">
        <f>IFERROR(VLOOKUP(C16,Util_ED!$A$2:$C$7,3,),"")</f>
        <v xml:space="preserve"> </v>
      </c>
      <c r="E16" s="301" t="str">
        <f>IFERROR(VLOOKUP(C16,Util_ED!$A$2:$C$7,2,),"")</f>
        <v>Libellé du critère quand il sera choisi</v>
      </c>
      <c r="F16" s="312"/>
      <c r="G16" s="302"/>
    </row>
    <row r="17" spans="1:7" ht="37" customHeight="1" x14ac:dyDescent="0.2">
      <c r="A17" s="298" t="str">
        <f t="shared" si="0"/>
        <v>cr 4</v>
      </c>
      <c r="B17" s="314" t="s">
        <v>244</v>
      </c>
      <c r="C17" s="299" t="s">
        <v>503</v>
      </c>
      <c r="D17" s="300" t="str">
        <f>IFERROR(VLOOKUP(C17,Util_ED!$A$2:$C$7,3,),"")</f>
        <v xml:space="preserve"> </v>
      </c>
      <c r="E17" s="301" t="str">
        <f>IFERROR(VLOOKUP(C17,Util_ED!$A$2:$C$7,2,),"")</f>
        <v>Libellé du critère quand il sera choisi</v>
      </c>
      <c r="F17" s="312"/>
      <c r="G17" s="302"/>
    </row>
    <row r="18" spans="1:7" ht="37" customHeight="1" x14ac:dyDescent="0.2">
      <c r="A18" s="298" t="str">
        <f t="shared" si="0"/>
        <v>cr 5</v>
      </c>
      <c r="B18" s="314" t="s">
        <v>366</v>
      </c>
      <c r="C18" s="299" t="s">
        <v>503</v>
      </c>
      <c r="D18" s="300" t="str">
        <f>IFERROR(VLOOKUP(C18,Util_ED!$A$2:$C$7,3,),"")</f>
        <v xml:space="preserve"> </v>
      </c>
      <c r="E18" s="301" t="str">
        <f>IFERROR(VLOOKUP(C18,Util_ED!$A$2:$C$7,2,),"")</f>
        <v>Libellé du critère quand il sera choisi</v>
      </c>
      <c r="F18" s="312"/>
      <c r="G18" s="302"/>
    </row>
    <row r="19" spans="1:7" ht="37" customHeight="1" x14ac:dyDescent="0.2">
      <c r="A19" s="298" t="str">
        <f t="shared" si="0"/>
        <v>cr 6</v>
      </c>
      <c r="B19" s="314" t="s">
        <v>367</v>
      </c>
      <c r="C19" s="299" t="s">
        <v>503</v>
      </c>
      <c r="D19" s="300" t="str">
        <f>IFERROR(VLOOKUP(C19,Util_ED!$A$2:$C$7,3,),"")</f>
        <v xml:space="preserve"> </v>
      </c>
      <c r="E19" s="301" t="str">
        <f>IFERROR(VLOOKUP(C19,Util_ED!$A$2:$C$7,2,),"")</f>
        <v>Libellé du critère quand il sera choisi</v>
      </c>
      <c r="F19" s="312"/>
      <c r="G19" s="302"/>
    </row>
    <row r="20" spans="1:7" ht="37" customHeight="1" x14ac:dyDescent="0.2">
      <c r="A20" s="298" t="str">
        <f t="shared" si="0"/>
        <v>cr 7</v>
      </c>
      <c r="B20" s="314" t="s">
        <v>368</v>
      </c>
      <c r="C20" s="299" t="s">
        <v>503</v>
      </c>
      <c r="D20" s="300" t="str">
        <f>IFERROR(VLOOKUP(C20,Util_ED!$A$2:$C$7,3,),"")</f>
        <v xml:space="preserve"> </v>
      </c>
      <c r="E20" s="301" t="str">
        <f>IFERROR(VLOOKUP(C20,Util_ED!$A$2:$C$7,2,),"")</f>
        <v>Libellé du critère quand il sera choisi</v>
      </c>
      <c r="F20" s="312"/>
      <c r="G20" s="302"/>
    </row>
    <row r="21" spans="1:7" ht="37" customHeight="1" x14ac:dyDescent="0.2">
      <c r="A21" s="298" t="str">
        <f t="shared" si="0"/>
        <v>cr 8</v>
      </c>
      <c r="B21" s="314" t="s">
        <v>369</v>
      </c>
      <c r="C21" s="299" t="s">
        <v>503</v>
      </c>
      <c r="D21" s="300" t="str">
        <f>IFERROR(VLOOKUP(C21,Util_ED!$A$2:$C$7,3,),"")</f>
        <v xml:space="preserve"> </v>
      </c>
      <c r="E21" s="301" t="str">
        <f>IFERROR(VLOOKUP(C21,Util_ED!$A$2:$C$7,2,),"")</f>
        <v>Libellé du critère quand il sera choisi</v>
      </c>
      <c r="F21" s="312"/>
      <c r="G21" s="302"/>
    </row>
    <row r="22" spans="1:7" ht="37" customHeight="1" x14ac:dyDescent="0.2">
      <c r="A22" s="298" t="str">
        <f t="shared" si="0"/>
        <v>cr 9</v>
      </c>
      <c r="B22" s="314" t="s">
        <v>245</v>
      </c>
      <c r="C22" s="299" t="s">
        <v>503</v>
      </c>
      <c r="D22" s="300" t="str">
        <f>IFERROR(VLOOKUP(C22,Util_ED!$A$2:$C$7,3,),"")</f>
        <v xml:space="preserve"> </v>
      </c>
      <c r="E22" s="301" t="str">
        <f>IFERROR(VLOOKUP(C22,Util_ED!$A$2:$C$7,2,),"")</f>
        <v>Libellé du critère quand il sera choisi</v>
      </c>
      <c r="F22" s="312"/>
      <c r="G22" s="302"/>
    </row>
    <row r="23" spans="1:7" x14ac:dyDescent="0.2">
      <c r="A23" s="297" t="s">
        <v>36</v>
      </c>
      <c r="B23" s="222" t="s">
        <v>122</v>
      </c>
      <c r="C23" s="173" t="str">
        <f>IFERROR(IF(D23="",Util_ED!$A$11,VLOOKUP(D23,Util_ED!$A$20:$B$31,2)),"")</f>
        <v>en attente</v>
      </c>
      <c r="D23" s="173" t="str">
        <f>IF(AND(COUNTIF(D24:D32,"NA")=COUNTIF(D24:D32,"&lt;&gt; "),COUNTIF(D24:D32,"NA")&gt;0),"NA",IF(SUM(D24:D32)&gt;0,AVERAGE(D24:D32),""))</f>
        <v/>
      </c>
      <c r="E23" s="483" t="str">
        <f>IFERROR(IF(D23="","",VLOOKUP(C23,Util_ED!$A$13:$B$17,2)),"")</f>
        <v/>
      </c>
      <c r="F23" s="483"/>
      <c r="G23" s="484"/>
    </row>
    <row r="24" spans="1:7" ht="37" customHeight="1" x14ac:dyDescent="0.2">
      <c r="A24" s="298" t="str">
        <f>CONCATENATE("cr ",MID(A22,3,4)+1)</f>
        <v>cr 10</v>
      </c>
      <c r="B24" s="314" t="s">
        <v>370</v>
      </c>
      <c r="C24" s="299" t="s">
        <v>503</v>
      </c>
      <c r="D24" s="300" t="str">
        <f>IFERROR(VLOOKUP(C24,Util_ED!$A$2:$C$7,3,),"")</f>
        <v xml:space="preserve"> </v>
      </c>
      <c r="E24" s="307" t="str">
        <f>IFERROR(VLOOKUP(C24,Util_ED!$A$2:$C$7,2,),"")</f>
        <v>Libellé du critère quand il sera choisi</v>
      </c>
      <c r="F24" s="313"/>
      <c r="G24" s="304"/>
    </row>
    <row r="25" spans="1:7" ht="37" customHeight="1" x14ac:dyDescent="0.2">
      <c r="A25" s="298" t="str">
        <f t="shared" ref="A25:A31" si="1">CONCATENATE("cr ",MID(A24,3,4)+1)</f>
        <v>cr 11</v>
      </c>
      <c r="B25" s="315" t="s">
        <v>371</v>
      </c>
      <c r="C25" s="299" t="s">
        <v>503</v>
      </c>
      <c r="D25" s="300" t="str">
        <f>IFERROR(VLOOKUP(C25,Util_ED!$A$2:$C$7,3,),"")</f>
        <v xml:space="preserve"> </v>
      </c>
      <c r="E25" s="307" t="str">
        <f>IFERROR(VLOOKUP(C25,Util_ED!$A$2:$C$7,2,),"")</f>
        <v>Libellé du critère quand il sera choisi</v>
      </c>
      <c r="F25" s="313"/>
      <c r="G25" s="304"/>
    </row>
    <row r="26" spans="1:7" ht="37" customHeight="1" x14ac:dyDescent="0.2">
      <c r="A26" s="298" t="str">
        <f t="shared" si="1"/>
        <v>cr 12</v>
      </c>
      <c r="B26" s="314" t="s">
        <v>246</v>
      </c>
      <c r="C26" s="299" t="s">
        <v>503</v>
      </c>
      <c r="D26" s="300" t="str">
        <f>IFERROR(VLOOKUP(C26,Util_ED!$A$2:$C$7,3,),"")</f>
        <v xml:space="preserve"> </v>
      </c>
      <c r="E26" s="307" t="str">
        <f>IFERROR(VLOOKUP(C26,Util_ED!$A$2:$C$7,2,),"")</f>
        <v>Libellé du critère quand il sera choisi</v>
      </c>
      <c r="F26" s="313"/>
      <c r="G26" s="304"/>
    </row>
    <row r="27" spans="1:7" ht="37" customHeight="1" x14ac:dyDescent="0.2">
      <c r="A27" s="298" t="str">
        <f t="shared" si="1"/>
        <v>cr 13</v>
      </c>
      <c r="B27" s="314" t="s">
        <v>372</v>
      </c>
      <c r="C27" s="299" t="s">
        <v>503</v>
      </c>
      <c r="D27" s="300" t="str">
        <f>IFERROR(VLOOKUP(C27,Util_ED!$A$2:$C$7,3,),"")</f>
        <v xml:space="preserve"> </v>
      </c>
      <c r="E27" s="307" t="str">
        <f>IFERROR(VLOOKUP(C27,Util_ED!$A$2:$C$7,2,),"")</f>
        <v>Libellé du critère quand il sera choisi</v>
      </c>
      <c r="F27" s="313"/>
      <c r="G27" s="304"/>
    </row>
    <row r="28" spans="1:7" ht="37" customHeight="1" x14ac:dyDescent="0.2">
      <c r="A28" s="298" t="str">
        <f t="shared" si="1"/>
        <v>cr 14</v>
      </c>
      <c r="B28" s="314" t="s">
        <v>373</v>
      </c>
      <c r="C28" s="299" t="s">
        <v>503</v>
      </c>
      <c r="D28" s="300" t="str">
        <f>IFERROR(VLOOKUP(C28,Util_ED!$A$2:$C$7,3,),"")</f>
        <v xml:space="preserve"> </v>
      </c>
      <c r="E28" s="307" t="str">
        <f>IFERROR(VLOOKUP(C28,Util_ED!$A$2:$C$7,2,),"")</f>
        <v>Libellé du critère quand il sera choisi</v>
      </c>
      <c r="F28" s="313"/>
      <c r="G28" s="304"/>
    </row>
    <row r="29" spans="1:7" ht="37" customHeight="1" x14ac:dyDescent="0.2">
      <c r="A29" s="298" t="str">
        <f t="shared" si="1"/>
        <v>cr 15</v>
      </c>
      <c r="B29" s="314" t="s">
        <v>529</v>
      </c>
      <c r="C29" s="299" t="s">
        <v>503</v>
      </c>
      <c r="D29" s="300" t="str">
        <f>IFERROR(VLOOKUP(C29,Util_ED!$A$2:$C$7,3,),"")</f>
        <v xml:space="preserve"> </v>
      </c>
      <c r="E29" s="307" t="str">
        <f>IFERROR(VLOOKUP(C29,Util_ED!$A$2:$C$7,2,),"")</f>
        <v>Libellé du critère quand il sera choisi</v>
      </c>
      <c r="F29" s="313"/>
      <c r="G29" s="304"/>
    </row>
    <row r="30" spans="1:7" ht="37" customHeight="1" x14ac:dyDescent="0.2">
      <c r="A30" s="298" t="str">
        <f t="shared" si="1"/>
        <v>cr 16</v>
      </c>
      <c r="B30" s="314" t="s">
        <v>247</v>
      </c>
      <c r="C30" s="299" t="s">
        <v>503</v>
      </c>
      <c r="D30" s="300" t="str">
        <f>IFERROR(VLOOKUP(C30,Util_ED!$A$2:$C$7,3,),"")</f>
        <v xml:space="preserve"> </v>
      </c>
      <c r="E30" s="307" t="str">
        <f>IFERROR(VLOOKUP(C30,Util_ED!$A$2:$C$7,2,),"")</f>
        <v>Libellé du critère quand il sera choisi</v>
      </c>
      <c r="F30" s="313"/>
      <c r="G30" s="304"/>
    </row>
    <row r="31" spans="1:7" ht="37" customHeight="1" x14ac:dyDescent="0.2">
      <c r="A31" s="298" t="str">
        <f t="shared" si="1"/>
        <v>cr 17</v>
      </c>
      <c r="B31" s="314" t="s">
        <v>248</v>
      </c>
      <c r="C31" s="299" t="s">
        <v>503</v>
      </c>
      <c r="D31" s="300" t="str">
        <f>IFERROR(VLOOKUP(C31,Util_ED!$A$2:$C$7,3,),"")</f>
        <v xml:space="preserve"> </v>
      </c>
      <c r="E31" s="307" t="str">
        <f>IFERROR(VLOOKUP(C31,Util_ED!$A$2:$C$7,2,),"")</f>
        <v>Libellé du critère quand il sera choisi</v>
      </c>
      <c r="F31" s="313"/>
      <c r="G31" s="304"/>
    </row>
    <row r="32" spans="1:7" ht="37" customHeight="1" x14ac:dyDescent="0.2">
      <c r="A32" s="305" t="str">
        <f t="shared" ref="A32" si="2">CONCATENATE("cr ",MID(A31,3,4)+1)</f>
        <v>cr 18</v>
      </c>
      <c r="B32" s="314" t="s">
        <v>121</v>
      </c>
      <c r="C32" s="299" t="s">
        <v>503</v>
      </c>
      <c r="D32" s="300" t="str">
        <f>IFERROR(VLOOKUP(C32,Util_ED!$A$2:$C$7,3,),"")</f>
        <v xml:space="preserve"> </v>
      </c>
      <c r="E32" s="307" t="str">
        <f>IFERROR(VLOOKUP(C32,Util_ED!$A$2:$C$7,2,),"")</f>
        <v>Libellé du critère quand il sera choisi</v>
      </c>
      <c r="F32" s="313"/>
      <c r="G32" s="304"/>
    </row>
    <row r="33" spans="1:7" ht="23" customHeight="1" x14ac:dyDescent="0.2">
      <c r="A33" s="296" t="s">
        <v>38</v>
      </c>
      <c r="B33" s="594" t="s">
        <v>169</v>
      </c>
      <c r="C33" s="594"/>
      <c r="D33" s="161" t="str">
        <f>IFERROR(AVERAGE(D34,D36,D38,D41,D45,D49),"")</f>
        <v/>
      </c>
      <c r="E33" s="289" t="str">
        <f>IFERROR(VLOOKUP(G33,Util_ED!$A$13:$B$17,2,FALSE),"")</f>
        <v/>
      </c>
      <c r="F33" s="289"/>
      <c r="G33" s="162" t="str">
        <f>IFERROR(VLOOKUP(D33,Util_ED!$A$21:$B$31,2),"")</f>
        <v/>
      </c>
    </row>
    <row r="34" spans="1:7" x14ac:dyDescent="0.2">
      <c r="A34" s="297" t="s">
        <v>39</v>
      </c>
      <c r="B34" s="222" t="s">
        <v>123</v>
      </c>
      <c r="C34" s="173" t="str">
        <f>IFERROR(IF(D34="",Util_ED!$A$11,VLOOKUP(D34,Util_ED!$A$20:$B$31,2)),"")</f>
        <v>en attente</v>
      </c>
      <c r="D34" s="173" t="str">
        <f>IF(AND(COUNTIF(D35,"NA")=COUNTIF(D35,"&lt;&gt; "),COUNTIF(D35,"NA")&gt;0),"NA",IF(SUM(D35)&gt;0,AVERAGE(D35),""))</f>
        <v/>
      </c>
      <c r="E34" s="483" t="str">
        <f>IFERROR(IF(D34="","",VLOOKUP(C34,Util_ED!$A$13:$B$17,2,)),"")</f>
        <v/>
      </c>
      <c r="F34" s="483"/>
      <c r="G34" s="484"/>
    </row>
    <row r="35" spans="1:7" ht="37" customHeight="1" x14ac:dyDescent="0.2">
      <c r="A35" s="305" t="str">
        <f>CONCATENATE("cr ",MID(A32,3,4)+1)</f>
        <v>cr 19</v>
      </c>
      <c r="B35" s="314" t="s">
        <v>374</v>
      </c>
      <c r="C35" s="299" t="s">
        <v>503</v>
      </c>
      <c r="D35" s="300" t="str">
        <f>IFERROR(VLOOKUP(C35,Util_ED!$A$2:$C$7,3,),"")</f>
        <v xml:space="preserve"> </v>
      </c>
      <c r="E35" s="307" t="str">
        <f>IFERROR(VLOOKUP(C35,Util_ED!$A$2:$C$7,2,),"")</f>
        <v>Libellé du critère quand il sera choisi</v>
      </c>
      <c r="F35" s="313"/>
      <c r="G35" s="302"/>
    </row>
    <row r="36" spans="1:7" x14ac:dyDescent="0.2">
      <c r="A36" s="297" t="s">
        <v>40</v>
      </c>
      <c r="B36" s="222" t="s">
        <v>134</v>
      </c>
      <c r="C36" s="173" t="str">
        <f>IFERROR(IF(D36="",Util_ED!$A$11,VLOOKUP(D36,Util_ED!$A$20:$B$31,2)),"")</f>
        <v>en attente</v>
      </c>
      <c r="D36" s="173" t="str">
        <f>IF(AND(COUNTIF(D37,"NA")=COUNTIF(D37,"&lt;&gt; "),COUNTIF(D37,"NA")&gt;0),"NA",IF(SUM(D37)&gt;0,AVERAGE(D37),""))</f>
        <v/>
      </c>
      <c r="E36" s="483" t="str">
        <f>IFERROR(IF(D36="","",VLOOKUP(C36,Util_ED!$A$13:$B$17,2,)),"")</f>
        <v/>
      </c>
      <c r="F36" s="483"/>
      <c r="G36" s="484"/>
    </row>
    <row r="37" spans="1:7" ht="37" customHeight="1" x14ac:dyDescent="0.2">
      <c r="A37" s="305" t="str">
        <f>CONCATENATE("cr ",MID(A35,3,4)+1)</f>
        <v>cr 20</v>
      </c>
      <c r="B37" s="314" t="s">
        <v>375</v>
      </c>
      <c r="C37" s="299" t="s">
        <v>503</v>
      </c>
      <c r="D37" s="300" t="str">
        <f>IFERROR(VLOOKUP(C37,Util_ED!$A$2:$C$7,3,),"")</f>
        <v xml:space="preserve"> </v>
      </c>
      <c r="E37" s="307" t="str">
        <f>IFERROR(VLOOKUP(C37,Util_ED!$A$2:$C$7,2,),"")</f>
        <v>Libellé du critère quand il sera choisi</v>
      </c>
      <c r="F37" s="313"/>
      <c r="G37" s="304"/>
    </row>
    <row r="38" spans="1:7" x14ac:dyDescent="0.2">
      <c r="A38" s="297" t="s">
        <v>41</v>
      </c>
      <c r="B38" s="222" t="s">
        <v>133</v>
      </c>
      <c r="C38" s="173" t="str">
        <f>IFERROR(IF(D38="",Util_ED!$A$11,VLOOKUP(D38,Util_ED!$A$20:$B$31,2)),"")</f>
        <v>en attente</v>
      </c>
      <c r="D38" s="173" t="str">
        <f>IF(AND(COUNTIF(D39:D40,"NA")=COUNTIF(D39:D40,"&lt;&gt; "),COUNTIF(D39:D40,"NA")&gt;0),"NA",IF(SUM(D39:D40)&gt;0,AVERAGE(D39:D40),""))</f>
        <v/>
      </c>
      <c r="E38" s="483" t="str">
        <f>IFERROR(IF(D38="","",VLOOKUP(C38,Util_ED!$A$13:$B$17,2)),"")</f>
        <v/>
      </c>
      <c r="F38" s="483"/>
      <c r="G38" s="484"/>
    </row>
    <row r="39" spans="1:7" ht="37" customHeight="1" x14ac:dyDescent="0.2">
      <c r="A39" s="305" t="str">
        <f>CONCATENATE("cr ",MID(A37,3,4)+1)</f>
        <v>cr 21</v>
      </c>
      <c r="B39" s="314" t="s">
        <v>249</v>
      </c>
      <c r="C39" s="299" t="s">
        <v>503</v>
      </c>
      <c r="D39" s="300" t="str">
        <f>IFERROR(VLOOKUP(C39,Util_ED!$A$2:$C$7,3,),"")</f>
        <v xml:space="preserve"> </v>
      </c>
      <c r="E39" s="307" t="str">
        <f>IFERROR(VLOOKUP(C39,Util_ED!$A$2:$C$7,2,),"")</f>
        <v>Libellé du critère quand il sera choisi</v>
      </c>
      <c r="F39" s="313"/>
      <c r="G39" s="304"/>
    </row>
    <row r="40" spans="1:7" ht="37" customHeight="1" x14ac:dyDescent="0.2">
      <c r="A40" s="305" t="str">
        <f>CONCATENATE("cr ",MID(A39,3,4)+1)</f>
        <v>cr 22</v>
      </c>
      <c r="B40" s="314" t="s">
        <v>252</v>
      </c>
      <c r="C40" s="299" t="s">
        <v>503</v>
      </c>
      <c r="D40" s="300" t="str">
        <f>IFERROR(VLOOKUP(C40,Util_ED!$A$2:$C$7,3,),"")</f>
        <v xml:space="preserve"> </v>
      </c>
      <c r="E40" s="307" t="str">
        <f>IFERROR(VLOOKUP(C40,Util_ED!$A$2:$C$7,2,),"")</f>
        <v>Libellé du critère quand il sera choisi</v>
      </c>
      <c r="F40" s="313"/>
      <c r="G40" s="304"/>
    </row>
    <row r="41" spans="1:7" x14ac:dyDescent="0.2">
      <c r="A41" s="306" t="s">
        <v>124</v>
      </c>
      <c r="B41" s="222" t="s">
        <v>43</v>
      </c>
      <c r="C41" s="173" t="str">
        <f>IFERROR(IF(D41="",Util_ED!$A$11,VLOOKUP(D41,Util_ED!$A$20:$B$31,2)),"")</f>
        <v>en attente</v>
      </c>
      <c r="D41" s="173" t="str">
        <f>IF(AND(COUNTIF(D42:D44,"NA")=COUNTIF(D42:D44,"&lt;&gt; "),COUNTIF(D42:D44,"NA")&gt;0),"NA",IF(SUM(D42:D44)&gt;0,AVERAGE(D42:D44),""))</f>
        <v/>
      </c>
      <c r="E41" s="483" t="str">
        <f>IFERROR(IF(D41="","",VLOOKUP(C41,Util_ED!$A$13:$B$17,2)),"")</f>
        <v/>
      </c>
      <c r="F41" s="483"/>
      <c r="G41" s="484"/>
    </row>
    <row r="42" spans="1:7" ht="37" customHeight="1" x14ac:dyDescent="0.2">
      <c r="A42" s="298" t="str">
        <f>CONCATENATE("cr ",MID(A40,3,4)+1)</f>
        <v>cr 23</v>
      </c>
      <c r="B42" s="314" t="s">
        <v>376</v>
      </c>
      <c r="C42" s="299" t="s">
        <v>503</v>
      </c>
      <c r="D42" s="300" t="str">
        <f>IFERROR(VLOOKUP(C42,Util_ED!$A$2:$C$7,3,),"")</f>
        <v xml:space="preserve"> </v>
      </c>
      <c r="E42" s="307" t="str">
        <f>IFERROR(VLOOKUP(C42,Util_ED!$A$2:$C$7,2,),"")</f>
        <v>Libellé du critère quand il sera choisi</v>
      </c>
      <c r="F42" s="313"/>
      <c r="G42" s="304"/>
    </row>
    <row r="43" spans="1:7" ht="37" customHeight="1" x14ac:dyDescent="0.2">
      <c r="A43" s="298" t="s">
        <v>127</v>
      </c>
      <c r="B43" s="316" t="s">
        <v>253</v>
      </c>
      <c r="C43" s="299" t="s">
        <v>503</v>
      </c>
      <c r="D43" s="300" t="str">
        <f>IFERROR(VLOOKUP(C43,Util_ED!$A$2:$C$7,3,),"")</f>
        <v xml:space="preserve"> </v>
      </c>
      <c r="E43" s="307" t="str">
        <f>IFERROR(VLOOKUP(C43,Util_ED!$A$2:$C$7,2,),"")</f>
        <v>Libellé du critère quand il sera choisi</v>
      </c>
      <c r="F43" s="313"/>
      <c r="G43" s="304"/>
    </row>
    <row r="44" spans="1:7" ht="37" customHeight="1" x14ac:dyDescent="0.2">
      <c r="A44" s="298" t="s">
        <v>128</v>
      </c>
      <c r="B44" s="314" t="s">
        <v>377</v>
      </c>
      <c r="C44" s="299" t="s">
        <v>503</v>
      </c>
      <c r="D44" s="300" t="str">
        <f>IFERROR(VLOOKUP(C44,Util_ED!$A$2:$C$7,3,),"")</f>
        <v xml:space="preserve"> </v>
      </c>
      <c r="E44" s="307" t="str">
        <f>IFERROR(VLOOKUP(C44,Util_ED!$A$2:$C$7,2,),"")</f>
        <v>Libellé du critère quand il sera choisi</v>
      </c>
      <c r="F44" s="313"/>
      <c r="G44" s="304"/>
    </row>
    <row r="45" spans="1:7" x14ac:dyDescent="0.2">
      <c r="A45" s="306" t="s">
        <v>125</v>
      </c>
      <c r="B45" s="222" t="s">
        <v>132</v>
      </c>
      <c r="C45" s="173" t="str">
        <f>IFERROR(IF(D45="",Util_ED!$A$11,VLOOKUP(D45,Util_ED!$A$20:$B$31,2)),"")</f>
        <v>en attente</v>
      </c>
      <c r="D45" s="173" t="str">
        <f>IF(AND(COUNTIF(D46:D48,"NA")=COUNTIF(D46:D48,"&lt;&gt; "),COUNTIF(D46:D48,"NA")&gt;0),"NA",IF(SUM(D46:D48)&gt;0,AVERAGE(D46:D48),""))</f>
        <v/>
      </c>
      <c r="E45" s="483" t="str">
        <f>IFERROR(IF(D45="","",VLOOKUP(C45,Util_ED!$A$13:$B$17,2)),"")</f>
        <v/>
      </c>
      <c r="F45" s="483"/>
      <c r="G45" s="484"/>
    </row>
    <row r="46" spans="1:7" ht="37" customHeight="1" x14ac:dyDescent="0.2">
      <c r="A46" s="298" t="str">
        <f>CONCATENATE("cr ",MID(A44,3,4)+1)</f>
        <v>cr 26</v>
      </c>
      <c r="B46" s="314" t="s">
        <v>254</v>
      </c>
      <c r="C46" s="299" t="s">
        <v>503</v>
      </c>
      <c r="D46" s="300" t="str">
        <f>IFERROR(VLOOKUP(C46,Util_ED!$A$2:$C$7,3,),"")</f>
        <v xml:space="preserve"> </v>
      </c>
      <c r="E46" s="307" t="str">
        <f>IFERROR(VLOOKUP(C46,Util_ED!$A$2:$C$7,2,),"")</f>
        <v>Libellé du critère quand il sera choisi</v>
      </c>
      <c r="F46" s="313"/>
      <c r="G46" s="304"/>
    </row>
    <row r="47" spans="1:7" ht="37" customHeight="1" x14ac:dyDescent="0.2">
      <c r="A47" s="298" t="str">
        <f>CONCATENATE("cr ",MID(A46,3,4)+1)</f>
        <v>cr 27</v>
      </c>
      <c r="B47" s="314" t="s">
        <v>378</v>
      </c>
      <c r="C47" s="299" t="s">
        <v>503</v>
      </c>
      <c r="D47" s="300" t="str">
        <f>IFERROR(VLOOKUP(C47,Util_ED!$A$2:$C$7,3,),"")</f>
        <v xml:space="preserve"> </v>
      </c>
      <c r="E47" s="307" t="str">
        <f>IFERROR(VLOOKUP(C47,Util_ED!$A$2:$C$7,2,),"")</f>
        <v>Libellé du critère quand il sera choisi</v>
      </c>
      <c r="F47" s="313"/>
      <c r="G47" s="304"/>
    </row>
    <row r="48" spans="1:7" ht="37" customHeight="1" x14ac:dyDescent="0.2">
      <c r="A48" s="298" t="s">
        <v>129</v>
      </c>
      <c r="B48" s="314" t="s">
        <v>379</v>
      </c>
      <c r="C48" s="299" t="s">
        <v>503</v>
      </c>
      <c r="D48" s="300" t="str">
        <f>IFERROR(VLOOKUP(C48,Util_ED!$A$2:$C$7,3,),"")</f>
        <v xml:space="preserve"> </v>
      </c>
      <c r="E48" s="307" t="str">
        <f>IFERROR(VLOOKUP(C48,Util_ED!$A$2:$C$7,2,),"")</f>
        <v>Libellé du critère quand il sera choisi</v>
      </c>
      <c r="F48" s="313"/>
      <c r="G48" s="304"/>
    </row>
    <row r="49" spans="1:7" x14ac:dyDescent="0.2">
      <c r="A49" s="306" t="s">
        <v>126</v>
      </c>
      <c r="B49" s="222" t="s">
        <v>20</v>
      </c>
      <c r="C49" s="173" t="str">
        <f>IFERROR(IF(D49="",Util_ED!$A$11,VLOOKUP(D49,Util_ED!$A$20:$B$31,2)),"")</f>
        <v>en attente</v>
      </c>
      <c r="D49" s="173" t="str">
        <f>IF(AND(COUNTIF(D50:D54,"NA")=COUNTIF(D50:D54,"&lt;&gt; "),COUNTIF(D50:D54,"NA")&gt;0),"NA",IF(SUM(D50:D54)&gt;0,AVERAGE(D50:D54),""))</f>
        <v/>
      </c>
      <c r="E49" s="483" t="str">
        <f>IFERROR(IF(D49="","",VLOOKUP(C49,Util_ED!$A$13:$B$17,2)),"")</f>
        <v/>
      </c>
      <c r="F49" s="483"/>
      <c r="G49" s="484"/>
    </row>
    <row r="50" spans="1:7" ht="37" customHeight="1" x14ac:dyDescent="0.2">
      <c r="A50" s="298" t="str">
        <f>CONCATENATE("cr ",MID(A48,3,4)+1)</f>
        <v>cr 29</v>
      </c>
      <c r="B50" s="314" t="s">
        <v>380</v>
      </c>
      <c r="C50" s="299" t="s">
        <v>503</v>
      </c>
      <c r="D50" s="300" t="str">
        <f>IFERROR(VLOOKUP(C50,Util_ED!$A$2:$C$7,3,),"")</f>
        <v xml:space="preserve"> </v>
      </c>
      <c r="E50" s="307" t="str">
        <f>IFERROR(VLOOKUP(C50,Util_ED!$A$2:$C$7,2,),"")</f>
        <v>Libellé du critère quand il sera choisi</v>
      </c>
      <c r="F50" s="313"/>
      <c r="G50" s="304"/>
    </row>
    <row r="51" spans="1:7" ht="37" customHeight="1" x14ac:dyDescent="0.2">
      <c r="A51" s="298" t="str">
        <f>CONCATENATE("cr ",MID(A50,3,4)+1)</f>
        <v>cr 30</v>
      </c>
      <c r="B51" s="314" t="s">
        <v>381</v>
      </c>
      <c r="C51" s="299" t="s">
        <v>503</v>
      </c>
      <c r="D51" s="300" t="str">
        <f>IFERROR(VLOOKUP(C51,Util_ED!$A$2:$C$7,3,),"")</f>
        <v xml:space="preserve"> </v>
      </c>
      <c r="E51" s="307" t="str">
        <f>IFERROR(VLOOKUP(C51,Util_ED!$A$2:$C$7,2,),"")</f>
        <v>Libellé du critère quand il sera choisi</v>
      </c>
      <c r="F51" s="313"/>
      <c r="G51" s="304"/>
    </row>
    <row r="52" spans="1:7" ht="56.75" customHeight="1" x14ac:dyDescent="0.2">
      <c r="A52" s="298" t="s">
        <v>130</v>
      </c>
      <c r="B52" s="314" t="s">
        <v>382</v>
      </c>
      <c r="C52" s="299" t="s">
        <v>503</v>
      </c>
      <c r="D52" s="300" t="str">
        <f>IFERROR(VLOOKUP(C52,Util_ED!$A$2:$C$7,3,),"")</f>
        <v xml:space="preserve"> </v>
      </c>
      <c r="E52" s="307" t="str">
        <f>IFERROR(VLOOKUP(C52,Util_ED!$A$2:$C$7,2,),"")</f>
        <v>Libellé du critère quand il sera choisi</v>
      </c>
      <c r="F52" s="313"/>
      <c r="G52" s="304"/>
    </row>
    <row r="53" spans="1:7" ht="37" customHeight="1" x14ac:dyDescent="0.2">
      <c r="A53" s="298" t="str">
        <f>CONCATENATE("cr ",MID(A52,3,4)+1)</f>
        <v>cr 32</v>
      </c>
      <c r="B53" s="314" t="s">
        <v>255</v>
      </c>
      <c r="C53" s="299" t="s">
        <v>503</v>
      </c>
      <c r="D53" s="300" t="str">
        <f>IFERROR(VLOOKUP(C53,Util_ED!$A$2:$C$7,3,),"")</f>
        <v xml:space="preserve"> </v>
      </c>
      <c r="E53" s="307" t="str">
        <f>IFERROR(VLOOKUP(C53,Util_ED!$A$2:$C$7,2,),"")</f>
        <v>Libellé du critère quand il sera choisi</v>
      </c>
      <c r="F53" s="313"/>
      <c r="G53" s="304"/>
    </row>
    <row r="54" spans="1:7" ht="37" customHeight="1" x14ac:dyDescent="0.2">
      <c r="A54" s="298" t="s">
        <v>131</v>
      </c>
      <c r="B54" s="314" t="s">
        <v>256</v>
      </c>
      <c r="C54" s="299" t="s">
        <v>503</v>
      </c>
      <c r="D54" s="300" t="str">
        <f>IFERROR(VLOOKUP(C54,Util_ED!$A$2:$C$7,3,),"")</f>
        <v xml:space="preserve"> </v>
      </c>
      <c r="E54" s="307" t="str">
        <f>IFERROR(VLOOKUP(C54,Util_ED!$A$2:$C$7,2,),"")</f>
        <v>Libellé du critère quand il sera choisi</v>
      </c>
      <c r="F54" s="313"/>
      <c r="G54" s="304"/>
    </row>
    <row r="55" spans="1:7" ht="23" customHeight="1" x14ac:dyDescent="0.2">
      <c r="A55" s="296" t="s">
        <v>42</v>
      </c>
      <c r="B55" s="594" t="s">
        <v>135</v>
      </c>
      <c r="C55" s="594"/>
      <c r="D55" s="161" t="str">
        <f>IFERROR(AVERAGE(D56,D58,D63,D67),"")</f>
        <v/>
      </c>
      <c r="E55" s="289" t="str">
        <f>IFERROR(VLOOKUP(G55,Util_ED!$A$13:$B$17,2,FALSE),"")</f>
        <v/>
      </c>
      <c r="F55" s="289"/>
      <c r="G55" s="162" t="str">
        <f>IFERROR(VLOOKUP(D55,Util_ED!$A$21:$B$31,2),"")</f>
        <v/>
      </c>
    </row>
    <row r="56" spans="1:7" x14ac:dyDescent="0.2">
      <c r="A56" s="297" t="s">
        <v>44</v>
      </c>
      <c r="B56" s="222" t="s">
        <v>138</v>
      </c>
      <c r="C56" s="173" t="str">
        <f>IFERROR(IF(D56="",Util_ED!$A$11,VLOOKUP(D56,Util_ED!$A$20:$B$31,2)),"")</f>
        <v>en attente</v>
      </c>
      <c r="D56" s="173" t="str">
        <f>IF(AND(COUNTIF(D57,"NA")=COUNTIF(D57,"&lt;&gt; "),COUNTIF(D57,"NA")&gt;0),"NA",IF(SUM(D57)&gt;0,AVERAGE(D57),""))</f>
        <v/>
      </c>
      <c r="E56" s="483" t="str">
        <f>IFERROR(IF(D56="","",VLOOKUP(C56,Util_ED!$A$13:$B$17,2)),"")</f>
        <v/>
      </c>
      <c r="F56" s="483"/>
      <c r="G56" s="484"/>
    </row>
    <row r="57" spans="1:7" ht="37" customHeight="1" x14ac:dyDescent="0.2">
      <c r="A57" s="298" t="str">
        <f>CONCATENATE("cr ",MID(A54,3,4)+1)</f>
        <v>cr 34</v>
      </c>
      <c r="B57" s="314" t="s">
        <v>383</v>
      </c>
      <c r="C57" s="299" t="s">
        <v>503</v>
      </c>
      <c r="D57" s="300" t="str">
        <f>IFERROR(VLOOKUP(C57,Util_ED!$A$2:$C$7,3,),"")</f>
        <v xml:space="preserve"> </v>
      </c>
      <c r="E57" s="307" t="str">
        <f>IFERROR(VLOOKUP(C57,Util_ED!$A$2:$C$7,2,),"")</f>
        <v>Libellé du critère quand il sera choisi</v>
      </c>
      <c r="F57" s="313"/>
      <c r="G57" s="302"/>
    </row>
    <row r="58" spans="1:7" x14ac:dyDescent="0.2">
      <c r="A58" s="297" t="s">
        <v>45</v>
      </c>
      <c r="B58" s="222" t="s">
        <v>139</v>
      </c>
      <c r="C58" s="173" t="str">
        <f>IFERROR(IF(D58="",Util_ED!$A$11,VLOOKUP(D58,Util_ED!$A$20:$B$31,2)),"")</f>
        <v>en attente</v>
      </c>
      <c r="D58" s="173" t="str">
        <f>IF(AND(COUNTIF(D59:D62,"NA")=COUNTIF(D59:D62,"&lt;&gt; "),COUNTIF(D59:D62,"NA")&gt;0),"NA",IF(SUM(D59:D62)&gt;0,AVERAGE(D59:D62),""))</f>
        <v/>
      </c>
      <c r="E58" s="483" t="str">
        <f>IFERROR(IF(D58="","",VLOOKUP(C58,Util_ED!$A$13:$B$17,2)),"")</f>
        <v/>
      </c>
      <c r="F58" s="483"/>
      <c r="G58" s="484"/>
    </row>
    <row r="59" spans="1:7" ht="37" customHeight="1" x14ac:dyDescent="0.2">
      <c r="A59" s="298" t="str">
        <f>CONCATENATE("cr ",MID(A57,3,4)+1)</f>
        <v>cr 35</v>
      </c>
      <c r="B59" s="314" t="s">
        <v>257</v>
      </c>
      <c r="C59" s="299" t="s">
        <v>503</v>
      </c>
      <c r="D59" s="300" t="str">
        <f>IFERROR(VLOOKUP(C59,Util_ED!$A$2:$C$7,3,),"")</f>
        <v xml:space="preserve"> </v>
      </c>
      <c r="E59" s="307" t="str">
        <f>IFERROR(VLOOKUP(C59,Util_ED!$A$2:$C$7,2,),"")</f>
        <v>Libellé du critère quand il sera choisi</v>
      </c>
      <c r="F59" s="313"/>
      <c r="G59" s="304"/>
    </row>
    <row r="60" spans="1:7" ht="37" customHeight="1" x14ac:dyDescent="0.2">
      <c r="A60" s="298" t="str">
        <f>CONCATENATE("cr ",MID(A59,3,4)+1)</f>
        <v>cr 36</v>
      </c>
      <c r="B60" s="314" t="s">
        <v>258</v>
      </c>
      <c r="C60" s="299" t="s">
        <v>503</v>
      </c>
      <c r="D60" s="300" t="str">
        <f>IFERROR(VLOOKUP(C60,Util_ED!$A$2:$C$7,3,),"")</f>
        <v xml:space="preserve"> </v>
      </c>
      <c r="E60" s="307" t="str">
        <f>IFERROR(VLOOKUP(C60,Util_ED!$A$2:$C$7,2,),"")</f>
        <v>Libellé du critère quand il sera choisi</v>
      </c>
      <c r="F60" s="313"/>
      <c r="G60" s="304"/>
    </row>
    <row r="61" spans="1:7" ht="37" customHeight="1" x14ac:dyDescent="0.2">
      <c r="A61" s="298" t="str">
        <f>CONCATENATE("cr ",MID(A60,3,4)+1)</f>
        <v>cr 37</v>
      </c>
      <c r="B61" s="314" t="s">
        <v>140</v>
      </c>
      <c r="C61" s="299" t="s">
        <v>503</v>
      </c>
      <c r="D61" s="300" t="str">
        <f>IFERROR(VLOOKUP(C61,Util_ED!$A$2:$C$7,3,),"")</f>
        <v xml:space="preserve"> </v>
      </c>
      <c r="E61" s="307" t="str">
        <f>IFERROR(VLOOKUP(C61,Util_ED!$A$2:$C$7,2,),"")</f>
        <v>Libellé du critère quand il sera choisi</v>
      </c>
      <c r="F61" s="313"/>
      <c r="G61" s="304"/>
    </row>
    <row r="62" spans="1:7" ht="37" customHeight="1" x14ac:dyDescent="0.2">
      <c r="A62" s="298" t="str">
        <f>CONCATENATE("cr ",MID(A61,3,4)+1)</f>
        <v>cr 38</v>
      </c>
      <c r="B62" s="314" t="s">
        <v>259</v>
      </c>
      <c r="C62" s="299" t="s">
        <v>503</v>
      </c>
      <c r="D62" s="300" t="str">
        <f>IFERROR(VLOOKUP(C62,Util_ED!$A$2:$C$7,3,),"")</f>
        <v xml:space="preserve"> </v>
      </c>
      <c r="E62" s="307" t="str">
        <f>IFERROR(VLOOKUP(C62,Util_ED!$A$2:$C$7,2,),"")</f>
        <v>Libellé du critère quand il sera choisi</v>
      </c>
      <c r="F62" s="313"/>
      <c r="G62" s="304"/>
    </row>
    <row r="63" spans="1:7" x14ac:dyDescent="0.2">
      <c r="A63" s="306" t="s">
        <v>136</v>
      </c>
      <c r="B63" s="222" t="s">
        <v>141</v>
      </c>
      <c r="C63" s="173" t="str">
        <f>IFERROR(IF(D63="",Util_ED!$A$11,VLOOKUP(D63,Util_ED!$A$20:$B$31,2)),"")</f>
        <v>en attente</v>
      </c>
      <c r="D63" s="173" t="str">
        <f>IF(AND(COUNTIF(D64:D66,"NA")=COUNTIF(D64:D66,"&lt;&gt; "),COUNTIF(D64:D66,"NA")&gt;0),"NA",IF(SUM(D64:D66)&gt;0,AVERAGE(D64:D66),""))</f>
        <v/>
      </c>
      <c r="E63" s="483" t="str">
        <f>IFERROR(IF(D63="","",VLOOKUP(C63,Util_ED!$A$13:$B$17,2)),"")</f>
        <v/>
      </c>
      <c r="F63" s="483"/>
      <c r="G63" s="484"/>
    </row>
    <row r="64" spans="1:7" ht="37" customHeight="1" x14ac:dyDescent="0.2">
      <c r="A64" s="298" t="str">
        <f>CONCATENATE("cr ",MID(A62,3,4)+1)</f>
        <v>cr 39</v>
      </c>
      <c r="B64" s="314" t="s">
        <v>384</v>
      </c>
      <c r="C64" s="299" t="s">
        <v>503</v>
      </c>
      <c r="D64" s="300" t="str">
        <f>IFERROR(VLOOKUP(C64,Util_ED!$A$2:$C$7,3,),"")</f>
        <v xml:space="preserve"> </v>
      </c>
      <c r="E64" s="307" t="str">
        <f>IFERROR(VLOOKUP(C64,Util_ED!$A$2:$C$7,2,),"")</f>
        <v>Libellé du critère quand il sera choisi</v>
      </c>
      <c r="F64" s="313"/>
      <c r="G64" s="304"/>
    </row>
    <row r="65" spans="1:7" ht="37" customHeight="1" x14ac:dyDescent="0.2">
      <c r="A65" s="298" t="str">
        <f>CONCATENATE("cr ",MID(A64,3,4)+1)</f>
        <v>cr 40</v>
      </c>
      <c r="B65" s="314" t="s">
        <v>142</v>
      </c>
      <c r="C65" s="299" t="s">
        <v>503</v>
      </c>
      <c r="D65" s="300" t="str">
        <f>IFERROR(VLOOKUP(C65,Util_ED!$A$2:$C$7,3,),"")</f>
        <v xml:space="preserve"> </v>
      </c>
      <c r="E65" s="307" t="str">
        <f>IFERROR(VLOOKUP(C65,Util_ED!$A$2:$C$7,2,),"")</f>
        <v>Libellé du critère quand il sera choisi</v>
      </c>
      <c r="F65" s="313"/>
      <c r="G65" s="304"/>
    </row>
    <row r="66" spans="1:7" ht="37" customHeight="1" x14ac:dyDescent="0.2">
      <c r="A66" s="298" t="str">
        <f>CONCATENATE("cr ",MID(A65,3,4)+1)</f>
        <v>cr 41</v>
      </c>
      <c r="B66" s="314" t="s">
        <v>260</v>
      </c>
      <c r="C66" s="299" t="s">
        <v>503</v>
      </c>
      <c r="D66" s="300" t="str">
        <f>IFERROR(VLOOKUP(C66,Util_ED!$A$2:$C$7,3,),"")</f>
        <v xml:space="preserve"> </v>
      </c>
      <c r="E66" s="307" t="str">
        <f>IFERROR(VLOOKUP(C66,Util_ED!$A$2:$C$7,2,),"")</f>
        <v>Libellé du critère quand il sera choisi</v>
      </c>
      <c r="F66" s="313"/>
      <c r="G66" s="304"/>
    </row>
    <row r="67" spans="1:7" x14ac:dyDescent="0.2">
      <c r="A67" s="306" t="s">
        <v>137</v>
      </c>
      <c r="B67" s="222" t="s">
        <v>143</v>
      </c>
      <c r="C67" s="173" t="str">
        <f>IFERROR(IF(D67="",Util_ED!$A$11,VLOOKUP(D67,Util_ED!$A$20:$B$31,2)),"")</f>
        <v>en attente</v>
      </c>
      <c r="D67" s="173" t="str">
        <f>IF(AND(COUNTIF(D68:D73,"NA")=COUNTIF(D68:D73,"&lt;&gt; "),COUNTIF(D68:D73,"NA")&gt;0),"NA",IF(SUM(D68:D73)&gt;0,AVERAGE(D68:D73),""))</f>
        <v/>
      </c>
      <c r="E67" s="483" t="str">
        <f>IFERROR(IF(D67="","",VLOOKUP(C67,Util_ED!$A$13:$B$17,2)),"")</f>
        <v/>
      </c>
      <c r="F67" s="483"/>
      <c r="G67" s="484"/>
    </row>
    <row r="68" spans="1:7" ht="37" customHeight="1" x14ac:dyDescent="0.2">
      <c r="A68" s="298" t="str">
        <f>CONCATENATE("cr ",MID(A66,3,4)+1)</f>
        <v>cr 42</v>
      </c>
      <c r="B68" s="314" t="s">
        <v>261</v>
      </c>
      <c r="C68" s="299" t="s">
        <v>503</v>
      </c>
      <c r="D68" s="300" t="str">
        <f>IFERROR(VLOOKUP(C68,Util_ED!$A$2:$C$7,3,),"")</f>
        <v xml:space="preserve"> </v>
      </c>
      <c r="E68" s="307" t="str">
        <f>IFERROR(VLOOKUP(C68,Util_ED!$A$2:$C$7,2,),"")</f>
        <v>Libellé du critère quand il sera choisi</v>
      </c>
      <c r="F68" s="313"/>
      <c r="G68" s="304"/>
    </row>
    <row r="69" spans="1:7" ht="37" customHeight="1" x14ac:dyDescent="0.2">
      <c r="A69" s="298" t="str">
        <f>CONCATENATE("cr ",MID(A68,3,4)+1)</f>
        <v>cr 43</v>
      </c>
      <c r="B69" s="314" t="s">
        <v>262</v>
      </c>
      <c r="C69" s="299" t="s">
        <v>503</v>
      </c>
      <c r="D69" s="300" t="str">
        <f>IFERROR(VLOOKUP(C69,Util_ED!$A$2:$C$7,3,),"")</f>
        <v xml:space="preserve"> </v>
      </c>
      <c r="E69" s="307" t="str">
        <f>IFERROR(VLOOKUP(C69,Util_ED!$A$2:$C$7,2,),"")</f>
        <v>Libellé du critère quand il sera choisi</v>
      </c>
      <c r="F69" s="313"/>
      <c r="G69" s="304"/>
    </row>
    <row r="70" spans="1:7" ht="37" customHeight="1" x14ac:dyDescent="0.2">
      <c r="A70" s="298" t="str">
        <f>CONCATENATE("cr ",MID(A69,3,4)+1)</f>
        <v>cr 44</v>
      </c>
      <c r="B70" s="314" t="s">
        <v>385</v>
      </c>
      <c r="C70" s="299" t="s">
        <v>503</v>
      </c>
      <c r="D70" s="300" t="str">
        <f>IFERROR(VLOOKUP(C70,Util_ED!$A$2:$C$7,3,),"")</f>
        <v xml:space="preserve"> </v>
      </c>
      <c r="E70" s="307" t="str">
        <f>IFERROR(VLOOKUP(C70,Util_ED!$A$2:$C$7,2,),"")</f>
        <v>Libellé du critère quand il sera choisi</v>
      </c>
      <c r="F70" s="313"/>
      <c r="G70" s="304"/>
    </row>
    <row r="71" spans="1:7" ht="37" customHeight="1" x14ac:dyDescent="0.2">
      <c r="A71" s="298" t="str">
        <f>CONCATENATE("cr ",MID(A70,3,4)+1)</f>
        <v>cr 45</v>
      </c>
      <c r="B71" s="314" t="s">
        <v>263</v>
      </c>
      <c r="C71" s="299" t="s">
        <v>503</v>
      </c>
      <c r="D71" s="300" t="str">
        <f>IFERROR(VLOOKUP(C71,Util_ED!$A$2:$C$7,3,),"")</f>
        <v xml:space="preserve"> </v>
      </c>
      <c r="E71" s="307" t="str">
        <f>IFERROR(VLOOKUP(C71,Util_ED!$A$2:$C$7,2,),"")</f>
        <v>Libellé du critère quand il sera choisi</v>
      </c>
      <c r="F71" s="313"/>
      <c r="G71" s="304"/>
    </row>
    <row r="72" spans="1:7" ht="37" customHeight="1" x14ac:dyDescent="0.2">
      <c r="A72" s="298" t="str">
        <f>CONCATENATE("cr ",MID(A71,3,4)+1)</f>
        <v>cr 46</v>
      </c>
      <c r="B72" s="314" t="s">
        <v>264</v>
      </c>
      <c r="C72" s="299" t="s">
        <v>503</v>
      </c>
      <c r="D72" s="300" t="str">
        <f>IFERROR(VLOOKUP(C72,Util_ED!$A$2:$C$7,3,),"")</f>
        <v xml:space="preserve"> </v>
      </c>
      <c r="E72" s="307" t="str">
        <f>IFERROR(VLOOKUP(C72,Util_ED!$A$2:$C$7,2,),"")</f>
        <v>Libellé du critère quand il sera choisi</v>
      </c>
      <c r="F72" s="313"/>
      <c r="G72" s="304"/>
    </row>
    <row r="73" spans="1:7" ht="37" customHeight="1" x14ac:dyDescent="0.2">
      <c r="A73" s="298" t="str">
        <f>CONCATENATE("cr ",MID(A72,3,4)+1)</f>
        <v>cr 47</v>
      </c>
      <c r="B73" s="314" t="s">
        <v>265</v>
      </c>
      <c r="C73" s="299" t="s">
        <v>503</v>
      </c>
      <c r="D73" s="300" t="str">
        <f>IFERROR(VLOOKUP(C73,Util_ED!$A$2:$C$7,3,),"")</f>
        <v xml:space="preserve"> </v>
      </c>
      <c r="E73" s="307" t="str">
        <f>IFERROR(VLOOKUP(C73,Util_ED!$A$2:$C$7,2,),"")</f>
        <v>Libellé du critère quand il sera choisi</v>
      </c>
      <c r="F73" s="313"/>
      <c r="G73" s="304"/>
    </row>
    <row r="74" spans="1:7" ht="22" customHeight="1" x14ac:dyDescent="0.2">
      <c r="A74" s="296" t="s">
        <v>46</v>
      </c>
      <c r="B74" s="594" t="s">
        <v>145</v>
      </c>
      <c r="C74" s="594"/>
      <c r="D74" s="161" t="str">
        <f>IFERROR(AVERAGE(D75,D80,D87,D93,D130,D143,D183),"")</f>
        <v/>
      </c>
      <c r="E74" s="289" t="str">
        <f>IFERROR(VLOOKUP(G74,Util_ED!$A$13:$B$17,2,FALSE),"")</f>
        <v/>
      </c>
      <c r="F74" s="289"/>
      <c r="G74" s="162" t="str">
        <f>IFERROR(VLOOKUP(D74,Util_ED!$A$21:$B$31,2),"")</f>
        <v/>
      </c>
    </row>
    <row r="75" spans="1:7" x14ac:dyDescent="0.2">
      <c r="A75" s="297" t="s">
        <v>144</v>
      </c>
      <c r="B75" s="222" t="s">
        <v>146</v>
      </c>
      <c r="C75" s="173" t="str">
        <f>IFERROR(IF(D75="",Util_ED!$A$11,VLOOKUP(D75,Util_ED!$A$20:$B$31,2)),"")</f>
        <v>en attente</v>
      </c>
      <c r="D75" s="173" t="str">
        <f>IF(AND(COUNTIF(D76:D79,"NA")=COUNTIF(D76:D79,"&lt;&gt; "),COUNTIF(D76:D79,"NA")&gt;0),"NA",IF(SUM(D76:D79)&gt;0,AVERAGE(D76:D79),""))</f>
        <v/>
      </c>
      <c r="E75" s="483" t="str">
        <f>IFERROR(IF(D75="","",VLOOKUP(C75,Util_ED!$A$13:$B$17,2)),"")</f>
        <v/>
      </c>
      <c r="F75" s="483"/>
      <c r="G75" s="484"/>
    </row>
    <row r="76" spans="1:7" ht="37" customHeight="1" x14ac:dyDescent="0.2">
      <c r="A76" s="298" t="str">
        <f>CONCATENATE("cr ",MID(A73,3,4)+1)</f>
        <v>cr 48</v>
      </c>
      <c r="B76" s="314" t="s">
        <v>269</v>
      </c>
      <c r="C76" s="299" t="s">
        <v>503</v>
      </c>
      <c r="D76" s="300" t="str">
        <f>IFERROR(VLOOKUP(C76,Util_ED!$A$2:$C$7,3,),"")</f>
        <v xml:space="preserve"> </v>
      </c>
      <c r="E76" s="307" t="str">
        <f>IFERROR(VLOOKUP(C76,Util_ED!$A$2:$C$7,2,TRUE),"")</f>
        <v>Libellé du critère quand il sera choisi</v>
      </c>
      <c r="F76" s="313"/>
      <c r="G76" s="302"/>
    </row>
    <row r="77" spans="1:7" ht="37" customHeight="1" x14ac:dyDescent="0.2">
      <c r="A77" s="298" t="str">
        <f>CONCATENATE("cr ",MID(A76,3,4)+1)</f>
        <v>cr 49</v>
      </c>
      <c r="B77" s="314" t="s">
        <v>437</v>
      </c>
      <c r="C77" s="299" t="s">
        <v>503</v>
      </c>
      <c r="D77" s="300" t="str">
        <f>IFERROR(VLOOKUP(C77,Util_ED!$A$2:$C$7,3,),"")</f>
        <v xml:space="preserve"> </v>
      </c>
      <c r="E77" s="307" t="str">
        <f>IFERROR(VLOOKUP(C77,Util_ED!$A$2:$C$7,2,TRUE),"")</f>
        <v>Libellé du critère quand il sera choisi</v>
      </c>
      <c r="F77" s="313"/>
      <c r="G77" s="304"/>
    </row>
    <row r="78" spans="1:7" ht="37" customHeight="1" x14ac:dyDescent="0.2">
      <c r="A78" s="298" t="str">
        <f>CONCATENATE("cr ",MID(A77,3,4)+1)</f>
        <v>cr 50</v>
      </c>
      <c r="B78" s="314" t="s">
        <v>386</v>
      </c>
      <c r="C78" s="299" t="s">
        <v>503</v>
      </c>
      <c r="D78" s="300" t="str">
        <f>IFERROR(VLOOKUP(C78,Util_ED!$A$2:$C$7,3,),"")</f>
        <v xml:space="preserve"> </v>
      </c>
      <c r="E78" s="307" t="str">
        <f>IFERROR(VLOOKUP(C78,Util_ED!$A$2:$C$7,2,TRUE),"")</f>
        <v>Libellé du critère quand il sera choisi</v>
      </c>
      <c r="F78" s="313"/>
      <c r="G78" s="304"/>
    </row>
    <row r="79" spans="1:7" ht="37" customHeight="1" x14ac:dyDescent="0.2">
      <c r="A79" s="298" t="str">
        <f>CONCATENATE("cr ",MID(A78,3,4)+1)</f>
        <v>cr 51</v>
      </c>
      <c r="B79" s="314" t="s">
        <v>270</v>
      </c>
      <c r="C79" s="299" t="s">
        <v>503</v>
      </c>
      <c r="D79" s="300" t="str">
        <f>IFERROR(VLOOKUP(C79,Util_ED!$A$2:$C$7,3,),"")</f>
        <v xml:space="preserve"> </v>
      </c>
      <c r="E79" s="307" t="str">
        <f>IFERROR(VLOOKUP(C79,Util_ED!$A$2:$C$7,2,TRUE),"")</f>
        <v>Libellé du critère quand il sera choisi</v>
      </c>
      <c r="F79" s="313"/>
      <c r="G79" s="304"/>
    </row>
    <row r="80" spans="1:7" x14ac:dyDescent="0.2">
      <c r="A80" s="297" t="s">
        <v>148</v>
      </c>
      <c r="B80" s="222" t="s">
        <v>147</v>
      </c>
      <c r="C80" s="173" t="str">
        <f>IFERROR(IF(D80="",Util_ED!$A$11,VLOOKUP(D80,Util_ED!$A$20:$B$31,2)),"")</f>
        <v>en attente</v>
      </c>
      <c r="D80" s="173" t="str">
        <f>IF(AND(COUNTIF(D81:D92,"NA")=COUNTIF(D81:D92,"&lt;&gt; "),COUNTIF(D81:D92,"NA")&gt;0),"NA",IF(SUM(D81:D92)&gt;0,AVERAGE(D81:D92),""))</f>
        <v/>
      </c>
      <c r="E80" s="483" t="str">
        <f>IFERROR(IF(D80="","",VLOOKUP(C80,Util_ED!$A$13:$B$17,2)),"")</f>
        <v/>
      </c>
      <c r="F80" s="483"/>
      <c r="G80" s="484"/>
    </row>
    <row r="81" spans="1:7" ht="37" customHeight="1" x14ac:dyDescent="0.2">
      <c r="A81" s="298" t="str">
        <f>CONCATENATE("cr ",MID(A79,3,4)+1)</f>
        <v>cr 52</v>
      </c>
      <c r="B81" s="314" t="s">
        <v>387</v>
      </c>
      <c r="C81" s="299" t="s">
        <v>503</v>
      </c>
      <c r="D81" s="300" t="str">
        <f>IFERROR(VLOOKUP(C81,Util_ED!$A$2:$C$7,3,),"")</f>
        <v xml:space="preserve"> </v>
      </c>
      <c r="E81" s="307" t="str">
        <f>IFERROR(VLOOKUP(C81,Util_ED!$A$2:$C$7,2,),"")</f>
        <v>Libellé du critère quand il sera choisi</v>
      </c>
      <c r="F81" s="313"/>
      <c r="G81" s="304"/>
    </row>
    <row r="82" spans="1:7" ht="37" customHeight="1" x14ac:dyDescent="0.2">
      <c r="A82" s="298" t="str">
        <f t="shared" ref="A82:A92" si="3">CONCATENATE("cr ",MID(A81,3,4)+1)</f>
        <v>cr 53</v>
      </c>
      <c r="B82" s="314" t="s">
        <v>271</v>
      </c>
      <c r="C82" s="299" t="s">
        <v>503</v>
      </c>
      <c r="D82" s="300" t="str">
        <f>IFERROR(VLOOKUP(C82,Util_ED!$A$2:$C$7,3,),"")</f>
        <v xml:space="preserve"> </v>
      </c>
      <c r="E82" s="307" t="str">
        <f>IFERROR(VLOOKUP(C82,Util_ED!$A$2:$C$7,2,),"")</f>
        <v>Libellé du critère quand il sera choisi</v>
      </c>
      <c r="F82" s="313"/>
      <c r="G82" s="304"/>
    </row>
    <row r="83" spans="1:7" ht="37" customHeight="1" x14ac:dyDescent="0.2">
      <c r="A83" s="298" t="str">
        <f t="shared" si="3"/>
        <v>cr 54</v>
      </c>
      <c r="B83" s="317" t="s">
        <v>388</v>
      </c>
      <c r="C83" s="299" t="s">
        <v>503</v>
      </c>
      <c r="D83" s="300" t="str">
        <f>IFERROR(VLOOKUP(C83,Util_ED!$A$2:$C$7,3,),"")</f>
        <v xml:space="preserve"> </v>
      </c>
      <c r="E83" s="307" t="str">
        <f>IFERROR(VLOOKUP(C83,Util_ED!$A$2:$C$7,2,),"")</f>
        <v>Libellé du critère quand il sera choisi</v>
      </c>
      <c r="F83" s="313"/>
      <c r="G83" s="304"/>
    </row>
    <row r="84" spans="1:7" ht="37" customHeight="1" x14ac:dyDescent="0.2">
      <c r="A84" s="298" t="str">
        <f>CONCATENATE("cr ",MID(A83,3,4)+1)</f>
        <v>cr 55</v>
      </c>
      <c r="B84" s="314" t="s">
        <v>272</v>
      </c>
      <c r="C84" s="299" t="s">
        <v>503</v>
      </c>
      <c r="D84" s="300" t="str">
        <f>IFERROR(VLOOKUP(C84,Util_ED!$A$2:$C$7,3,),"")</f>
        <v xml:space="preserve"> </v>
      </c>
      <c r="E84" s="307" t="str">
        <f>IFERROR(VLOOKUP(C84,Util_ED!$A$2:$C$7,2,),"")</f>
        <v>Libellé du critère quand il sera choisi</v>
      </c>
      <c r="F84" s="313"/>
      <c r="G84" s="304"/>
    </row>
    <row r="85" spans="1:7" ht="37" customHeight="1" x14ac:dyDescent="0.2">
      <c r="A85" s="298" t="str">
        <f t="shared" si="3"/>
        <v>cr 56</v>
      </c>
      <c r="B85" s="314" t="s">
        <v>273</v>
      </c>
      <c r="C85" s="299" t="s">
        <v>503</v>
      </c>
      <c r="D85" s="300" t="str">
        <f>IFERROR(VLOOKUP(C85,Util_ED!$A$2:$C$7,3,),"")</f>
        <v xml:space="preserve"> </v>
      </c>
      <c r="E85" s="307" t="str">
        <f>IFERROR(VLOOKUP(C85,Util_ED!$A$2:$C$7,2,),"")</f>
        <v>Libellé du critère quand il sera choisi</v>
      </c>
      <c r="F85" s="313"/>
      <c r="G85" s="304"/>
    </row>
    <row r="86" spans="1:7" ht="37" customHeight="1" x14ac:dyDescent="0.2">
      <c r="A86" s="298" t="str">
        <f>CONCATENATE("cr ",MID(A85,3,4)+1)</f>
        <v>cr 57</v>
      </c>
      <c r="B86" s="314" t="s">
        <v>390</v>
      </c>
      <c r="C86" s="299" t="s">
        <v>503</v>
      </c>
      <c r="D86" s="300" t="str">
        <f>IFERROR(VLOOKUP(C86,Util_ED!$A$2:$C$7,3,),"")</f>
        <v xml:space="preserve"> </v>
      </c>
      <c r="E86" s="307" t="str">
        <f>IFERROR(VLOOKUP(C86,Util_ED!$A$2:$C$7,2,),"")</f>
        <v>Libellé du critère quand il sera choisi</v>
      </c>
      <c r="F86" s="313"/>
      <c r="G86" s="304"/>
    </row>
    <row r="87" spans="1:7" ht="37" customHeight="1" x14ac:dyDescent="0.2">
      <c r="A87" s="298" t="str">
        <f t="shared" si="3"/>
        <v>cr 58</v>
      </c>
      <c r="B87" s="314" t="s">
        <v>391</v>
      </c>
      <c r="C87" s="299" t="s">
        <v>503</v>
      </c>
      <c r="D87" s="300" t="str">
        <f>IFERROR(VLOOKUP(C87,Util_ED!$A$2:$C$7,3,),"")</f>
        <v xml:space="preserve"> </v>
      </c>
      <c r="E87" s="307" t="str">
        <f>IFERROR(VLOOKUP(C87,Util_ED!$A$2:$C$7,2,),"")</f>
        <v>Libellé du critère quand il sera choisi</v>
      </c>
      <c r="F87" s="313"/>
      <c r="G87" s="304"/>
    </row>
    <row r="88" spans="1:7" ht="37" customHeight="1" x14ac:dyDescent="0.2">
      <c r="A88" s="298" t="str">
        <f t="shared" si="3"/>
        <v>cr 59</v>
      </c>
      <c r="B88" s="314" t="s">
        <v>149</v>
      </c>
      <c r="C88" s="299" t="s">
        <v>503</v>
      </c>
      <c r="D88" s="300" t="str">
        <f>IFERROR(VLOOKUP(C88,Util_ED!$A$2:$C$7,3,),"")</f>
        <v xml:space="preserve"> </v>
      </c>
      <c r="E88" s="307" t="str">
        <f>IFERROR(VLOOKUP(C88,Util_ED!$A$2:$C$7,2,),"")</f>
        <v>Libellé du critère quand il sera choisi</v>
      </c>
      <c r="F88" s="313"/>
      <c r="G88" s="304"/>
    </row>
    <row r="89" spans="1:7" ht="37" customHeight="1" x14ac:dyDescent="0.2">
      <c r="A89" s="298" t="str">
        <f>CONCATENATE("cr ",MID(A88,3,4)+1)</f>
        <v>cr 60</v>
      </c>
      <c r="B89" s="314" t="s">
        <v>392</v>
      </c>
      <c r="C89" s="299" t="s">
        <v>503</v>
      </c>
      <c r="D89" s="300" t="str">
        <f>IFERROR(VLOOKUP(C89,Util_ED!$A$2:$C$7,3,),"")</f>
        <v xml:space="preserve"> </v>
      </c>
      <c r="E89" s="307" t="str">
        <f>IFERROR(VLOOKUP(C89,Util_ED!$A$2:$C$7,2,),"")</f>
        <v>Libellé du critère quand il sera choisi</v>
      </c>
      <c r="F89" s="313"/>
      <c r="G89" s="304"/>
    </row>
    <row r="90" spans="1:7" ht="37" customHeight="1" x14ac:dyDescent="0.2">
      <c r="A90" s="298" t="str">
        <f>CONCATENATE("cr ",MID(A89,3,4)+1)</f>
        <v>cr 61</v>
      </c>
      <c r="B90" s="314" t="s">
        <v>389</v>
      </c>
      <c r="C90" s="299" t="s">
        <v>503</v>
      </c>
      <c r="D90" s="300" t="str">
        <f>IFERROR(VLOOKUP(C90,Util_ED!$A$2:$C$7,3,),"")</f>
        <v xml:space="preserve"> </v>
      </c>
      <c r="E90" s="307" t="str">
        <f>IFERROR(VLOOKUP(C90,Util_ED!$A$2:$C$7,2,),"")</f>
        <v>Libellé du critère quand il sera choisi</v>
      </c>
      <c r="F90" s="313"/>
      <c r="G90" s="304"/>
    </row>
    <row r="91" spans="1:7" ht="37" customHeight="1" x14ac:dyDescent="0.2">
      <c r="A91" s="298" t="str">
        <f t="shared" si="3"/>
        <v>cr 62</v>
      </c>
      <c r="B91" s="314" t="s">
        <v>150</v>
      </c>
      <c r="C91" s="299" t="s">
        <v>503</v>
      </c>
      <c r="D91" s="300" t="str">
        <f>IFERROR(VLOOKUP(C91,Util_ED!$A$2:$C$7,3,),"")</f>
        <v xml:space="preserve"> </v>
      </c>
      <c r="E91" s="307" t="str">
        <f>IFERROR(VLOOKUP(C91,Util_ED!$A$2:$C$7,2,),"")</f>
        <v>Libellé du critère quand il sera choisi</v>
      </c>
      <c r="F91" s="313"/>
      <c r="G91" s="304"/>
    </row>
    <row r="92" spans="1:7" ht="37" customHeight="1" x14ac:dyDescent="0.2">
      <c r="A92" s="298" t="str">
        <f t="shared" si="3"/>
        <v>cr 63</v>
      </c>
      <c r="B92" s="314" t="s">
        <v>274</v>
      </c>
      <c r="C92" s="299" t="s">
        <v>503</v>
      </c>
      <c r="D92" s="300" t="str">
        <f>IFERROR(VLOOKUP(C92,Util_ED!$A$2:$C$7,3,),"")</f>
        <v xml:space="preserve"> </v>
      </c>
      <c r="E92" s="307" t="str">
        <f>IFERROR(VLOOKUP(C92,Util_ED!$A$2:$C$7,2,),"")</f>
        <v>Libellé du critère quand il sera choisi</v>
      </c>
      <c r="F92" s="313"/>
      <c r="G92" s="304"/>
    </row>
    <row r="93" spans="1:7" x14ac:dyDescent="0.2">
      <c r="A93" s="297" t="s">
        <v>47</v>
      </c>
      <c r="B93" s="222" t="s">
        <v>151</v>
      </c>
      <c r="C93" s="173" t="str">
        <f>IFERROR(IF(D93="",Util_ED!$A$11,VLOOKUP(D93,Util_ED!$A$20:$B$31,2)),"")</f>
        <v>en attente</v>
      </c>
      <c r="D93" s="173" t="str">
        <f>IF(AND(COUNTIF(D94:D129,"NA")=COUNTIF(D94:D129,"&lt;&gt; "),COUNTIF(D94:D129,"NA")&gt;0),"NA",IF(SUM(D94:D129)&gt;0,AVERAGE(D94:D129),""))</f>
        <v/>
      </c>
      <c r="E93" s="483" t="str">
        <f>IFERROR(IF(D93="","",VLOOKUP(C93,Util_ED!$A$13:$B$17,2)),"")</f>
        <v/>
      </c>
      <c r="F93" s="483"/>
      <c r="G93" s="484"/>
    </row>
    <row r="94" spans="1:7" ht="37" customHeight="1" x14ac:dyDescent="0.2">
      <c r="A94" s="298" t="str">
        <f>CONCATENATE("cr ",MID(A92,3,4)+1)</f>
        <v>cr 64</v>
      </c>
      <c r="B94" s="314" t="s">
        <v>275</v>
      </c>
      <c r="C94" s="299" t="s">
        <v>503</v>
      </c>
      <c r="D94" s="300" t="str">
        <f>IFERROR(VLOOKUP(C94,Util_ED!$A$2:$C$7,3,),"")</f>
        <v xml:space="preserve"> </v>
      </c>
      <c r="E94" s="307" t="str">
        <f>IFERROR(VLOOKUP(C94,Util_ED!$A$2:$C$7,2,),"")</f>
        <v>Libellé du critère quand il sera choisi</v>
      </c>
      <c r="F94" s="313"/>
      <c r="G94" s="304"/>
    </row>
    <row r="95" spans="1:7" ht="37" customHeight="1" x14ac:dyDescent="0.2">
      <c r="A95" s="298" t="str">
        <f>CONCATENATE("cr ",MID(A94,3,4)+1)</f>
        <v>cr 65</v>
      </c>
      <c r="B95" s="314" t="s">
        <v>393</v>
      </c>
      <c r="C95" s="299" t="s">
        <v>503</v>
      </c>
      <c r="D95" s="300" t="str">
        <f>IFERROR(VLOOKUP(C95,Util_ED!$A$2:$C$7,3,),"")</f>
        <v xml:space="preserve"> </v>
      </c>
      <c r="E95" s="307" t="str">
        <f>IFERROR(VLOOKUP(C95,Util_ED!$A$2:$C$7,2,),"")</f>
        <v>Libellé du critère quand il sera choisi</v>
      </c>
      <c r="F95" s="313"/>
      <c r="G95" s="304"/>
    </row>
    <row r="96" spans="1:7" ht="37" customHeight="1" x14ac:dyDescent="0.2">
      <c r="A96" s="298" t="str">
        <f t="shared" ref="A96:A127" si="4">CONCATENATE("cr ",MID(A95,3,4)+1)</f>
        <v>cr 66</v>
      </c>
      <c r="B96" s="318" t="s">
        <v>276</v>
      </c>
      <c r="C96" s="299" t="s">
        <v>503</v>
      </c>
      <c r="D96" s="300" t="str">
        <f>IFERROR(VLOOKUP(C96,Util_ED!$A$2:$C$7,3,),"")</f>
        <v xml:space="preserve"> </v>
      </c>
      <c r="E96" s="307" t="str">
        <f>IFERROR(VLOOKUP(C96,Util_ED!$A$2:$C$7,2,),"")</f>
        <v>Libellé du critère quand il sera choisi</v>
      </c>
      <c r="F96" s="313"/>
      <c r="G96" s="304"/>
    </row>
    <row r="97" spans="1:7" ht="37" customHeight="1" x14ac:dyDescent="0.2">
      <c r="A97" s="298" t="str">
        <f t="shared" si="4"/>
        <v>cr 67</v>
      </c>
      <c r="B97" s="318" t="s">
        <v>394</v>
      </c>
      <c r="C97" s="299" t="s">
        <v>503</v>
      </c>
      <c r="D97" s="300" t="str">
        <f>IFERROR(VLOOKUP(C97,Util_ED!$A$2:$C$7,3,),"")</f>
        <v xml:space="preserve"> </v>
      </c>
      <c r="E97" s="307" t="str">
        <f>IFERROR(VLOOKUP(C97,Util_ED!$A$2:$C$7,2,),"")</f>
        <v>Libellé du critère quand il sera choisi</v>
      </c>
      <c r="F97" s="313"/>
      <c r="G97" s="304"/>
    </row>
    <row r="98" spans="1:7" ht="37" customHeight="1" x14ac:dyDescent="0.2">
      <c r="A98" s="298" t="str">
        <f t="shared" si="4"/>
        <v>cr 68</v>
      </c>
      <c r="B98" s="318" t="s">
        <v>278</v>
      </c>
      <c r="C98" s="299" t="s">
        <v>503</v>
      </c>
      <c r="D98" s="300" t="str">
        <f>IFERROR(VLOOKUP(C98,Util_ED!$A$2:$C$7,3,),"")</f>
        <v xml:space="preserve"> </v>
      </c>
      <c r="E98" s="307" t="str">
        <f>IFERROR(VLOOKUP(C98,Util_ED!$A$2:$C$7,2,),"")</f>
        <v>Libellé du critère quand il sera choisi</v>
      </c>
      <c r="F98" s="313"/>
      <c r="G98" s="304"/>
    </row>
    <row r="99" spans="1:7" ht="37" customHeight="1" x14ac:dyDescent="0.2">
      <c r="A99" s="298" t="str">
        <f>CONCATENATE("cr ",MID(A98,3,4)+1)</f>
        <v>cr 69</v>
      </c>
      <c r="B99" s="314" t="s">
        <v>438</v>
      </c>
      <c r="C99" s="299" t="s">
        <v>503</v>
      </c>
      <c r="D99" s="300" t="str">
        <f>IFERROR(VLOOKUP(C99,Util_ED!$A$2:$C$7,3,),"")</f>
        <v xml:space="preserve"> </v>
      </c>
      <c r="E99" s="307" t="str">
        <f>IFERROR(VLOOKUP(C99,Util_ED!$A$2:$C$7,2,),"")</f>
        <v>Libellé du critère quand il sera choisi</v>
      </c>
      <c r="F99" s="313"/>
      <c r="G99" s="304"/>
    </row>
    <row r="100" spans="1:7" ht="37" customHeight="1" x14ac:dyDescent="0.2">
      <c r="A100" s="298" t="str">
        <f t="shared" si="4"/>
        <v>cr 70</v>
      </c>
      <c r="B100" s="314" t="s">
        <v>277</v>
      </c>
      <c r="C100" s="299" t="s">
        <v>503</v>
      </c>
      <c r="D100" s="300" t="str">
        <f>IFERROR(VLOOKUP(C100,Util_ED!$A$2:$C$7,3,),"")</f>
        <v xml:space="preserve"> </v>
      </c>
      <c r="E100" s="307" t="str">
        <f>IFERROR(VLOOKUP(C100,Util_ED!$A$2:$C$7,2,),"")</f>
        <v>Libellé du critère quand il sera choisi</v>
      </c>
      <c r="F100" s="313"/>
      <c r="G100" s="304"/>
    </row>
    <row r="101" spans="1:7" ht="37" customHeight="1" x14ac:dyDescent="0.2">
      <c r="A101" s="298" t="str">
        <f t="shared" si="4"/>
        <v>cr 71</v>
      </c>
      <c r="B101" s="314" t="s">
        <v>395</v>
      </c>
      <c r="C101" s="299" t="s">
        <v>503</v>
      </c>
      <c r="D101" s="300" t="str">
        <f>IFERROR(VLOOKUP(C101,Util_ED!$A$2:$C$7,3,),"")</f>
        <v xml:space="preserve"> </v>
      </c>
      <c r="E101" s="307" t="str">
        <f>IFERROR(VLOOKUP(C101,Util_ED!$A$2:$C$7,2,),"")</f>
        <v>Libellé du critère quand il sera choisi</v>
      </c>
      <c r="F101" s="313"/>
      <c r="G101" s="304"/>
    </row>
    <row r="102" spans="1:7" ht="37" customHeight="1" x14ac:dyDescent="0.2">
      <c r="A102" s="298" t="str">
        <f t="shared" si="4"/>
        <v>cr 72</v>
      </c>
      <c r="B102" s="314" t="s">
        <v>279</v>
      </c>
      <c r="C102" s="299" t="s">
        <v>503</v>
      </c>
      <c r="D102" s="300" t="str">
        <f>IFERROR(VLOOKUP(C102,Util_ED!$A$2:$C$7,3,),"")</f>
        <v xml:space="preserve"> </v>
      </c>
      <c r="E102" s="307" t="str">
        <f>IFERROR(VLOOKUP(C102,Util_ED!$A$2:$C$7,2,),"")</f>
        <v>Libellé du critère quand il sera choisi</v>
      </c>
      <c r="F102" s="313"/>
      <c r="G102" s="304"/>
    </row>
    <row r="103" spans="1:7" ht="37" customHeight="1" x14ac:dyDescent="0.2">
      <c r="A103" s="298" t="str">
        <f>CONCATENATE("cr ",MID(A102,3,4)+1)</f>
        <v>cr 73</v>
      </c>
      <c r="B103" s="314" t="s">
        <v>280</v>
      </c>
      <c r="C103" s="299" t="s">
        <v>503</v>
      </c>
      <c r="D103" s="300" t="str">
        <f>IFERROR(VLOOKUP(C103,Util_ED!$A$2:$C$7,3,),"")</f>
        <v xml:space="preserve"> </v>
      </c>
      <c r="E103" s="307" t="str">
        <f>IFERROR(VLOOKUP(C103,Util_ED!$A$2:$C$7,2,),"")</f>
        <v>Libellé du critère quand il sera choisi</v>
      </c>
      <c r="F103" s="313"/>
      <c r="G103" s="304"/>
    </row>
    <row r="104" spans="1:7" ht="37" customHeight="1" x14ac:dyDescent="0.2">
      <c r="A104" s="298" t="str">
        <f t="shared" si="4"/>
        <v>cr 74</v>
      </c>
      <c r="B104" s="314" t="s">
        <v>281</v>
      </c>
      <c r="C104" s="299" t="s">
        <v>503</v>
      </c>
      <c r="D104" s="300" t="str">
        <f>IFERROR(VLOOKUP(C104,Util_ED!$A$2:$C$7,3,),"")</f>
        <v xml:space="preserve"> </v>
      </c>
      <c r="E104" s="307" t="str">
        <f>IFERROR(VLOOKUP(C104,Util_ED!$A$2:$C$7,2,),"")</f>
        <v>Libellé du critère quand il sera choisi</v>
      </c>
      <c r="F104" s="313"/>
      <c r="G104" s="304"/>
    </row>
    <row r="105" spans="1:7" ht="37" customHeight="1" x14ac:dyDescent="0.2">
      <c r="A105" s="298" t="str">
        <f t="shared" si="4"/>
        <v>cr 75</v>
      </c>
      <c r="B105" s="314" t="s">
        <v>282</v>
      </c>
      <c r="C105" s="299" t="s">
        <v>503</v>
      </c>
      <c r="D105" s="300" t="str">
        <f>IFERROR(VLOOKUP(C105,Util_ED!$A$2:$C$7,3,),"")</f>
        <v xml:space="preserve"> </v>
      </c>
      <c r="E105" s="307" t="str">
        <f>IFERROR(VLOOKUP(C105,Util_ED!$A$2:$C$7,2,),"")</f>
        <v>Libellé du critère quand il sera choisi</v>
      </c>
      <c r="F105" s="313"/>
      <c r="G105" s="304"/>
    </row>
    <row r="106" spans="1:7" ht="37" customHeight="1" x14ac:dyDescent="0.2">
      <c r="A106" s="298" t="str">
        <f t="shared" si="4"/>
        <v>cr 76</v>
      </c>
      <c r="B106" s="314" t="s">
        <v>396</v>
      </c>
      <c r="C106" s="299" t="s">
        <v>503</v>
      </c>
      <c r="D106" s="300" t="str">
        <f>IFERROR(VLOOKUP(C106,Util_ED!$A$2:$C$7,3,),"")</f>
        <v xml:space="preserve"> </v>
      </c>
      <c r="E106" s="307" t="str">
        <f>IFERROR(VLOOKUP(C106,Util_ED!$A$2:$C$7,2,),"")</f>
        <v>Libellé du critère quand il sera choisi</v>
      </c>
      <c r="F106" s="313"/>
      <c r="G106" s="304"/>
    </row>
    <row r="107" spans="1:7" ht="37" customHeight="1" x14ac:dyDescent="0.2">
      <c r="A107" s="298" t="str">
        <f t="shared" si="4"/>
        <v>cr 77</v>
      </c>
      <c r="B107" s="314" t="s">
        <v>283</v>
      </c>
      <c r="C107" s="299" t="s">
        <v>503</v>
      </c>
      <c r="D107" s="300" t="str">
        <f>IFERROR(VLOOKUP(C107,Util_ED!$A$2:$C$7,3,),"")</f>
        <v xml:space="preserve"> </v>
      </c>
      <c r="E107" s="307" t="str">
        <f>IFERROR(VLOOKUP(C107,Util_ED!$A$2:$C$7,2,),"")</f>
        <v>Libellé du critère quand il sera choisi</v>
      </c>
      <c r="F107" s="313"/>
      <c r="G107" s="304"/>
    </row>
    <row r="108" spans="1:7" ht="37" customHeight="1" x14ac:dyDescent="0.2">
      <c r="A108" s="298" t="str">
        <f>CONCATENATE("cr ",MID(A107,3,4)+1)</f>
        <v>cr 78</v>
      </c>
      <c r="B108" s="314" t="s">
        <v>284</v>
      </c>
      <c r="C108" s="299" t="s">
        <v>503</v>
      </c>
      <c r="D108" s="300" t="str">
        <f>IFERROR(VLOOKUP(C108,Util_ED!$A$2:$C$7,3,),"")</f>
        <v xml:space="preserve"> </v>
      </c>
      <c r="E108" s="307" t="str">
        <f>IFERROR(VLOOKUP(C108,Util_ED!$A$2:$C$7,2,),"")</f>
        <v>Libellé du critère quand il sera choisi</v>
      </c>
      <c r="F108" s="313"/>
      <c r="G108" s="304"/>
    </row>
    <row r="109" spans="1:7" ht="37" customHeight="1" x14ac:dyDescent="0.2">
      <c r="A109" s="298" t="str">
        <f>CONCATENATE("cr ",MID(A108,3,4)+1)</f>
        <v>cr 79</v>
      </c>
      <c r="B109" s="314" t="s">
        <v>397</v>
      </c>
      <c r="C109" s="299" t="s">
        <v>503</v>
      </c>
      <c r="D109" s="300" t="str">
        <f>IFERROR(VLOOKUP(C109,Util_ED!$A$2:$C$7,3,),"")</f>
        <v xml:space="preserve"> </v>
      </c>
      <c r="E109" s="307" t="str">
        <f>IFERROR(VLOOKUP(C109,Util_ED!$A$2:$C$7,2,),"")</f>
        <v>Libellé du critère quand il sera choisi</v>
      </c>
      <c r="F109" s="313"/>
      <c r="G109" s="304"/>
    </row>
    <row r="110" spans="1:7" ht="37" customHeight="1" x14ac:dyDescent="0.2">
      <c r="A110" s="298" t="str">
        <f t="shared" si="4"/>
        <v>cr 80</v>
      </c>
      <c r="B110" s="314" t="s">
        <v>398</v>
      </c>
      <c r="C110" s="299" t="s">
        <v>503</v>
      </c>
      <c r="D110" s="300" t="str">
        <f>IFERROR(VLOOKUP(C110,Util_ED!$A$2:$C$7,3,),"")</f>
        <v xml:space="preserve"> </v>
      </c>
      <c r="E110" s="307" t="str">
        <f>IFERROR(VLOOKUP(C110,Util_ED!$A$2:$C$7,2,),"")</f>
        <v>Libellé du critère quand il sera choisi</v>
      </c>
      <c r="F110" s="313"/>
      <c r="G110" s="304"/>
    </row>
    <row r="111" spans="1:7" ht="37" customHeight="1" x14ac:dyDescent="0.2">
      <c r="A111" s="298" t="str">
        <f t="shared" si="4"/>
        <v>cr 81</v>
      </c>
      <c r="B111" s="319" t="s">
        <v>285</v>
      </c>
      <c r="C111" s="299" t="s">
        <v>503</v>
      </c>
      <c r="D111" s="300" t="str">
        <f>IFERROR(VLOOKUP(C111,Util_ED!$A$2:$C$7,3,),"")</f>
        <v xml:space="preserve"> </v>
      </c>
      <c r="E111" s="307" t="str">
        <f>IFERROR(VLOOKUP(C111,Util_ED!$A$2:$C$7,2,),"")</f>
        <v>Libellé du critère quand il sera choisi</v>
      </c>
      <c r="F111" s="313"/>
      <c r="G111" s="304"/>
    </row>
    <row r="112" spans="1:7" ht="37" customHeight="1" x14ac:dyDescent="0.2">
      <c r="A112" s="298" t="str">
        <f>CONCATENATE("cr ",MID(A111,3,4)+1)</f>
        <v>cr 82</v>
      </c>
      <c r="B112" s="319" t="s">
        <v>286</v>
      </c>
      <c r="C112" s="299" t="s">
        <v>503</v>
      </c>
      <c r="D112" s="300" t="str">
        <f>IFERROR(VLOOKUP(C112,Util_ED!$A$2:$C$7,3,),"")</f>
        <v xml:space="preserve"> </v>
      </c>
      <c r="E112" s="307" t="str">
        <f>IFERROR(VLOOKUP(C112,Util_ED!$A$2:$C$7,2,),"")</f>
        <v>Libellé du critère quand il sera choisi</v>
      </c>
      <c r="F112" s="313"/>
      <c r="G112" s="304"/>
    </row>
    <row r="113" spans="1:7" ht="37" customHeight="1" x14ac:dyDescent="0.2">
      <c r="A113" s="298" t="str">
        <f>CONCATENATE("cr ",MID(A112,3,4)+1)</f>
        <v>cr 83</v>
      </c>
      <c r="B113" s="314" t="s">
        <v>399</v>
      </c>
      <c r="C113" s="299" t="s">
        <v>503</v>
      </c>
      <c r="D113" s="300" t="str">
        <f>IFERROR(VLOOKUP(C113,Util_ED!$A$2:$C$7,3,),"")</f>
        <v xml:space="preserve"> </v>
      </c>
      <c r="E113" s="307" t="str">
        <f>IFERROR(VLOOKUP(C113,Util_ED!$A$2:$C$7,2,),"")</f>
        <v>Libellé du critère quand il sera choisi</v>
      </c>
      <c r="F113" s="313"/>
      <c r="G113" s="304"/>
    </row>
    <row r="114" spans="1:7" ht="37" customHeight="1" x14ac:dyDescent="0.2">
      <c r="A114" s="298" t="str">
        <f>CONCATENATE("cr ",MID(A113,3,4)+1)</f>
        <v>cr 84</v>
      </c>
      <c r="B114" s="319" t="s">
        <v>401</v>
      </c>
      <c r="C114" s="299" t="s">
        <v>503</v>
      </c>
      <c r="D114" s="300" t="str">
        <f>IFERROR(VLOOKUP(C114,Util_ED!$A$2:$C$7,3,),"")</f>
        <v xml:space="preserve"> </v>
      </c>
      <c r="E114" s="307" t="str">
        <f>IFERROR(VLOOKUP(C114,Util_ED!$A$2:$C$7,2,),"")</f>
        <v>Libellé du critère quand il sera choisi</v>
      </c>
      <c r="F114" s="313"/>
      <c r="G114" s="304"/>
    </row>
    <row r="115" spans="1:7" ht="37" customHeight="1" x14ac:dyDescent="0.2">
      <c r="A115" s="298" t="str">
        <f>CONCATENATE("cr ",MID(A114,3,4)+1)</f>
        <v>cr 85</v>
      </c>
      <c r="B115" s="319" t="s">
        <v>400</v>
      </c>
      <c r="C115" s="299" t="s">
        <v>503</v>
      </c>
      <c r="D115" s="300" t="str">
        <f>IFERROR(VLOOKUP(C115,Util_ED!$A$2:$C$7,3,),"")</f>
        <v xml:space="preserve"> </v>
      </c>
      <c r="E115" s="307" t="str">
        <f>IFERROR(VLOOKUP(C115,Util_ED!$A$2:$C$7,2,),"")</f>
        <v>Libellé du critère quand il sera choisi</v>
      </c>
      <c r="F115" s="313"/>
      <c r="G115" s="304"/>
    </row>
    <row r="116" spans="1:7" ht="37" customHeight="1" x14ac:dyDescent="0.2">
      <c r="A116" s="298" t="str">
        <f t="shared" si="4"/>
        <v>cr 86</v>
      </c>
      <c r="B116" s="319" t="s">
        <v>287</v>
      </c>
      <c r="C116" s="299" t="s">
        <v>503</v>
      </c>
      <c r="D116" s="300" t="str">
        <f>IFERROR(VLOOKUP(C116,Util_ED!$A$2:$C$7,3,),"")</f>
        <v xml:space="preserve"> </v>
      </c>
      <c r="E116" s="307" t="str">
        <f>IFERROR(VLOOKUP(C116,Util_ED!$A$2:$C$7,2,),"")</f>
        <v>Libellé du critère quand il sera choisi</v>
      </c>
      <c r="F116" s="313"/>
      <c r="G116" s="304"/>
    </row>
    <row r="117" spans="1:7" ht="37" customHeight="1" x14ac:dyDescent="0.2">
      <c r="A117" s="298" t="str">
        <f>CONCATENATE("cr ",MID(A116,3,4)+1)</f>
        <v>cr 87</v>
      </c>
      <c r="B117" s="319" t="s">
        <v>402</v>
      </c>
      <c r="C117" s="299" t="s">
        <v>503</v>
      </c>
      <c r="D117" s="300" t="str">
        <f>IFERROR(VLOOKUP(C117,Util_ED!$A$2:$C$7,3,),"")</f>
        <v xml:space="preserve"> </v>
      </c>
      <c r="E117" s="307" t="str">
        <f>IFERROR(VLOOKUP(C117,Util_ED!$A$2:$C$7,2,),"")</f>
        <v>Libellé du critère quand il sera choisi</v>
      </c>
      <c r="F117" s="313"/>
      <c r="G117" s="304"/>
    </row>
    <row r="118" spans="1:7" ht="37" customHeight="1" x14ac:dyDescent="0.2">
      <c r="A118" s="298" t="str">
        <f>CONCATENATE("cr ",MID(A117,3,4)+1)</f>
        <v>cr 88</v>
      </c>
      <c r="B118" s="314" t="s">
        <v>288</v>
      </c>
      <c r="C118" s="299" t="s">
        <v>503</v>
      </c>
      <c r="D118" s="300" t="str">
        <f>IFERROR(VLOOKUP(C118,Util_ED!$A$2:$C$7,3,),"")</f>
        <v xml:space="preserve"> </v>
      </c>
      <c r="E118" s="307" t="str">
        <f>IFERROR(VLOOKUP(C118,Util_ED!$A$2:$C$7,2,),"")</f>
        <v>Libellé du critère quand il sera choisi</v>
      </c>
      <c r="F118" s="313"/>
      <c r="G118" s="304"/>
    </row>
    <row r="119" spans="1:7" ht="37" customHeight="1" x14ac:dyDescent="0.2">
      <c r="A119" s="298" t="str">
        <f t="shared" si="4"/>
        <v>cr 89</v>
      </c>
      <c r="B119" s="314" t="s">
        <v>289</v>
      </c>
      <c r="C119" s="299" t="s">
        <v>503</v>
      </c>
      <c r="D119" s="300" t="str">
        <f>IFERROR(VLOOKUP(C119,Util_ED!$A$2:$C$7,3,),"")</f>
        <v xml:space="preserve"> </v>
      </c>
      <c r="E119" s="307" t="str">
        <f>IFERROR(VLOOKUP(C119,Util_ED!$A$2:$C$7,2,),"")</f>
        <v>Libellé du critère quand il sera choisi</v>
      </c>
      <c r="F119" s="313"/>
      <c r="G119" s="304"/>
    </row>
    <row r="120" spans="1:7" ht="37" customHeight="1" x14ac:dyDescent="0.2">
      <c r="A120" s="298" t="str">
        <f t="shared" si="4"/>
        <v>cr 90</v>
      </c>
      <c r="B120" s="314" t="s">
        <v>290</v>
      </c>
      <c r="C120" s="299" t="s">
        <v>503</v>
      </c>
      <c r="D120" s="300" t="str">
        <f>IFERROR(VLOOKUP(C120,Util_ED!$A$2:$C$7,3,),"")</f>
        <v xml:space="preserve"> </v>
      </c>
      <c r="E120" s="307" t="str">
        <f>IFERROR(VLOOKUP(C120,Util_ED!$A$2:$C$7,2,),"")</f>
        <v>Libellé du critère quand il sera choisi</v>
      </c>
      <c r="F120" s="313"/>
      <c r="G120" s="304"/>
    </row>
    <row r="121" spans="1:7" ht="37" customHeight="1" x14ac:dyDescent="0.2">
      <c r="A121" s="298" t="str">
        <f>CONCATENATE("cr ",MID(A120,3,4)+1)</f>
        <v>cr 91</v>
      </c>
      <c r="B121" s="314" t="s">
        <v>403</v>
      </c>
      <c r="C121" s="299" t="s">
        <v>503</v>
      </c>
      <c r="D121" s="300" t="str">
        <f>IFERROR(VLOOKUP(C121,Util_ED!$A$2:$C$7,3,),"")</f>
        <v xml:space="preserve"> </v>
      </c>
      <c r="E121" s="307" t="str">
        <f>IFERROR(VLOOKUP(C121,Util_ED!$A$2:$C$7,2,),"")</f>
        <v>Libellé du critère quand il sera choisi</v>
      </c>
      <c r="F121" s="313"/>
      <c r="G121" s="304"/>
    </row>
    <row r="122" spans="1:7" ht="37" customHeight="1" x14ac:dyDescent="0.2">
      <c r="A122" s="298" t="str">
        <f>CONCATENATE("cr ",MID(A121,3,4)+1)</f>
        <v>cr 92</v>
      </c>
      <c r="B122" s="314" t="s">
        <v>404</v>
      </c>
      <c r="C122" s="299" t="s">
        <v>503</v>
      </c>
      <c r="D122" s="300" t="str">
        <f>IFERROR(VLOOKUP(C122,Util_ED!$A$2:$C$7,3,),"")</f>
        <v xml:space="preserve"> </v>
      </c>
      <c r="E122" s="307" t="str">
        <f>IFERROR(VLOOKUP(C122,Util_ED!$A$2:$C$7,2,),"")</f>
        <v>Libellé du critère quand il sera choisi</v>
      </c>
      <c r="F122" s="313"/>
      <c r="G122" s="304"/>
    </row>
    <row r="123" spans="1:7" ht="37" customHeight="1" x14ac:dyDescent="0.2">
      <c r="A123" s="298" t="str">
        <f>CONCATENATE("cr ",MID(A122,3,4)+1)</f>
        <v>cr 93</v>
      </c>
      <c r="B123" s="314" t="s">
        <v>291</v>
      </c>
      <c r="C123" s="299" t="s">
        <v>503</v>
      </c>
      <c r="D123" s="300" t="str">
        <f>IFERROR(VLOOKUP(C123,Util_ED!$A$2:$C$7,3,),"")</f>
        <v xml:space="preserve"> </v>
      </c>
      <c r="E123" s="307" t="str">
        <f>IFERROR(VLOOKUP(C123,Util_ED!$A$2:$C$7,2,),"")</f>
        <v>Libellé du critère quand il sera choisi</v>
      </c>
      <c r="F123" s="313"/>
      <c r="G123" s="304"/>
    </row>
    <row r="124" spans="1:7" ht="37" customHeight="1" x14ac:dyDescent="0.2">
      <c r="A124" s="298" t="str">
        <f>CONCATENATE("cr ",MID(A123,3,4)+1)</f>
        <v>cr 94</v>
      </c>
      <c r="B124" s="314" t="s">
        <v>292</v>
      </c>
      <c r="C124" s="299" t="s">
        <v>503</v>
      </c>
      <c r="D124" s="300" t="str">
        <f>IFERROR(VLOOKUP(C124,Util_ED!$A$2:$C$7,3,),"")</f>
        <v xml:space="preserve"> </v>
      </c>
      <c r="E124" s="307" t="str">
        <f>IFERROR(VLOOKUP(C124,Util_ED!$A$2:$C$7,2,),"")</f>
        <v>Libellé du critère quand il sera choisi</v>
      </c>
      <c r="F124" s="313"/>
      <c r="G124" s="304"/>
    </row>
    <row r="125" spans="1:7" ht="37" customHeight="1" x14ac:dyDescent="0.2">
      <c r="A125" s="298" t="str">
        <f t="shared" si="4"/>
        <v>cr 95</v>
      </c>
      <c r="B125" s="314" t="s">
        <v>293</v>
      </c>
      <c r="C125" s="299" t="s">
        <v>503</v>
      </c>
      <c r="D125" s="300" t="str">
        <f>IFERROR(VLOOKUP(C125,Util_ED!$A$2:$C$7,3,),"")</f>
        <v xml:space="preserve"> </v>
      </c>
      <c r="E125" s="307" t="str">
        <f>IFERROR(VLOOKUP(C125,Util_ED!$A$2:$C$7,2,),"")</f>
        <v>Libellé du critère quand il sera choisi</v>
      </c>
      <c r="F125" s="313"/>
      <c r="G125" s="304"/>
    </row>
    <row r="126" spans="1:7" ht="37" customHeight="1" x14ac:dyDescent="0.2">
      <c r="A126" s="298" t="str">
        <f t="shared" si="4"/>
        <v>cr 96</v>
      </c>
      <c r="B126" s="314" t="s">
        <v>294</v>
      </c>
      <c r="C126" s="299" t="s">
        <v>503</v>
      </c>
      <c r="D126" s="300" t="str">
        <f>IFERROR(VLOOKUP(C126,Util_ED!$A$2:$C$7,3,),"")</f>
        <v xml:space="preserve"> </v>
      </c>
      <c r="E126" s="307" t="str">
        <f>IFERROR(VLOOKUP(C126,Util_ED!$A$2:$C$7,2,),"")</f>
        <v>Libellé du critère quand il sera choisi</v>
      </c>
      <c r="F126" s="313"/>
      <c r="G126" s="304"/>
    </row>
    <row r="127" spans="1:7" ht="37" customHeight="1" x14ac:dyDescent="0.2">
      <c r="A127" s="298" t="str">
        <f t="shared" si="4"/>
        <v>cr 97</v>
      </c>
      <c r="B127" s="314" t="s">
        <v>295</v>
      </c>
      <c r="C127" s="299" t="s">
        <v>503</v>
      </c>
      <c r="D127" s="300" t="str">
        <f>IFERROR(VLOOKUP(C127,Util_ED!$A$2:$C$7,3,),"")</f>
        <v xml:space="preserve"> </v>
      </c>
      <c r="E127" s="307" t="str">
        <f>IFERROR(VLOOKUP(C127,Util_ED!$A$2:$C$7,2,),"")</f>
        <v>Libellé du critère quand il sera choisi</v>
      </c>
      <c r="F127" s="313"/>
      <c r="G127" s="304"/>
    </row>
    <row r="128" spans="1:7" ht="37" customHeight="1" x14ac:dyDescent="0.2">
      <c r="A128" s="298" t="str">
        <f>CONCATENATE("cr ",MID(A127,3,4)+1)</f>
        <v>cr 98</v>
      </c>
      <c r="B128" s="317" t="s">
        <v>296</v>
      </c>
      <c r="C128" s="299" t="s">
        <v>503</v>
      </c>
      <c r="D128" s="300" t="str">
        <f>IFERROR(VLOOKUP(C128,Util_ED!$A$2:$C$7,3,),"")</f>
        <v xml:space="preserve"> </v>
      </c>
      <c r="E128" s="307" t="str">
        <f>IFERROR(VLOOKUP(C128,Util_ED!$A$2:$C$7,2,),"")</f>
        <v>Libellé du critère quand il sera choisi</v>
      </c>
      <c r="F128" s="313"/>
      <c r="G128" s="304"/>
    </row>
    <row r="129" spans="1:7" ht="37" customHeight="1" x14ac:dyDescent="0.2">
      <c r="A129" s="298" t="str">
        <f>CONCATENATE("cr ",MID(A128,3,4)+1)</f>
        <v>cr 99</v>
      </c>
      <c r="B129" s="314" t="s">
        <v>405</v>
      </c>
      <c r="C129" s="299" t="s">
        <v>503</v>
      </c>
      <c r="D129" s="300" t="str">
        <f>IFERROR(VLOOKUP(C129,Util_ED!$A$2:$C$7,3,),"")</f>
        <v xml:space="preserve"> </v>
      </c>
      <c r="E129" s="307" t="str">
        <f>IFERROR(VLOOKUP(C129,Util_ED!$A$2:$C$7,2,),"")</f>
        <v>Libellé du critère quand il sera choisi</v>
      </c>
      <c r="F129" s="313"/>
      <c r="G129" s="304"/>
    </row>
    <row r="130" spans="1:7" x14ac:dyDescent="0.2">
      <c r="A130" s="306" t="s">
        <v>48</v>
      </c>
      <c r="B130" s="222" t="s">
        <v>152</v>
      </c>
      <c r="C130" s="173" t="str">
        <f>IFERROR(IF(D130="",Util_ED!$A$11,VLOOKUP(D130,Util_ED!$A$20:$B$31,2)),"")</f>
        <v>en attente</v>
      </c>
      <c r="D130" s="173" t="str">
        <f>IF(AND(COUNTIF(D131:D142,"NA")=COUNTIF(D131:D142,"&lt;&gt; "),COUNTIF(D131:D142,"NA")&gt;0),"NA",IF(SUM(D131:D142)&gt;0,AVERAGE(D131:D142),""))</f>
        <v/>
      </c>
      <c r="E130" s="483" t="str">
        <f>IFERROR(IF(D130="","",VLOOKUP(C130,Util_ED!$A$13:$B$17,2)),"")</f>
        <v/>
      </c>
      <c r="F130" s="483"/>
      <c r="G130" s="484"/>
    </row>
    <row r="131" spans="1:7" ht="37" customHeight="1" x14ac:dyDescent="0.2">
      <c r="A131" s="298" t="str">
        <f>CONCATENATE("cr ",MID(A129,3,4)+1)</f>
        <v>cr 100</v>
      </c>
      <c r="B131" s="314" t="s">
        <v>297</v>
      </c>
      <c r="C131" s="299" t="s">
        <v>503</v>
      </c>
      <c r="D131" s="300" t="str">
        <f>IFERROR(VLOOKUP(C131,Util_ED!$A$2:$C$7,3,),"")</f>
        <v xml:space="preserve"> </v>
      </c>
      <c r="E131" s="307" t="str">
        <f>IFERROR(VLOOKUP(C131,Util_ED!$A$2:$C$7,2,),"")</f>
        <v>Libellé du critère quand il sera choisi</v>
      </c>
      <c r="F131" s="313"/>
      <c r="G131" s="302"/>
    </row>
    <row r="132" spans="1:7" ht="37" customHeight="1" x14ac:dyDescent="0.2">
      <c r="A132" s="298" t="str">
        <f>CONCATENATE("cr ",MID(A131,3,4)+1)</f>
        <v>cr 101</v>
      </c>
      <c r="B132" s="314" t="s">
        <v>439</v>
      </c>
      <c r="C132" s="299" t="s">
        <v>503</v>
      </c>
      <c r="D132" s="300" t="str">
        <f>IFERROR(VLOOKUP(C132,Util_ED!$A$2:$C$7,3,),"")</f>
        <v xml:space="preserve"> </v>
      </c>
      <c r="E132" s="307" t="str">
        <f>IFERROR(VLOOKUP(C132,Util_ED!$A$2:$C$7,2,),"")</f>
        <v>Libellé du critère quand il sera choisi</v>
      </c>
      <c r="F132" s="313"/>
      <c r="G132" s="302"/>
    </row>
    <row r="133" spans="1:7" ht="37" customHeight="1" x14ac:dyDescent="0.2">
      <c r="A133" s="298" t="str">
        <f t="shared" ref="A133:A142" si="5">CONCATENATE("cr ",MID(A132,3,4)+1)</f>
        <v>cr 102</v>
      </c>
      <c r="B133" s="317" t="s">
        <v>406</v>
      </c>
      <c r="C133" s="299" t="s">
        <v>503</v>
      </c>
      <c r="D133" s="300" t="str">
        <f>IFERROR(VLOOKUP(C133,Util_ED!$A$2:$C$7,3,),"")</f>
        <v xml:space="preserve"> </v>
      </c>
      <c r="E133" s="307" t="str">
        <f>IFERROR(VLOOKUP(C133,Util_ED!$A$2:$C$7,2,),"")</f>
        <v>Libellé du critère quand il sera choisi</v>
      </c>
      <c r="F133" s="313"/>
      <c r="G133" s="302"/>
    </row>
    <row r="134" spans="1:7" ht="37" customHeight="1" x14ac:dyDescent="0.2">
      <c r="A134" s="298" t="str">
        <f t="shared" si="5"/>
        <v>cr 103</v>
      </c>
      <c r="B134" s="314" t="s">
        <v>298</v>
      </c>
      <c r="C134" s="299" t="s">
        <v>503</v>
      </c>
      <c r="D134" s="300" t="str">
        <f>IFERROR(VLOOKUP(C134,Util_ED!$A$2:$C$7,3,),"")</f>
        <v xml:space="preserve"> </v>
      </c>
      <c r="E134" s="307" t="str">
        <f>IFERROR(VLOOKUP(C134,Util_ED!$A$2:$C$7,2,),"")</f>
        <v>Libellé du critère quand il sera choisi</v>
      </c>
      <c r="F134" s="313"/>
      <c r="G134" s="302"/>
    </row>
    <row r="135" spans="1:7" ht="37" customHeight="1" x14ac:dyDescent="0.2">
      <c r="A135" s="298" t="str">
        <f t="shared" si="5"/>
        <v>cr 104</v>
      </c>
      <c r="B135" s="314" t="s">
        <v>299</v>
      </c>
      <c r="C135" s="299" t="s">
        <v>503</v>
      </c>
      <c r="D135" s="300" t="str">
        <f>IFERROR(VLOOKUP(C135,Util_ED!$A$2:$C$7,3,),"")</f>
        <v xml:space="preserve"> </v>
      </c>
      <c r="E135" s="307" t="str">
        <f>IFERROR(VLOOKUP(C135,Util_ED!$A$2:$C$7,2,),"")</f>
        <v>Libellé du critère quand il sera choisi</v>
      </c>
      <c r="F135" s="313"/>
      <c r="G135" s="302"/>
    </row>
    <row r="136" spans="1:7" ht="37" customHeight="1" x14ac:dyDescent="0.2">
      <c r="A136" s="298" t="str">
        <f>CONCATENATE("cr ",MID(A135,3,4)+1)</f>
        <v>cr 105</v>
      </c>
      <c r="B136" s="314" t="s">
        <v>300</v>
      </c>
      <c r="C136" s="299" t="s">
        <v>503</v>
      </c>
      <c r="D136" s="300" t="str">
        <f>IFERROR(VLOOKUP(C136,Util_ED!$A$2:$C$7,3,),"")</f>
        <v xml:space="preserve"> </v>
      </c>
      <c r="E136" s="307" t="str">
        <f>IFERROR(VLOOKUP(C136,Util_ED!$A$2:$C$7,2,),"")</f>
        <v>Libellé du critère quand il sera choisi</v>
      </c>
      <c r="F136" s="313"/>
      <c r="G136" s="302"/>
    </row>
    <row r="137" spans="1:7" ht="37" customHeight="1" x14ac:dyDescent="0.2">
      <c r="A137" s="298" t="str">
        <f t="shared" si="5"/>
        <v>cr 106</v>
      </c>
      <c r="B137" s="314" t="s">
        <v>301</v>
      </c>
      <c r="C137" s="299" t="s">
        <v>503</v>
      </c>
      <c r="D137" s="300" t="str">
        <f>IFERROR(VLOOKUP(C137,Util_ED!$A$2:$C$7,3,),"")</f>
        <v xml:space="preserve"> </v>
      </c>
      <c r="E137" s="307" t="str">
        <f>IFERROR(VLOOKUP(C137,Util_ED!$A$2:$C$7,2,),"")</f>
        <v>Libellé du critère quand il sera choisi</v>
      </c>
      <c r="F137" s="313"/>
      <c r="G137" s="302"/>
    </row>
    <row r="138" spans="1:7" ht="37" customHeight="1" x14ac:dyDescent="0.2">
      <c r="A138" s="298" t="str">
        <f t="shared" si="5"/>
        <v>cr 107</v>
      </c>
      <c r="B138" s="314" t="s">
        <v>440</v>
      </c>
      <c r="C138" s="299" t="s">
        <v>503</v>
      </c>
      <c r="D138" s="300" t="str">
        <f>IFERROR(VLOOKUP(C138,Util_ED!$A$2:$C$7,3,),"")</f>
        <v xml:space="preserve"> </v>
      </c>
      <c r="E138" s="307" t="str">
        <f>IFERROR(VLOOKUP(C138,Util_ED!$A$2:$C$7,2,),"")</f>
        <v>Libellé du critère quand il sera choisi</v>
      </c>
      <c r="F138" s="313"/>
      <c r="G138" s="302"/>
    </row>
    <row r="139" spans="1:7" ht="37" customHeight="1" x14ac:dyDescent="0.2">
      <c r="A139" s="298" t="str">
        <f>CONCATENATE("cr ",MID(A138,3,4)+1)</f>
        <v>cr 108</v>
      </c>
      <c r="B139" s="314" t="s">
        <v>302</v>
      </c>
      <c r="C139" s="299" t="s">
        <v>503</v>
      </c>
      <c r="D139" s="300" t="str">
        <f>IFERROR(VLOOKUP(C139,Util_ED!$A$2:$C$7,3,),"")</f>
        <v xml:space="preserve"> </v>
      </c>
      <c r="E139" s="307" t="str">
        <f>IFERROR(VLOOKUP(C139,Util_ED!$A$2:$C$7,2,),"")</f>
        <v>Libellé du critère quand il sera choisi</v>
      </c>
      <c r="F139" s="313"/>
      <c r="G139" s="302"/>
    </row>
    <row r="140" spans="1:7" ht="37" customHeight="1" x14ac:dyDescent="0.2">
      <c r="A140" s="298" t="str">
        <f t="shared" si="5"/>
        <v>cr 109</v>
      </c>
      <c r="B140" s="314" t="s">
        <v>303</v>
      </c>
      <c r="C140" s="299" t="s">
        <v>503</v>
      </c>
      <c r="D140" s="300" t="str">
        <f>IFERROR(VLOOKUP(C140,Util_ED!$A$2:$C$7,3,),"")</f>
        <v xml:space="preserve"> </v>
      </c>
      <c r="E140" s="307" t="str">
        <f>IFERROR(VLOOKUP(C140,Util_ED!$A$2:$C$7,2,),"")</f>
        <v>Libellé du critère quand il sera choisi</v>
      </c>
      <c r="F140" s="313"/>
      <c r="G140" s="302"/>
    </row>
    <row r="141" spans="1:7" ht="37" customHeight="1" x14ac:dyDescent="0.2">
      <c r="A141" s="298" t="str">
        <f t="shared" si="5"/>
        <v>cr 110</v>
      </c>
      <c r="B141" s="314" t="s">
        <v>407</v>
      </c>
      <c r="C141" s="299" t="s">
        <v>503</v>
      </c>
      <c r="D141" s="300" t="str">
        <f>IFERROR(VLOOKUP(C141,Util_ED!$A$2:$C$7,3,),"")</f>
        <v xml:space="preserve"> </v>
      </c>
      <c r="E141" s="307" t="str">
        <f>IFERROR(VLOOKUP(C141,Util_ED!$A$2:$C$7,2,),"")</f>
        <v>Libellé du critère quand il sera choisi</v>
      </c>
      <c r="F141" s="313"/>
      <c r="G141" s="302"/>
    </row>
    <row r="142" spans="1:7" ht="37" customHeight="1" x14ac:dyDescent="0.2">
      <c r="A142" s="298" t="str">
        <f t="shared" si="5"/>
        <v>cr 111</v>
      </c>
      <c r="B142" s="314" t="s">
        <v>304</v>
      </c>
      <c r="C142" s="299" t="s">
        <v>503</v>
      </c>
      <c r="D142" s="300" t="str">
        <f>IFERROR(VLOOKUP(C142,Util_ED!$A$2:$C$7,3,),"")</f>
        <v xml:space="preserve"> </v>
      </c>
      <c r="E142" s="307" t="str">
        <f>IFERROR(VLOOKUP(C142,Util_ED!$A$2:$C$7,2,),"")</f>
        <v>Libellé du critère quand il sera choisi</v>
      </c>
      <c r="F142" s="313"/>
      <c r="G142" s="302"/>
    </row>
    <row r="143" spans="1:7" x14ac:dyDescent="0.2">
      <c r="A143" s="306" t="s">
        <v>49</v>
      </c>
      <c r="B143" s="222" t="s">
        <v>153</v>
      </c>
      <c r="C143" s="173" t="str">
        <f>IFERROR(IF(D143="",Util_ED!$A$11,VLOOKUP(D143,Util_ED!$A$20:$B$31,2)),"")</f>
        <v>en attente</v>
      </c>
      <c r="D143" s="173" t="str">
        <f>IF(AND(COUNTIF(D144:D182,"NA")=COUNTIF(D144:D182,"&lt;&gt; "),COUNTIF(D144:D182,"NA")&gt;0),"NA",IF(SUM(D144:D182)&gt;0,AVERAGE(D144:D182),""))</f>
        <v/>
      </c>
      <c r="E143" s="483" t="str">
        <f>IFERROR(IF(D143="","",VLOOKUP(C143,Util_ED!$A$13:$B$17,2)),"")</f>
        <v/>
      </c>
      <c r="F143" s="483"/>
      <c r="G143" s="484"/>
    </row>
    <row r="144" spans="1:7" ht="37" customHeight="1" x14ac:dyDescent="0.2">
      <c r="A144" s="298" t="str">
        <f>CONCATENATE("cr ",MID(A142,3,4)+1)</f>
        <v>cr 112</v>
      </c>
      <c r="B144" s="314" t="s">
        <v>305</v>
      </c>
      <c r="C144" s="299" t="s">
        <v>503</v>
      </c>
      <c r="D144" s="300" t="str">
        <f>IFERROR(VLOOKUP(C144,Util_ED!$A$2:$C$7,3,),"")</f>
        <v xml:space="preserve"> </v>
      </c>
      <c r="E144" s="307" t="str">
        <f>IFERROR(VLOOKUP(C144,Util_ED!$A$2:$C$7,2,),"")</f>
        <v>Libellé du critère quand il sera choisi</v>
      </c>
      <c r="F144" s="313"/>
      <c r="G144" s="304"/>
    </row>
    <row r="145" spans="1:7" ht="37" customHeight="1" x14ac:dyDescent="0.2">
      <c r="A145" s="298" t="str">
        <f t="shared" ref="A145:A160" si="6">CONCATENATE("cr ",MID(A144,3,4)+1)</f>
        <v>cr 113</v>
      </c>
      <c r="B145" s="314" t="s">
        <v>408</v>
      </c>
      <c r="C145" s="299" t="s">
        <v>503</v>
      </c>
      <c r="D145" s="300" t="str">
        <f>IFERROR(VLOOKUP(C145,Util_ED!$A$2:$C$7,3,),"")</f>
        <v xml:space="preserve"> </v>
      </c>
      <c r="E145" s="307" t="str">
        <f>IFERROR(VLOOKUP(C145,Util_ED!$A$2:$C$7,2,),"")</f>
        <v>Libellé du critère quand il sera choisi</v>
      </c>
      <c r="F145" s="313"/>
      <c r="G145" s="304"/>
    </row>
    <row r="146" spans="1:7" ht="37" customHeight="1" x14ac:dyDescent="0.2">
      <c r="A146" s="298" t="str">
        <f t="shared" si="6"/>
        <v>cr 114</v>
      </c>
      <c r="B146" s="314" t="s">
        <v>306</v>
      </c>
      <c r="C146" s="299" t="s">
        <v>503</v>
      </c>
      <c r="D146" s="300" t="str">
        <f>IFERROR(VLOOKUP(C146,Util_ED!$A$2:$C$7,3,),"")</f>
        <v xml:space="preserve"> </v>
      </c>
      <c r="E146" s="307" t="str">
        <f>IFERROR(VLOOKUP(C146,Util_ED!$A$2:$C$7,2,),"")</f>
        <v>Libellé du critère quand il sera choisi</v>
      </c>
      <c r="F146" s="313"/>
      <c r="G146" s="304"/>
    </row>
    <row r="147" spans="1:7" ht="37" customHeight="1" x14ac:dyDescent="0.2">
      <c r="A147" s="298" t="str">
        <f t="shared" si="6"/>
        <v>cr 115</v>
      </c>
      <c r="B147" s="314" t="s">
        <v>307</v>
      </c>
      <c r="C147" s="299" t="s">
        <v>503</v>
      </c>
      <c r="D147" s="300" t="str">
        <f>IFERROR(VLOOKUP(C147,Util_ED!$A$2:$C$7,3,),"")</f>
        <v xml:space="preserve"> </v>
      </c>
      <c r="E147" s="307" t="str">
        <f>IFERROR(VLOOKUP(C147,Util_ED!$A$2:$C$7,2,),"")</f>
        <v>Libellé du critère quand il sera choisi</v>
      </c>
      <c r="F147" s="313"/>
      <c r="G147" s="304"/>
    </row>
    <row r="148" spans="1:7" ht="37" customHeight="1" x14ac:dyDescent="0.2">
      <c r="A148" s="298" t="str">
        <f t="shared" si="6"/>
        <v>cr 116</v>
      </c>
      <c r="B148" s="314" t="s">
        <v>409</v>
      </c>
      <c r="C148" s="299" t="s">
        <v>503</v>
      </c>
      <c r="D148" s="300" t="str">
        <f>IFERROR(VLOOKUP(C148,Util_ED!$A$2:$C$7,3,),"")</f>
        <v xml:space="preserve"> </v>
      </c>
      <c r="E148" s="307" t="str">
        <f>IFERROR(VLOOKUP(C148,Util_ED!$A$2:$C$7,2,),"")</f>
        <v>Libellé du critère quand il sera choisi</v>
      </c>
      <c r="F148" s="313"/>
      <c r="G148" s="304"/>
    </row>
    <row r="149" spans="1:7" ht="37" customHeight="1" x14ac:dyDescent="0.2">
      <c r="A149" s="298" t="str">
        <f t="shared" si="6"/>
        <v>cr 117</v>
      </c>
      <c r="B149" s="317" t="s">
        <v>308</v>
      </c>
      <c r="C149" s="299" t="s">
        <v>503</v>
      </c>
      <c r="D149" s="300" t="str">
        <f>IFERROR(VLOOKUP(C149,Util_ED!$A$2:$C$7,3,),"")</f>
        <v xml:space="preserve"> </v>
      </c>
      <c r="E149" s="307" t="str">
        <f>IFERROR(VLOOKUP(C149,Util_ED!$A$2:$C$7,2,),"")</f>
        <v>Libellé du critère quand il sera choisi</v>
      </c>
      <c r="F149" s="313"/>
      <c r="G149" s="304"/>
    </row>
    <row r="150" spans="1:7" ht="37" customHeight="1" x14ac:dyDescent="0.2">
      <c r="A150" s="298" t="str">
        <f t="shared" si="6"/>
        <v>cr 118</v>
      </c>
      <c r="B150" s="314" t="s">
        <v>410</v>
      </c>
      <c r="C150" s="299" t="s">
        <v>503</v>
      </c>
      <c r="D150" s="300" t="str">
        <f>IFERROR(VLOOKUP(C150,Util_ED!$A$2:$C$7,3,),"")</f>
        <v xml:space="preserve"> </v>
      </c>
      <c r="E150" s="307" t="str">
        <f>IFERROR(VLOOKUP(C150,Util_ED!$A$2:$C$7,2,),"")</f>
        <v>Libellé du critère quand il sera choisi</v>
      </c>
      <c r="F150" s="313"/>
      <c r="G150" s="304"/>
    </row>
    <row r="151" spans="1:7" ht="37" customHeight="1" x14ac:dyDescent="0.2">
      <c r="A151" s="298" t="str">
        <f t="shared" si="6"/>
        <v>cr 119</v>
      </c>
      <c r="B151" s="314" t="s">
        <v>309</v>
      </c>
      <c r="C151" s="299" t="s">
        <v>503</v>
      </c>
      <c r="D151" s="300" t="str">
        <f>IFERROR(VLOOKUP(C151,Util_ED!$A$2:$C$7,3,),"")</f>
        <v xml:space="preserve"> </v>
      </c>
      <c r="E151" s="307" t="str">
        <f>IFERROR(VLOOKUP(C151,Util_ED!$A$2:$C$7,2,),"")</f>
        <v>Libellé du critère quand il sera choisi</v>
      </c>
      <c r="F151" s="313"/>
      <c r="G151" s="304"/>
    </row>
    <row r="152" spans="1:7" ht="37" customHeight="1" x14ac:dyDescent="0.2">
      <c r="A152" s="298" t="str">
        <f t="shared" si="6"/>
        <v>cr 120</v>
      </c>
      <c r="B152" s="314" t="s">
        <v>310</v>
      </c>
      <c r="C152" s="299" t="s">
        <v>503</v>
      </c>
      <c r="D152" s="300" t="str">
        <f>IFERROR(VLOOKUP(C152,Util_ED!$A$2:$C$7,3,),"")</f>
        <v xml:space="preserve"> </v>
      </c>
      <c r="E152" s="307" t="str">
        <f>IFERROR(VLOOKUP(C152,Util_ED!$A$2:$C$7,2,),"")</f>
        <v>Libellé du critère quand il sera choisi</v>
      </c>
      <c r="F152" s="313"/>
      <c r="G152" s="304"/>
    </row>
    <row r="153" spans="1:7" ht="37" customHeight="1" x14ac:dyDescent="0.2">
      <c r="A153" s="298" t="str">
        <f t="shared" si="6"/>
        <v>cr 121</v>
      </c>
      <c r="B153" s="314" t="s">
        <v>311</v>
      </c>
      <c r="C153" s="299" t="s">
        <v>503</v>
      </c>
      <c r="D153" s="300" t="str">
        <f>IFERROR(VLOOKUP(C153,Util_ED!$A$2:$C$7,3,),"")</f>
        <v xml:space="preserve"> </v>
      </c>
      <c r="E153" s="307" t="str">
        <f>IFERROR(VLOOKUP(C153,Util_ED!$A$2:$C$7,2,),"")</f>
        <v>Libellé du critère quand il sera choisi</v>
      </c>
      <c r="F153" s="313"/>
      <c r="G153" s="304"/>
    </row>
    <row r="154" spans="1:7" ht="37" customHeight="1" x14ac:dyDescent="0.2">
      <c r="A154" s="298" t="str">
        <f t="shared" si="6"/>
        <v>cr 122</v>
      </c>
      <c r="B154" s="314" t="s">
        <v>411</v>
      </c>
      <c r="C154" s="299" t="s">
        <v>503</v>
      </c>
      <c r="D154" s="300" t="str">
        <f>IFERROR(VLOOKUP(C154,Util_ED!$A$2:$C$7,3,),"")</f>
        <v xml:space="preserve"> </v>
      </c>
      <c r="E154" s="307" t="str">
        <f>IFERROR(VLOOKUP(C154,Util_ED!$A$2:$C$7,2,),"")</f>
        <v>Libellé du critère quand il sera choisi</v>
      </c>
      <c r="F154" s="313"/>
      <c r="G154" s="304"/>
    </row>
    <row r="155" spans="1:7" ht="37" customHeight="1" x14ac:dyDescent="0.2">
      <c r="A155" s="298" t="str">
        <f t="shared" si="6"/>
        <v>cr 123</v>
      </c>
      <c r="B155" s="314" t="s">
        <v>412</v>
      </c>
      <c r="C155" s="299" t="s">
        <v>503</v>
      </c>
      <c r="D155" s="300" t="str">
        <f>IFERROR(VLOOKUP(C155,Util_ED!$A$2:$C$7,3,),"")</f>
        <v xml:space="preserve"> </v>
      </c>
      <c r="E155" s="307" t="str">
        <f>IFERROR(VLOOKUP(C155,Util_ED!$A$2:$C$7,2,),"")</f>
        <v>Libellé du critère quand il sera choisi</v>
      </c>
      <c r="F155" s="313"/>
      <c r="G155" s="304"/>
    </row>
    <row r="156" spans="1:7" ht="37" customHeight="1" x14ac:dyDescent="0.2">
      <c r="A156" s="298" t="str">
        <f t="shared" si="6"/>
        <v>cr 124</v>
      </c>
      <c r="B156" s="314" t="s">
        <v>413</v>
      </c>
      <c r="C156" s="299" t="s">
        <v>503</v>
      </c>
      <c r="D156" s="300" t="str">
        <f>IFERROR(VLOOKUP(C156,Util_ED!$A$2:$C$7,3,),"")</f>
        <v xml:space="preserve"> </v>
      </c>
      <c r="E156" s="307" t="str">
        <f>IFERROR(VLOOKUP(C156,Util_ED!$A$2:$C$7,2,),"")</f>
        <v>Libellé du critère quand il sera choisi</v>
      </c>
      <c r="F156" s="313"/>
      <c r="G156" s="304"/>
    </row>
    <row r="157" spans="1:7" ht="37" customHeight="1" x14ac:dyDescent="0.2">
      <c r="A157" s="298" t="str">
        <f t="shared" si="6"/>
        <v>cr 125</v>
      </c>
      <c r="B157" s="314" t="s">
        <v>441</v>
      </c>
      <c r="C157" s="299" t="s">
        <v>503</v>
      </c>
      <c r="D157" s="300" t="str">
        <f>IFERROR(VLOOKUP(C157,Util_ED!$A$2:$C$7,3,),"")</f>
        <v xml:space="preserve"> </v>
      </c>
      <c r="E157" s="307" t="str">
        <f>IFERROR(VLOOKUP(C157,Util_ED!$A$2:$C$7,2,),"")</f>
        <v>Libellé du critère quand il sera choisi</v>
      </c>
      <c r="F157" s="313"/>
      <c r="G157" s="304"/>
    </row>
    <row r="158" spans="1:7" ht="37" customHeight="1" x14ac:dyDescent="0.2">
      <c r="A158" s="298" t="str">
        <f t="shared" si="6"/>
        <v>cr 126</v>
      </c>
      <c r="B158" s="314" t="s">
        <v>442</v>
      </c>
      <c r="C158" s="299" t="s">
        <v>503</v>
      </c>
      <c r="D158" s="300" t="str">
        <f>IFERROR(VLOOKUP(C158,Util_ED!$A$2:$C$7,3,),"")</f>
        <v xml:space="preserve"> </v>
      </c>
      <c r="E158" s="307" t="str">
        <f>IFERROR(VLOOKUP(C158,Util_ED!$A$2:$C$7,2,),"")</f>
        <v>Libellé du critère quand il sera choisi</v>
      </c>
      <c r="F158" s="313"/>
      <c r="G158" s="304"/>
    </row>
    <row r="159" spans="1:7" ht="37" customHeight="1" x14ac:dyDescent="0.2">
      <c r="A159" s="298" t="str">
        <f t="shared" si="6"/>
        <v>cr 127</v>
      </c>
      <c r="B159" s="314" t="s">
        <v>443</v>
      </c>
      <c r="C159" s="299" t="s">
        <v>503</v>
      </c>
      <c r="D159" s="300" t="str">
        <f>IFERROR(VLOOKUP(C159,Util_ED!$A$2:$C$7,3,),"")</f>
        <v xml:space="preserve"> </v>
      </c>
      <c r="E159" s="307" t="str">
        <f>IFERROR(VLOOKUP(C159,Util_ED!$A$2:$C$7,2,),"")</f>
        <v>Libellé du critère quand il sera choisi</v>
      </c>
      <c r="F159" s="313"/>
      <c r="G159" s="304"/>
    </row>
    <row r="160" spans="1:7" ht="37" customHeight="1" x14ac:dyDescent="0.2">
      <c r="A160" s="298" t="str">
        <f t="shared" si="6"/>
        <v>cr 128</v>
      </c>
      <c r="B160" s="314" t="s">
        <v>414</v>
      </c>
      <c r="C160" s="299" t="s">
        <v>503</v>
      </c>
      <c r="D160" s="300" t="str">
        <f>IFERROR(VLOOKUP(C160,Util_ED!$A$2:$C$7,3,),"")</f>
        <v xml:space="preserve"> </v>
      </c>
      <c r="E160" s="307" t="str">
        <f>IFERROR(VLOOKUP(C160,Util_ED!$A$2:$C$7,2,),"")</f>
        <v>Libellé du critère quand il sera choisi</v>
      </c>
      <c r="F160" s="313"/>
      <c r="G160" s="304"/>
    </row>
    <row r="161" spans="1:7" ht="37" customHeight="1" x14ac:dyDescent="0.2">
      <c r="A161" s="298" t="str">
        <f t="shared" ref="A161:A169" si="7">CONCATENATE("cr ",MID(A160,3,4)+1)</f>
        <v>cr 129</v>
      </c>
      <c r="B161" s="314" t="s">
        <v>312</v>
      </c>
      <c r="C161" s="299" t="s">
        <v>503</v>
      </c>
      <c r="D161" s="300" t="str">
        <f>IFERROR(VLOOKUP(C161,Util_ED!$A$2:$C$7,3,),"")</f>
        <v xml:space="preserve"> </v>
      </c>
      <c r="E161" s="307" t="str">
        <f>IFERROR(VLOOKUP(C161,Util_ED!$A$2:$C$7,2,),"")</f>
        <v>Libellé du critère quand il sera choisi</v>
      </c>
      <c r="F161" s="313"/>
      <c r="G161" s="304"/>
    </row>
    <row r="162" spans="1:7" ht="37" customHeight="1" x14ac:dyDescent="0.2">
      <c r="A162" s="298" t="str">
        <f>CONCATENATE("cr ",MID(A161,3,4)+1)</f>
        <v>cr 130</v>
      </c>
      <c r="B162" s="314" t="s">
        <v>415</v>
      </c>
      <c r="C162" s="299" t="s">
        <v>503</v>
      </c>
      <c r="D162" s="300" t="str">
        <f>IFERROR(VLOOKUP(C162,Util_ED!$A$2:$C$7,3,),"")</f>
        <v xml:space="preserve"> </v>
      </c>
      <c r="E162" s="307" t="str">
        <f>IFERROR(VLOOKUP(C162,Util_ED!$A$2:$C$7,2,),"")</f>
        <v>Libellé du critère quand il sera choisi</v>
      </c>
      <c r="F162" s="313"/>
      <c r="G162" s="304"/>
    </row>
    <row r="163" spans="1:7" ht="37" customHeight="1" x14ac:dyDescent="0.2">
      <c r="A163" s="298" t="str">
        <f>CONCATENATE("cr ",MID(A162,3,4)+1)</f>
        <v>cr 131</v>
      </c>
      <c r="B163" s="314" t="s">
        <v>416</v>
      </c>
      <c r="C163" s="299" t="s">
        <v>503</v>
      </c>
      <c r="D163" s="300" t="str">
        <f>IFERROR(VLOOKUP(C163,Util_ED!$A$2:$C$7,3,),"")</f>
        <v xml:space="preserve"> </v>
      </c>
      <c r="E163" s="307" t="str">
        <f>IFERROR(VLOOKUP(C163,Util_ED!$A$2:$C$7,2,),"")</f>
        <v>Libellé du critère quand il sera choisi</v>
      </c>
      <c r="F163" s="313"/>
      <c r="G163" s="304"/>
    </row>
    <row r="164" spans="1:7" ht="37" customHeight="1" x14ac:dyDescent="0.2">
      <c r="A164" s="298" t="str">
        <f>CONCATENATE("cr ",MID(A163,3,4)+1)</f>
        <v>cr 132</v>
      </c>
      <c r="B164" s="314" t="s">
        <v>444</v>
      </c>
      <c r="C164" s="299" t="s">
        <v>503</v>
      </c>
      <c r="D164" s="300" t="str">
        <f>IFERROR(VLOOKUP(C164,Util_ED!$A$2:$C$7,3,),"")</f>
        <v xml:space="preserve"> </v>
      </c>
      <c r="E164" s="307" t="str">
        <f>IFERROR(VLOOKUP(C164,Util_ED!$A$2:$C$7,2,),"")</f>
        <v>Libellé du critère quand il sera choisi</v>
      </c>
      <c r="F164" s="313"/>
      <c r="G164" s="304"/>
    </row>
    <row r="165" spans="1:7" ht="37" customHeight="1" x14ac:dyDescent="0.2">
      <c r="A165" s="298" t="str">
        <f t="shared" si="7"/>
        <v>cr 133</v>
      </c>
      <c r="B165" s="314" t="s">
        <v>313</v>
      </c>
      <c r="C165" s="299" t="s">
        <v>503</v>
      </c>
      <c r="D165" s="300" t="str">
        <f>IFERROR(VLOOKUP(C165,Util_ED!$A$2:$C$7,3,),"")</f>
        <v xml:space="preserve"> </v>
      </c>
      <c r="E165" s="307" t="str">
        <f>IFERROR(VLOOKUP(C165,Util_ED!$A$2:$C$7,2,),"")</f>
        <v>Libellé du critère quand il sera choisi</v>
      </c>
      <c r="F165" s="313"/>
      <c r="G165" s="304"/>
    </row>
    <row r="166" spans="1:7" ht="37" customHeight="1" x14ac:dyDescent="0.2">
      <c r="A166" s="298" t="str">
        <f>CONCATENATE("cr ",MID(A165,3,4)+1)</f>
        <v>cr 134</v>
      </c>
      <c r="B166" s="314" t="s">
        <v>445</v>
      </c>
      <c r="C166" s="299" t="s">
        <v>503</v>
      </c>
      <c r="D166" s="300" t="str">
        <f>IFERROR(VLOOKUP(C166,Util_ED!$A$2:$C$7,3,),"")</f>
        <v xml:space="preserve"> </v>
      </c>
      <c r="E166" s="307" t="str">
        <f>IFERROR(VLOOKUP(C166,Util_ED!$A$2:$C$7,2,),"")</f>
        <v>Libellé du critère quand il sera choisi</v>
      </c>
      <c r="F166" s="313"/>
      <c r="G166" s="304"/>
    </row>
    <row r="167" spans="1:7" ht="37" customHeight="1" x14ac:dyDescent="0.2">
      <c r="A167" s="298" t="str">
        <f>CONCATENATE("cr ",MID(A166,3,4)+1)</f>
        <v>cr 135</v>
      </c>
      <c r="B167" s="314" t="s">
        <v>446</v>
      </c>
      <c r="C167" s="299" t="s">
        <v>503</v>
      </c>
      <c r="D167" s="300" t="str">
        <f>IFERROR(VLOOKUP(C167,Util_ED!$A$2:$C$7,3,),"")</f>
        <v xml:space="preserve"> </v>
      </c>
      <c r="E167" s="307" t="str">
        <f>IFERROR(VLOOKUP(C167,Util_ED!$A$2:$C$7,2,),"")</f>
        <v>Libellé du critère quand il sera choisi</v>
      </c>
      <c r="F167" s="313"/>
      <c r="G167" s="304"/>
    </row>
    <row r="168" spans="1:7" ht="37" customHeight="1" x14ac:dyDescent="0.2">
      <c r="A168" s="298" t="str">
        <f>CONCATENATE("cr ",MID(A167,3,4)+1)</f>
        <v>cr 136</v>
      </c>
      <c r="B168" s="314" t="s">
        <v>447</v>
      </c>
      <c r="C168" s="299" t="s">
        <v>503</v>
      </c>
      <c r="D168" s="300" t="str">
        <f>IFERROR(VLOOKUP(C168,Util_ED!$A$2:$C$7,3,),"")</f>
        <v xml:space="preserve"> </v>
      </c>
      <c r="E168" s="307" t="str">
        <f>IFERROR(VLOOKUP(C168,Util_ED!$A$2:$C$7,2,),"")</f>
        <v>Libellé du critère quand il sera choisi</v>
      </c>
      <c r="F168" s="313"/>
      <c r="G168" s="304"/>
    </row>
    <row r="169" spans="1:7" ht="37" customHeight="1" x14ac:dyDescent="0.2">
      <c r="A169" s="298" t="str">
        <f t="shared" si="7"/>
        <v>cr 137</v>
      </c>
      <c r="B169" s="314" t="s">
        <v>448</v>
      </c>
      <c r="C169" s="299" t="s">
        <v>503</v>
      </c>
      <c r="D169" s="300" t="str">
        <f>IFERROR(VLOOKUP(C169,Util_ED!$A$2:$C$7,3,),"")</f>
        <v xml:space="preserve"> </v>
      </c>
      <c r="E169" s="307" t="str">
        <f>IFERROR(VLOOKUP(C169,Util_ED!$A$2:$C$7,2,),"")</f>
        <v>Libellé du critère quand il sera choisi</v>
      </c>
      <c r="F169" s="313"/>
      <c r="G169" s="304"/>
    </row>
    <row r="170" spans="1:7" ht="37" customHeight="1" x14ac:dyDescent="0.2">
      <c r="A170" s="298" t="str">
        <f t="shared" ref="A170:A175" si="8">CONCATENATE("cr ",MID(A169,3,4)+1)</f>
        <v>cr 138</v>
      </c>
      <c r="B170" s="314" t="s">
        <v>449</v>
      </c>
      <c r="C170" s="299" t="s">
        <v>503</v>
      </c>
      <c r="D170" s="300" t="str">
        <f>IFERROR(VLOOKUP(C170,Util_ED!$A$2:$C$7,3,),"")</f>
        <v xml:space="preserve"> </v>
      </c>
      <c r="E170" s="307" t="str">
        <f>IFERROR(VLOOKUP(C170,Util_ED!$A$2:$C$7,2,),"")</f>
        <v>Libellé du critère quand il sera choisi</v>
      </c>
      <c r="F170" s="313"/>
      <c r="G170" s="304"/>
    </row>
    <row r="171" spans="1:7" ht="37" customHeight="1" x14ac:dyDescent="0.2">
      <c r="A171" s="298" t="str">
        <f t="shared" si="8"/>
        <v>cr 139</v>
      </c>
      <c r="B171" s="314" t="s">
        <v>450</v>
      </c>
      <c r="C171" s="299" t="s">
        <v>503</v>
      </c>
      <c r="D171" s="300" t="str">
        <f>IFERROR(VLOOKUP(C171,Util_ED!$A$2:$C$7,3,),"")</f>
        <v xml:space="preserve"> </v>
      </c>
      <c r="E171" s="307" t="str">
        <f>IFERROR(VLOOKUP(C171,Util_ED!$A$2:$C$7,2,),"")</f>
        <v>Libellé du critère quand il sera choisi</v>
      </c>
      <c r="F171" s="313"/>
      <c r="G171" s="304"/>
    </row>
    <row r="172" spans="1:7" ht="37" customHeight="1" x14ac:dyDescent="0.2">
      <c r="A172" s="298" t="str">
        <f t="shared" si="8"/>
        <v>cr 140</v>
      </c>
      <c r="B172" s="314" t="s">
        <v>451</v>
      </c>
      <c r="C172" s="299" t="s">
        <v>503</v>
      </c>
      <c r="D172" s="300" t="str">
        <f>IFERROR(VLOOKUP(C172,Util_ED!$A$2:$C$7,3,),"")</f>
        <v xml:space="preserve"> </v>
      </c>
      <c r="E172" s="307" t="str">
        <f>IFERROR(VLOOKUP(C172,Util_ED!$A$2:$C$7,2,),"")</f>
        <v>Libellé du critère quand il sera choisi</v>
      </c>
      <c r="F172" s="313"/>
      <c r="G172" s="304"/>
    </row>
    <row r="173" spans="1:7" ht="37" customHeight="1" x14ac:dyDescent="0.2">
      <c r="A173" s="298" t="str">
        <f t="shared" si="8"/>
        <v>cr 141</v>
      </c>
      <c r="B173" s="314" t="s">
        <v>417</v>
      </c>
      <c r="C173" s="299" t="s">
        <v>503</v>
      </c>
      <c r="D173" s="300" t="str">
        <f>IFERROR(VLOOKUP(C173,Util_ED!$A$2:$C$7,3,),"")</f>
        <v xml:space="preserve"> </v>
      </c>
      <c r="E173" s="307" t="str">
        <f>IFERROR(VLOOKUP(C173,Util_ED!$A$2:$C$7,2,),"")</f>
        <v>Libellé du critère quand il sera choisi</v>
      </c>
      <c r="F173" s="313"/>
      <c r="G173" s="304"/>
    </row>
    <row r="174" spans="1:7" ht="37" customHeight="1" x14ac:dyDescent="0.2">
      <c r="A174" s="298" t="str">
        <f t="shared" si="8"/>
        <v>cr 142</v>
      </c>
      <c r="B174" s="314" t="s">
        <v>418</v>
      </c>
      <c r="C174" s="299" t="s">
        <v>503</v>
      </c>
      <c r="D174" s="300" t="str">
        <f>IFERROR(VLOOKUP(C174,Util_ED!$A$2:$C$7,3,),"")</f>
        <v xml:space="preserve"> </v>
      </c>
      <c r="E174" s="307" t="str">
        <f>IFERROR(VLOOKUP(C174,Util_ED!$A$2:$C$7,2,),"")</f>
        <v>Libellé du critère quand il sera choisi</v>
      </c>
      <c r="F174" s="313"/>
      <c r="G174" s="304"/>
    </row>
    <row r="175" spans="1:7" ht="37" customHeight="1" x14ac:dyDescent="0.2">
      <c r="A175" s="298" t="str">
        <f t="shared" si="8"/>
        <v>cr 143</v>
      </c>
      <c r="B175" s="314" t="s">
        <v>419</v>
      </c>
      <c r="C175" s="299" t="s">
        <v>503</v>
      </c>
      <c r="D175" s="300" t="str">
        <f>IFERROR(VLOOKUP(C175,Util_ED!$A$2:$C$7,3,),"")</f>
        <v xml:space="preserve"> </v>
      </c>
      <c r="E175" s="307" t="str">
        <f>IFERROR(VLOOKUP(C175,Util_ED!$A$2:$C$7,2,),"")</f>
        <v>Libellé du critère quand il sera choisi</v>
      </c>
      <c r="F175" s="313"/>
      <c r="G175" s="304"/>
    </row>
    <row r="176" spans="1:7" ht="37" customHeight="1" x14ac:dyDescent="0.2">
      <c r="A176" s="298" t="str">
        <f t="shared" ref="A176:A180" si="9">CONCATENATE("cr ",MID(A175,3,4)+1)</f>
        <v>cr 144</v>
      </c>
      <c r="B176" s="314" t="s">
        <v>452</v>
      </c>
      <c r="C176" s="299" t="s">
        <v>503</v>
      </c>
      <c r="D176" s="300" t="str">
        <f>IFERROR(VLOOKUP(C176,Util_ED!$A$2:$C$7,3,),"")</f>
        <v xml:space="preserve"> </v>
      </c>
      <c r="E176" s="307" t="str">
        <f>IFERROR(VLOOKUP(C176,Util_ED!$A$2:$C$7,2,),"")</f>
        <v>Libellé du critère quand il sera choisi</v>
      </c>
      <c r="F176" s="313"/>
      <c r="G176" s="304"/>
    </row>
    <row r="177" spans="1:7" ht="37" customHeight="1" x14ac:dyDescent="0.2">
      <c r="A177" s="298" t="str">
        <f>CONCATENATE("cr ",MID(A176,3,4)+1)</f>
        <v>cr 145</v>
      </c>
      <c r="B177" s="314" t="s">
        <v>314</v>
      </c>
      <c r="C177" s="299" t="s">
        <v>503</v>
      </c>
      <c r="D177" s="300" t="str">
        <f>IFERROR(VLOOKUP(C177,Util_ED!$A$2:$C$7,3,),"")</f>
        <v xml:space="preserve"> </v>
      </c>
      <c r="E177" s="307" t="str">
        <f>IFERROR(VLOOKUP(C177,Util_ED!$A$2:$C$7,2,),"")</f>
        <v>Libellé du critère quand il sera choisi</v>
      </c>
      <c r="F177" s="313"/>
      <c r="G177" s="304"/>
    </row>
    <row r="178" spans="1:7" ht="37" customHeight="1" x14ac:dyDescent="0.2">
      <c r="A178" s="298" t="str">
        <f>CONCATENATE("cr ",MID(A177,3,4)+1)</f>
        <v>cr 146</v>
      </c>
      <c r="B178" s="314" t="s">
        <v>315</v>
      </c>
      <c r="C178" s="299" t="s">
        <v>503</v>
      </c>
      <c r="D178" s="300" t="str">
        <f>IFERROR(VLOOKUP(C178,Util_ED!$A$2:$C$7,3,),"")</f>
        <v xml:space="preserve"> </v>
      </c>
      <c r="E178" s="307" t="str">
        <f>IFERROR(VLOOKUP(C178,Util_ED!$A$2:$C$7,2,),"")</f>
        <v>Libellé du critère quand il sera choisi</v>
      </c>
      <c r="F178" s="313"/>
      <c r="G178" s="304"/>
    </row>
    <row r="179" spans="1:7" ht="37" customHeight="1" x14ac:dyDescent="0.2">
      <c r="A179" s="298" t="str">
        <f t="shared" si="9"/>
        <v>cr 147</v>
      </c>
      <c r="B179" s="314" t="s">
        <v>316</v>
      </c>
      <c r="C179" s="299" t="s">
        <v>503</v>
      </c>
      <c r="D179" s="300" t="str">
        <f>IFERROR(VLOOKUP(C179,Util_ED!$A$2:$C$7,3,),"")</f>
        <v xml:space="preserve"> </v>
      </c>
      <c r="E179" s="307" t="str">
        <f>IFERROR(VLOOKUP(C179,Util_ED!$A$2:$C$7,2,),"")</f>
        <v>Libellé du critère quand il sera choisi</v>
      </c>
      <c r="F179" s="313"/>
      <c r="G179" s="304"/>
    </row>
    <row r="180" spans="1:7" ht="37" customHeight="1" x14ac:dyDescent="0.2">
      <c r="A180" s="298" t="str">
        <f t="shared" si="9"/>
        <v>cr 148</v>
      </c>
      <c r="B180" s="314" t="s">
        <v>317</v>
      </c>
      <c r="C180" s="299" t="s">
        <v>503</v>
      </c>
      <c r="D180" s="300" t="str">
        <f>IFERROR(VLOOKUP(C180,Util_ED!$A$2:$C$7,3,),"")</f>
        <v xml:space="preserve"> </v>
      </c>
      <c r="E180" s="307" t="str">
        <f>IFERROR(VLOOKUP(C180,Util_ED!$A$2:$C$7,2,),"")</f>
        <v>Libellé du critère quand il sera choisi</v>
      </c>
      <c r="F180" s="313"/>
      <c r="G180" s="304"/>
    </row>
    <row r="181" spans="1:7" ht="37" customHeight="1" x14ac:dyDescent="0.2">
      <c r="A181" s="298" t="str">
        <f>CONCATENATE("cr ",MID(A180,3,4)+1)</f>
        <v>cr 149</v>
      </c>
      <c r="B181" s="314" t="s">
        <v>453</v>
      </c>
      <c r="C181" s="299" t="s">
        <v>503</v>
      </c>
      <c r="D181" s="300" t="str">
        <f>IFERROR(VLOOKUP(C181,Util_ED!$A$2:$C$7,3,),"")</f>
        <v xml:space="preserve"> </v>
      </c>
      <c r="E181" s="307" t="str">
        <f>IFERROR(VLOOKUP(C181,Util_ED!$A$2:$C$7,2,),"")</f>
        <v>Libellé du critère quand il sera choisi</v>
      </c>
      <c r="F181" s="313"/>
      <c r="G181" s="304"/>
    </row>
    <row r="182" spans="1:7" ht="37" customHeight="1" x14ac:dyDescent="0.2">
      <c r="A182" s="298" t="str">
        <f>CONCATENATE("cr ",MID(A181,3,4)+1)</f>
        <v>cr 150</v>
      </c>
      <c r="B182" s="314" t="s">
        <v>420</v>
      </c>
      <c r="C182" s="299" t="s">
        <v>503</v>
      </c>
      <c r="D182" s="300" t="str">
        <f>IFERROR(VLOOKUP(C182,Util_ED!$A$2:$C$7,3,),"")</f>
        <v xml:space="preserve"> </v>
      </c>
      <c r="E182" s="307" t="str">
        <f>IFERROR(VLOOKUP(C182,Util_ED!$A$2:$C$7,2,),"")</f>
        <v>Libellé du critère quand il sera choisi</v>
      </c>
      <c r="F182" s="313"/>
      <c r="G182" s="304"/>
    </row>
    <row r="183" spans="1:7" x14ac:dyDescent="0.2">
      <c r="A183" s="306" t="s">
        <v>154</v>
      </c>
      <c r="B183" s="222" t="s">
        <v>170</v>
      </c>
      <c r="C183" s="173" t="str">
        <f>IFERROR(IF(D183="",Util_ED!$A$11,VLOOKUP(D183,Util_ED!$A$20:$B$31,2)),"")</f>
        <v>en attente</v>
      </c>
      <c r="D183" s="173" t="str">
        <f>IF(AND(COUNTIF(D184:D194,"NA")=COUNTIF(D184:D194,"&lt;&gt; "),COUNTIF(D184:D194,"NA")&gt;0),"NA",IF(SUM(D184:D194)&gt;0,AVERAGE(D184:D194),""))</f>
        <v/>
      </c>
      <c r="E183" s="483" t="str">
        <f>IFERROR(IF(D183="","",VLOOKUP(C183,Util_ED!$A$13:$B$17,2)),"")</f>
        <v/>
      </c>
      <c r="F183" s="483"/>
      <c r="G183" s="484"/>
    </row>
    <row r="184" spans="1:7" ht="37" customHeight="1" x14ac:dyDescent="0.2">
      <c r="A184" s="298" t="str">
        <f>CONCATENATE("cr ",MID(A182,3,4)+1)</f>
        <v>cr 151</v>
      </c>
      <c r="B184" s="314" t="s">
        <v>318</v>
      </c>
      <c r="C184" s="299" t="s">
        <v>503</v>
      </c>
      <c r="D184" s="300" t="str">
        <f>IFERROR(VLOOKUP(C184,Util_ED!$A$2:$C$7,3,),"")</f>
        <v xml:space="preserve"> </v>
      </c>
      <c r="E184" s="307" t="str">
        <f>IFERROR(VLOOKUP(C184,Util_ED!$A$2:$C$7,2,),"")</f>
        <v>Libellé du critère quand il sera choisi</v>
      </c>
      <c r="F184" s="313"/>
      <c r="G184" s="304"/>
    </row>
    <row r="185" spans="1:7" ht="37" customHeight="1" x14ac:dyDescent="0.2">
      <c r="A185" s="298" t="str">
        <f>CONCATENATE("cr ",MID(A184,3,4)+1)</f>
        <v>cr 152</v>
      </c>
      <c r="B185" s="314" t="s">
        <v>421</v>
      </c>
      <c r="C185" s="299" t="s">
        <v>503</v>
      </c>
      <c r="D185" s="300" t="str">
        <f>IFERROR(VLOOKUP(C185,Util_ED!$A$2:$C$7,3,),"")</f>
        <v xml:space="preserve"> </v>
      </c>
      <c r="E185" s="307" t="str">
        <f>IFERROR(VLOOKUP(C185,Util_ED!$A$2:$C$7,2,),"")</f>
        <v>Libellé du critère quand il sera choisi</v>
      </c>
      <c r="F185" s="313"/>
      <c r="G185" s="304"/>
    </row>
    <row r="186" spans="1:7" ht="37" customHeight="1" x14ac:dyDescent="0.2">
      <c r="A186" s="298" t="str">
        <f>CONCATENATE("cr ",MID(A185,3,4)+1)</f>
        <v>cr 153</v>
      </c>
      <c r="B186" s="314" t="s">
        <v>454</v>
      </c>
      <c r="C186" s="299" t="s">
        <v>503</v>
      </c>
      <c r="D186" s="300" t="str">
        <f>IFERROR(VLOOKUP(C186,Util_ED!$A$2:$C$7,3,),"")</f>
        <v xml:space="preserve"> </v>
      </c>
      <c r="E186" s="307" t="str">
        <f>IFERROR(VLOOKUP(C186,Util_ED!$A$2:$C$7,2,),"")</f>
        <v>Libellé du critère quand il sera choisi</v>
      </c>
      <c r="F186" s="313"/>
      <c r="G186" s="304"/>
    </row>
    <row r="187" spans="1:7" ht="37" customHeight="1" x14ac:dyDescent="0.2">
      <c r="A187" s="298" t="str">
        <f>CONCATENATE("cr ",MID(A186,3,4)+1)</f>
        <v>cr 154</v>
      </c>
      <c r="B187" s="314" t="s">
        <v>422</v>
      </c>
      <c r="C187" s="299" t="s">
        <v>503</v>
      </c>
      <c r="D187" s="300" t="str">
        <f>IFERROR(VLOOKUP(C187,Util_ED!$A$2:$C$7,3,),"")</f>
        <v xml:space="preserve"> </v>
      </c>
      <c r="E187" s="307" t="str">
        <f>IFERROR(VLOOKUP(C187,Util_ED!$A$2:$C$7,2,),"")</f>
        <v>Libellé du critère quand il sera choisi</v>
      </c>
      <c r="F187" s="313"/>
      <c r="G187" s="304"/>
    </row>
    <row r="188" spans="1:7" ht="37" customHeight="1" x14ac:dyDescent="0.2">
      <c r="A188" s="298" t="str">
        <f t="shared" ref="A188:A192" si="10">CONCATENATE("cr ",MID(A187,3,4)+1)</f>
        <v>cr 155</v>
      </c>
      <c r="B188" s="314" t="s">
        <v>319</v>
      </c>
      <c r="C188" s="299" t="s">
        <v>503</v>
      </c>
      <c r="D188" s="300" t="str">
        <f>IFERROR(VLOOKUP(C188,Util_ED!$A$2:$C$7,3,),"")</f>
        <v xml:space="preserve"> </v>
      </c>
      <c r="E188" s="307" t="str">
        <f>IFERROR(VLOOKUP(C188,Util_ED!$A$2:$C$7,2,),"")</f>
        <v>Libellé du critère quand il sera choisi</v>
      </c>
      <c r="F188" s="313"/>
      <c r="G188" s="304"/>
    </row>
    <row r="189" spans="1:7" ht="37" customHeight="1" x14ac:dyDescent="0.2">
      <c r="A189" s="298" t="str">
        <f t="shared" si="10"/>
        <v>cr 156</v>
      </c>
      <c r="B189" s="314" t="s">
        <v>455</v>
      </c>
      <c r="C189" s="299" t="s">
        <v>503</v>
      </c>
      <c r="D189" s="300" t="str">
        <f>IFERROR(VLOOKUP(C189,Util_ED!$A$2:$C$7,3,),"")</f>
        <v xml:space="preserve"> </v>
      </c>
      <c r="E189" s="307" t="str">
        <f>IFERROR(VLOOKUP(C189,Util_ED!$A$2:$C$7,2,),"")</f>
        <v>Libellé du critère quand il sera choisi</v>
      </c>
      <c r="F189" s="313"/>
      <c r="G189" s="304"/>
    </row>
    <row r="190" spans="1:7" ht="37" customHeight="1" x14ac:dyDescent="0.2">
      <c r="A190" s="298" t="str">
        <f t="shared" si="10"/>
        <v>cr 157</v>
      </c>
      <c r="B190" s="314" t="s">
        <v>423</v>
      </c>
      <c r="C190" s="299" t="s">
        <v>503</v>
      </c>
      <c r="D190" s="300" t="str">
        <f>IFERROR(VLOOKUP(C190,Util_ED!$A$2:$C$7,3,),"")</f>
        <v xml:space="preserve"> </v>
      </c>
      <c r="E190" s="307" t="str">
        <f>IFERROR(VLOOKUP(C190,Util_ED!$A$2:$C$7,2,),"")</f>
        <v>Libellé du critère quand il sera choisi</v>
      </c>
      <c r="F190" s="313"/>
      <c r="G190" s="304"/>
    </row>
    <row r="191" spans="1:7" ht="37" customHeight="1" x14ac:dyDescent="0.2">
      <c r="A191" s="298" t="str">
        <f>CONCATENATE("cr ",MID(A190,3,4)+1)</f>
        <v>cr 158</v>
      </c>
      <c r="B191" s="314" t="s">
        <v>424</v>
      </c>
      <c r="C191" s="299" t="s">
        <v>503</v>
      </c>
      <c r="D191" s="300" t="str">
        <f>IFERROR(VLOOKUP(C191,Util_ED!$A$2:$C$7,3,),"")</f>
        <v xml:space="preserve"> </v>
      </c>
      <c r="E191" s="307" t="str">
        <f>IFERROR(VLOOKUP(C191,Util_ED!$A$2:$C$7,2,),"")</f>
        <v>Libellé du critère quand il sera choisi</v>
      </c>
      <c r="F191" s="313"/>
      <c r="G191" s="304"/>
    </row>
    <row r="192" spans="1:7" ht="37" customHeight="1" x14ac:dyDescent="0.2">
      <c r="A192" s="298" t="str">
        <f t="shared" si="10"/>
        <v>cr 159</v>
      </c>
      <c r="B192" s="314" t="s">
        <v>320</v>
      </c>
      <c r="C192" s="299" t="s">
        <v>503</v>
      </c>
      <c r="D192" s="300" t="str">
        <f>IFERROR(VLOOKUP(C192,Util_ED!$A$2:$C$7,3,),"")</f>
        <v xml:space="preserve"> </v>
      </c>
      <c r="E192" s="307" t="str">
        <f>IFERROR(VLOOKUP(C192,Util_ED!$A$2:$C$7,2,),"")</f>
        <v>Libellé du critère quand il sera choisi</v>
      </c>
      <c r="F192" s="313"/>
      <c r="G192" s="304"/>
    </row>
    <row r="193" spans="1:7" ht="37" customHeight="1" x14ac:dyDescent="0.2">
      <c r="A193" s="298" t="str">
        <f>CONCATENATE("cr ",MID(A192,3,4)+1)</f>
        <v>cr 160</v>
      </c>
      <c r="B193" s="314" t="s">
        <v>425</v>
      </c>
      <c r="C193" s="299" t="s">
        <v>503</v>
      </c>
      <c r="D193" s="300" t="str">
        <f>IFERROR(VLOOKUP(C193,Util_ED!$A$2:$C$7,3,),"")</f>
        <v xml:space="preserve"> </v>
      </c>
      <c r="E193" s="307" t="str">
        <f>IFERROR(VLOOKUP(C193,Util_ED!$A$2:$C$7,2,),"")</f>
        <v>Libellé du critère quand il sera choisi</v>
      </c>
      <c r="F193" s="313"/>
      <c r="G193" s="304"/>
    </row>
    <row r="194" spans="1:7" ht="37" customHeight="1" x14ac:dyDescent="0.2">
      <c r="A194" s="298" t="str">
        <f>CONCATENATE("cr ",MID(A193,3,4)+1)</f>
        <v>cr 161</v>
      </c>
      <c r="B194" s="314" t="s">
        <v>426</v>
      </c>
      <c r="C194" s="299" t="s">
        <v>503</v>
      </c>
      <c r="D194" s="300" t="str">
        <f>IFERROR(VLOOKUP(C194,Util_ED!$A$2:$C$7,3,),"")</f>
        <v xml:space="preserve"> </v>
      </c>
      <c r="E194" s="307" t="str">
        <f>IFERROR(VLOOKUP(C194,Util_ED!$A$2:$C$7,2,),"")</f>
        <v>Libellé du critère quand il sera choisi</v>
      </c>
      <c r="F194" s="313"/>
      <c r="G194" s="304"/>
    </row>
    <row r="195" spans="1:7" ht="23" customHeight="1" x14ac:dyDescent="0.2">
      <c r="A195" s="296" t="s">
        <v>50</v>
      </c>
      <c r="B195" s="594" t="s">
        <v>155</v>
      </c>
      <c r="C195" s="594"/>
      <c r="D195" s="161" t="str">
        <f>IFERROR(AVERAGE(D196,D198,D231,D245,D251),"")</f>
        <v/>
      </c>
      <c r="E195" s="289" t="str">
        <f>IFERROR(VLOOKUP(G195,Util_ED!$A$13:$B$17,2,FALSE),"")</f>
        <v/>
      </c>
      <c r="F195" s="289"/>
      <c r="G195" s="162" t="str">
        <f>IFERROR(VLOOKUP(D195,Util_ED!$A$21:$B$31,2),"")</f>
        <v/>
      </c>
    </row>
    <row r="196" spans="1:7" x14ac:dyDescent="0.2">
      <c r="A196" s="297" t="s">
        <v>51</v>
      </c>
      <c r="B196" s="222" t="s">
        <v>21</v>
      </c>
      <c r="C196" s="173" t="str">
        <f>IFERROR(IF(D196="",Util_ED!$A$11,VLOOKUP(D196,Util_ED!$A$20:$B$31,2)),"")</f>
        <v>en attente</v>
      </c>
      <c r="D196" s="173" t="str">
        <f>IF(AND(COUNTIF(D197,"NA")=COUNTIF(D197,"&lt;&gt; "),COUNTIF(D197,"NA")&gt;0),"NA",IF(SUM(D197)&gt;0,AVERAGE(D197),""))</f>
        <v/>
      </c>
      <c r="E196" s="483" t="str">
        <f>IFERROR(IF(D196="","",VLOOKUP(C196,Util_ED!$A$13:$B$17,2)),"")</f>
        <v/>
      </c>
      <c r="F196" s="483"/>
      <c r="G196" s="484"/>
    </row>
    <row r="197" spans="1:7" ht="37" customHeight="1" x14ac:dyDescent="0.2">
      <c r="A197" s="298" t="str">
        <f>CONCATENATE("cr ",MID(A194,3,4)+1)</f>
        <v>cr 162</v>
      </c>
      <c r="B197" s="314" t="s">
        <v>333</v>
      </c>
      <c r="C197" s="299" t="s">
        <v>503</v>
      </c>
      <c r="D197" s="300" t="str">
        <f>IFERROR(VLOOKUP(C197,Util_ED!$A$2:$C$7,3,),"")</f>
        <v xml:space="preserve"> </v>
      </c>
      <c r="E197" s="307" t="str">
        <f>IFERROR(VLOOKUP(C197,Util_ED!$A$2:$C$7,2,),"")</f>
        <v>Libellé du critère quand il sera choisi</v>
      </c>
      <c r="F197" s="313"/>
      <c r="G197" s="302"/>
    </row>
    <row r="198" spans="1:7" x14ac:dyDescent="0.2">
      <c r="A198" s="297" t="s">
        <v>52</v>
      </c>
      <c r="B198" s="222" t="s">
        <v>156</v>
      </c>
      <c r="C198" s="173" t="str">
        <f>IFERROR(IF(D198="",Util_ED!$A$11,VLOOKUP(D198,Util_ED!$A$20:$B$31,2)),"")</f>
        <v>en attente</v>
      </c>
      <c r="D198" s="173" t="str">
        <f>IF(AND(COUNTIF(D199:D230,"NA")=COUNTIF(D199:D230,"&lt;&gt; "),COUNTIF(D199:D230,"NA")&gt;0),"NA",IF(SUM(D199:D230)&gt;0,AVERAGE(D199:D230),""))</f>
        <v/>
      </c>
      <c r="E198" s="483" t="str">
        <f>IFERROR(IF(D198="","",VLOOKUP(C198,Util_ED!$A$13:$B$17,2)),"")</f>
        <v/>
      </c>
      <c r="F198" s="483"/>
      <c r="G198" s="484"/>
    </row>
    <row r="199" spans="1:7" ht="37" customHeight="1" x14ac:dyDescent="0.2">
      <c r="A199" s="298" t="str">
        <f>CONCATENATE("cr ",MID(A197,3,4)+1)</f>
        <v>cr 163</v>
      </c>
      <c r="B199" s="314" t="s">
        <v>456</v>
      </c>
      <c r="C199" s="299" t="s">
        <v>503</v>
      </c>
      <c r="D199" s="300" t="str">
        <f>IFERROR(VLOOKUP(C199,Util_ED!$A$2:$C$7,3,),"")</f>
        <v xml:space="preserve"> </v>
      </c>
      <c r="E199" s="307" t="str">
        <f>IFERROR(VLOOKUP(C199,Util_ED!$A$2:$C$7,2,),"")</f>
        <v>Libellé du critère quand il sera choisi</v>
      </c>
      <c r="F199" s="313"/>
      <c r="G199" s="304"/>
    </row>
    <row r="200" spans="1:7" ht="37" customHeight="1" x14ac:dyDescent="0.2">
      <c r="A200" s="298" t="str">
        <f>CONCATENATE("cr ",MID(A199,3,4)+1)</f>
        <v>cr 164</v>
      </c>
      <c r="B200" s="314" t="s">
        <v>334</v>
      </c>
      <c r="C200" s="299" t="s">
        <v>503</v>
      </c>
      <c r="D200" s="300" t="str">
        <f>IFERROR(VLOOKUP(C200,Util_ED!$A$2:$C$7,3,),"")</f>
        <v xml:space="preserve"> </v>
      </c>
      <c r="E200" s="307" t="str">
        <f>IFERROR(VLOOKUP(C200,Util_ED!$A$2:$C$7,2,),"")</f>
        <v>Libellé du critère quand il sera choisi</v>
      </c>
      <c r="F200" s="313"/>
      <c r="G200" s="304"/>
    </row>
    <row r="201" spans="1:7" ht="37" customHeight="1" x14ac:dyDescent="0.2">
      <c r="A201" s="298" t="str">
        <f>CONCATENATE("cr ",MID(A200,3,4)+1)</f>
        <v>cr 165</v>
      </c>
      <c r="B201" s="314" t="s">
        <v>335</v>
      </c>
      <c r="C201" s="299" t="s">
        <v>503</v>
      </c>
      <c r="D201" s="300" t="str">
        <f>IFERROR(VLOOKUP(C201,Util_ED!$A$2:$C$7,3,),"")</f>
        <v xml:space="preserve"> </v>
      </c>
      <c r="E201" s="307" t="str">
        <f>IFERROR(VLOOKUP(C201,Util_ED!$A$2:$C$7,2,),"")</f>
        <v>Libellé du critère quand il sera choisi</v>
      </c>
      <c r="F201" s="313"/>
      <c r="G201" s="304"/>
    </row>
    <row r="202" spans="1:7" ht="37" customHeight="1" x14ac:dyDescent="0.2">
      <c r="A202" s="298" t="str">
        <f t="shared" ref="A202:A229" si="11">CONCATENATE("cr ",MID(A201,3,4)+1)</f>
        <v>cr 166</v>
      </c>
      <c r="B202" s="314" t="s">
        <v>336</v>
      </c>
      <c r="C202" s="299" t="s">
        <v>503</v>
      </c>
      <c r="D202" s="300" t="str">
        <f>IFERROR(VLOOKUP(C202,Util_ED!$A$2:$C$7,3,),"")</f>
        <v xml:space="preserve"> </v>
      </c>
      <c r="E202" s="307" t="str">
        <f>IFERROR(VLOOKUP(C202,Util_ED!$A$2:$C$7,2,),"")</f>
        <v>Libellé du critère quand il sera choisi</v>
      </c>
      <c r="F202" s="313"/>
      <c r="G202" s="304"/>
    </row>
    <row r="203" spans="1:7" ht="37" customHeight="1" x14ac:dyDescent="0.2">
      <c r="A203" s="298" t="str">
        <f t="shared" si="11"/>
        <v>cr 167</v>
      </c>
      <c r="B203" s="314" t="s">
        <v>337</v>
      </c>
      <c r="C203" s="299" t="s">
        <v>503</v>
      </c>
      <c r="D203" s="300" t="str">
        <f>IFERROR(VLOOKUP(C203,Util_ED!$A$2:$C$7,3,),"")</f>
        <v xml:space="preserve"> </v>
      </c>
      <c r="E203" s="307" t="str">
        <f>IFERROR(VLOOKUP(C203,Util_ED!$A$2:$C$7,2,),"")</f>
        <v>Libellé du critère quand il sera choisi</v>
      </c>
      <c r="F203" s="313"/>
      <c r="G203" s="304"/>
    </row>
    <row r="204" spans="1:7" ht="37" customHeight="1" x14ac:dyDescent="0.2">
      <c r="A204" s="298" t="str">
        <f>CONCATENATE("cr ",MID(A203,3,4)+1)</f>
        <v>cr 168</v>
      </c>
      <c r="B204" s="314" t="s">
        <v>338</v>
      </c>
      <c r="C204" s="299" t="s">
        <v>503</v>
      </c>
      <c r="D204" s="300" t="str">
        <f>IFERROR(VLOOKUP(C204,Util_ED!$A$2:$C$7,3,),"")</f>
        <v xml:space="preserve"> </v>
      </c>
      <c r="E204" s="307" t="str">
        <f>IFERROR(VLOOKUP(C204,Util_ED!$A$2:$C$7,2,),"")</f>
        <v>Libellé du critère quand il sera choisi</v>
      </c>
      <c r="F204" s="313"/>
      <c r="G204" s="304"/>
    </row>
    <row r="205" spans="1:7" ht="37" customHeight="1" x14ac:dyDescent="0.2">
      <c r="A205" s="298" t="str">
        <f t="shared" si="11"/>
        <v>cr 169</v>
      </c>
      <c r="B205" s="314" t="s">
        <v>339</v>
      </c>
      <c r="C205" s="299" t="s">
        <v>503</v>
      </c>
      <c r="D205" s="300" t="str">
        <f>IFERROR(VLOOKUP(C205,Util_ED!$A$2:$C$7,3,),"")</f>
        <v xml:space="preserve"> </v>
      </c>
      <c r="E205" s="307" t="str">
        <f>IFERROR(VLOOKUP(C205,Util_ED!$A$2:$C$7,2,),"")</f>
        <v>Libellé du critère quand il sera choisi</v>
      </c>
      <c r="F205" s="313"/>
      <c r="G205" s="304"/>
    </row>
    <row r="206" spans="1:7" ht="37" customHeight="1" x14ac:dyDescent="0.2">
      <c r="A206" s="298" t="str">
        <f t="shared" si="11"/>
        <v>cr 170</v>
      </c>
      <c r="B206" s="314" t="s">
        <v>340</v>
      </c>
      <c r="C206" s="299" t="s">
        <v>503</v>
      </c>
      <c r="D206" s="300" t="str">
        <f>IFERROR(VLOOKUP(C206,Util_ED!$A$2:$C$7,3,),"")</f>
        <v xml:space="preserve"> </v>
      </c>
      <c r="E206" s="307" t="str">
        <f>IFERROR(VLOOKUP(C206,Util_ED!$A$2:$C$7,2,),"")</f>
        <v>Libellé du critère quand il sera choisi</v>
      </c>
      <c r="F206" s="313"/>
      <c r="G206" s="304"/>
    </row>
    <row r="207" spans="1:7" ht="37" customHeight="1" x14ac:dyDescent="0.2">
      <c r="A207" s="298" t="str">
        <f t="shared" si="11"/>
        <v>cr 171</v>
      </c>
      <c r="B207" s="314" t="s">
        <v>341</v>
      </c>
      <c r="C207" s="299" t="s">
        <v>503</v>
      </c>
      <c r="D207" s="300" t="str">
        <f>IFERROR(VLOOKUP(C207,Util_ED!$A$2:$C$7,3,),"")</f>
        <v xml:space="preserve"> </v>
      </c>
      <c r="E207" s="307" t="str">
        <f>IFERROR(VLOOKUP(C207,Util_ED!$A$2:$C$7,2,),"")</f>
        <v>Libellé du critère quand il sera choisi</v>
      </c>
      <c r="F207" s="313"/>
      <c r="G207" s="304"/>
    </row>
    <row r="208" spans="1:7" ht="37" customHeight="1" x14ac:dyDescent="0.2">
      <c r="A208" s="298" t="str">
        <f t="shared" si="11"/>
        <v>cr 172</v>
      </c>
      <c r="B208" s="314" t="s">
        <v>342</v>
      </c>
      <c r="C208" s="299" t="s">
        <v>503</v>
      </c>
      <c r="D208" s="300" t="str">
        <f>IFERROR(VLOOKUP(C208,Util_ED!$A$2:$C$7,3,),"")</f>
        <v xml:space="preserve"> </v>
      </c>
      <c r="E208" s="307" t="str">
        <f>IFERROR(VLOOKUP(C208,Util_ED!$A$2:$C$7,2,),"")</f>
        <v>Libellé du critère quand il sera choisi</v>
      </c>
      <c r="F208" s="313"/>
      <c r="G208" s="304"/>
    </row>
    <row r="209" spans="1:7" ht="37" customHeight="1" x14ac:dyDescent="0.2">
      <c r="A209" s="298" t="str">
        <f>CONCATENATE("cr ",MID(A208,3,4)+1)</f>
        <v>cr 173</v>
      </c>
      <c r="B209" s="314" t="s">
        <v>343</v>
      </c>
      <c r="C209" s="299" t="s">
        <v>503</v>
      </c>
      <c r="D209" s="300" t="str">
        <f>IFERROR(VLOOKUP(C209,Util_ED!$A$2:$C$7,3,),"")</f>
        <v xml:space="preserve"> </v>
      </c>
      <c r="E209" s="307" t="str">
        <f>IFERROR(VLOOKUP(C209,Util_ED!$A$2:$C$7,2,),"")</f>
        <v>Libellé du critère quand il sera choisi</v>
      </c>
      <c r="F209" s="313"/>
      <c r="G209" s="304"/>
    </row>
    <row r="210" spans="1:7" ht="37" customHeight="1" x14ac:dyDescent="0.2">
      <c r="A210" s="298" t="str">
        <f>CONCATENATE("cr ",MID(A209,3,4)+1)</f>
        <v>cr 174</v>
      </c>
      <c r="B210" s="314" t="s">
        <v>344</v>
      </c>
      <c r="C210" s="299" t="s">
        <v>503</v>
      </c>
      <c r="D210" s="300" t="str">
        <f>IFERROR(VLOOKUP(C210,Util_ED!$A$2:$C$7,3,),"")</f>
        <v xml:space="preserve"> </v>
      </c>
      <c r="E210" s="307" t="str">
        <f>IFERROR(VLOOKUP(C210,Util_ED!$A$2:$C$7,2,),"")</f>
        <v>Libellé du critère quand il sera choisi</v>
      </c>
      <c r="F210" s="313"/>
      <c r="G210" s="304"/>
    </row>
    <row r="211" spans="1:7" ht="37" customHeight="1" x14ac:dyDescent="0.2">
      <c r="A211" s="298" t="str">
        <f t="shared" si="11"/>
        <v>cr 175</v>
      </c>
      <c r="B211" s="314" t="s">
        <v>345</v>
      </c>
      <c r="C211" s="299" t="s">
        <v>503</v>
      </c>
      <c r="D211" s="300" t="str">
        <f>IFERROR(VLOOKUP(C211,Util_ED!$A$2:$C$7,3,),"")</f>
        <v xml:space="preserve"> </v>
      </c>
      <c r="E211" s="307" t="str">
        <f>IFERROR(VLOOKUP(C211,Util_ED!$A$2:$C$7,2,),"")</f>
        <v>Libellé du critère quand il sera choisi</v>
      </c>
      <c r="F211" s="313"/>
      <c r="G211" s="304"/>
    </row>
    <row r="212" spans="1:7" ht="37" customHeight="1" x14ac:dyDescent="0.2">
      <c r="A212" s="298" t="str">
        <f>CONCATENATE("cr ",MID(A211,3,4)+1)</f>
        <v>cr 176</v>
      </c>
      <c r="B212" s="314" t="s">
        <v>346</v>
      </c>
      <c r="C212" s="299" t="s">
        <v>503</v>
      </c>
      <c r="D212" s="300" t="str">
        <f>IFERROR(VLOOKUP(C212,Util_ED!$A$2:$C$7,3,),"")</f>
        <v xml:space="preserve"> </v>
      </c>
      <c r="E212" s="307" t="str">
        <f>IFERROR(VLOOKUP(C212,Util_ED!$A$2:$C$7,2,),"")</f>
        <v>Libellé du critère quand il sera choisi</v>
      </c>
      <c r="F212" s="313"/>
      <c r="G212" s="304"/>
    </row>
    <row r="213" spans="1:7" ht="37" customHeight="1" x14ac:dyDescent="0.2">
      <c r="A213" s="298" t="str">
        <f>CONCATENATE("cr ",MID(A212,3,4)+1)</f>
        <v>cr 177</v>
      </c>
      <c r="B213" s="314" t="s">
        <v>457</v>
      </c>
      <c r="C213" s="299" t="s">
        <v>503</v>
      </c>
      <c r="D213" s="300" t="str">
        <f>IFERROR(VLOOKUP(C213,Util_ED!$A$2:$C$7,3,),"")</f>
        <v xml:space="preserve"> </v>
      </c>
      <c r="E213" s="307" t="str">
        <f>IFERROR(VLOOKUP(C213,Util_ED!$A$2:$C$7,2,),"")</f>
        <v>Libellé du critère quand il sera choisi</v>
      </c>
      <c r="F213" s="313"/>
      <c r="G213" s="304"/>
    </row>
    <row r="214" spans="1:7" ht="37" customHeight="1" x14ac:dyDescent="0.2">
      <c r="A214" s="298" t="str">
        <f>CONCATENATE("cr ",MID(A213,3,4)+1)</f>
        <v>cr 178</v>
      </c>
      <c r="B214" s="314" t="s">
        <v>347</v>
      </c>
      <c r="C214" s="299" t="s">
        <v>503</v>
      </c>
      <c r="D214" s="300" t="str">
        <f>IFERROR(VLOOKUP(C214,Util_ED!$A$2:$C$7,3,),"")</f>
        <v xml:space="preserve"> </v>
      </c>
      <c r="E214" s="307" t="str">
        <f>IFERROR(VLOOKUP(C214,Util_ED!$A$2:$C$7,2,),"")</f>
        <v>Libellé du critère quand il sera choisi</v>
      </c>
      <c r="F214" s="313"/>
      <c r="G214" s="304"/>
    </row>
    <row r="215" spans="1:7" ht="37" customHeight="1" x14ac:dyDescent="0.2">
      <c r="A215" s="298" t="str">
        <f t="shared" si="11"/>
        <v>cr 179</v>
      </c>
      <c r="B215" s="314" t="s">
        <v>458</v>
      </c>
      <c r="C215" s="299" t="s">
        <v>503</v>
      </c>
      <c r="D215" s="300" t="str">
        <f>IFERROR(VLOOKUP(C215,Util_ED!$A$2:$C$7,3,),"")</f>
        <v xml:space="preserve"> </v>
      </c>
      <c r="E215" s="307" t="str">
        <f>IFERROR(VLOOKUP(C215,Util_ED!$A$2:$C$7,2,),"")</f>
        <v>Libellé du critère quand il sera choisi</v>
      </c>
      <c r="F215" s="313"/>
      <c r="G215" s="304"/>
    </row>
    <row r="216" spans="1:7" ht="37" customHeight="1" x14ac:dyDescent="0.2">
      <c r="A216" s="298" t="str">
        <f>CONCATENATE("cr ",MID(A215,3,4)+1)</f>
        <v>cr 180</v>
      </c>
      <c r="B216" s="314" t="s">
        <v>427</v>
      </c>
      <c r="C216" s="299" t="s">
        <v>503</v>
      </c>
      <c r="D216" s="300" t="str">
        <f>IFERROR(VLOOKUP(C216,Util_ED!$A$2:$C$7,3,),"")</f>
        <v xml:space="preserve"> </v>
      </c>
      <c r="E216" s="307" t="str">
        <f>IFERROR(VLOOKUP(C216,Util_ED!$A$2:$C$7,2,),"")</f>
        <v>Libellé du critère quand il sera choisi</v>
      </c>
      <c r="F216" s="313"/>
      <c r="G216" s="304"/>
    </row>
    <row r="217" spans="1:7" ht="37" customHeight="1" x14ac:dyDescent="0.2">
      <c r="A217" s="298" t="str">
        <f t="shared" si="11"/>
        <v>cr 181</v>
      </c>
      <c r="B217" s="314" t="s">
        <v>348</v>
      </c>
      <c r="C217" s="299" t="s">
        <v>503</v>
      </c>
      <c r="D217" s="300" t="str">
        <f>IFERROR(VLOOKUP(C217,Util_ED!$A$2:$C$7,3,),"")</f>
        <v xml:space="preserve"> </v>
      </c>
      <c r="E217" s="307" t="str">
        <f>IFERROR(VLOOKUP(C217,Util_ED!$A$2:$C$7,2,),"")</f>
        <v>Libellé du critère quand il sera choisi</v>
      </c>
      <c r="F217" s="313"/>
      <c r="G217" s="304"/>
    </row>
    <row r="218" spans="1:7" ht="37" customHeight="1" x14ac:dyDescent="0.2">
      <c r="A218" s="298" t="str">
        <f t="shared" si="11"/>
        <v>cr 182</v>
      </c>
      <c r="B218" s="314" t="s">
        <v>350</v>
      </c>
      <c r="C218" s="299" t="s">
        <v>503</v>
      </c>
      <c r="D218" s="300" t="str">
        <f>IFERROR(VLOOKUP(C218,Util_ED!$A$2:$C$7,3,),"")</f>
        <v xml:space="preserve"> </v>
      </c>
      <c r="E218" s="307" t="str">
        <f>IFERROR(VLOOKUP(C218,Util_ED!$A$2:$C$7,2,),"")</f>
        <v>Libellé du critère quand il sera choisi</v>
      </c>
      <c r="F218" s="313"/>
      <c r="G218" s="304"/>
    </row>
    <row r="219" spans="1:7" ht="37" customHeight="1" x14ac:dyDescent="0.2">
      <c r="A219" s="298" t="str">
        <f>CONCATENATE("cr ",MID(A218,3,4)+1)</f>
        <v>cr 183</v>
      </c>
      <c r="B219" s="314" t="s">
        <v>349</v>
      </c>
      <c r="C219" s="299" t="s">
        <v>503</v>
      </c>
      <c r="D219" s="300" t="str">
        <f>IFERROR(VLOOKUP(C219,Util_ED!$A$2:$C$7,3,),"")</f>
        <v xml:space="preserve"> </v>
      </c>
      <c r="E219" s="307" t="str">
        <f>IFERROR(VLOOKUP(C219,Util_ED!$A$2:$C$7,2,),"")</f>
        <v>Libellé du critère quand il sera choisi</v>
      </c>
      <c r="F219" s="313"/>
      <c r="G219" s="304"/>
    </row>
    <row r="220" spans="1:7" ht="37" customHeight="1" x14ac:dyDescent="0.2">
      <c r="A220" s="298" t="str">
        <f t="shared" si="11"/>
        <v>cr 184</v>
      </c>
      <c r="B220" s="314" t="s">
        <v>351</v>
      </c>
      <c r="C220" s="299" t="s">
        <v>503</v>
      </c>
      <c r="D220" s="300" t="str">
        <f>IFERROR(VLOOKUP(C220,Util_ED!$A$2:$C$7,3,),"")</f>
        <v xml:space="preserve"> </v>
      </c>
      <c r="E220" s="307" t="str">
        <f>IFERROR(VLOOKUP(C220,Util_ED!$A$2:$C$7,2,),"")</f>
        <v>Libellé du critère quand il sera choisi</v>
      </c>
      <c r="F220" s="313"/>
      <c r="G220" s="304"/>
    </row>
    <row r="221" spans="1:7" ht="37" customHeight="1" x14ac:dyDescent="0.2">
      <c r="A221" s="298" t="str">
        <f t="shared" si="11"/>
        <v>cr 185</v>
      </c>
      <c r="B221" s="314" t="s">
        <v>161</v>
      </c>
      <c r="C221" s="299" t="s">
        <v>503</v>
      </c>
      <c r="D221" s="300" t="str">
        <f>IFERROR(VLOOKUP(C221,Util_ED!$A$2:$C$7,3,),"")</f>
        <v xml:space="preserve"> </v>
      </c>
      <c r="E221" s="307" t="str">
        <f>IFERROR(VLOOKUP(C221,Util_ED!$A$2:$C$7,2,),"")</f>
        <v>Libellé du critère quand il sera choisi</v>
      </c>
      <c r="F221" s="313"/>
      <c r="G221" s="304"/>
    </row>
    <row r="222" spans="1:7" ht="37" customHeight="1" x14ac:dyDescent="0.2">
      <c r="A222" s="298" t="str">
        <f t="shared" si="11"/>
        <v>cr 186</v>
      </c>
      <c r="B222" s="314" t="s">
        <v>162</v>
      </c>
      <c r="C222" s="299" t="s">
        <v>503</v>
      </c>
      <c r="D222" s="300" t="str">
        <f>IFERROR(VLOOKUP(C222,Util_ED!$A$2:$C$7,3,),"")</f>
        <v xml:space="preserve"> </v>
      </c>
      <c r="E222" s="307" t="str">
        <f>IFERROR(VLOOKUP(C222,Util_ED!$A$2:$C$7,2,),"")</f>
        <v>Libellé du critère quand il sera choisi</v>
      </c>
      <c r="F222" s="313"/>
      <c r="G222" s="304"/>
    </row>
    <row r="223" spans="1:7" ht="37" customHeight="1" x14ac:dyDescent="0.2">
      <c r="A223" s="298" t="str">
        <f>CONCATENATE("cr ",MID(A222,3,4)+1)</f>
        <v>cr 187</v>
      </c>
      <c r="B223" s="314" t="s">
        <v>163</v>
      </c>
      <c r="C223" s="299" t="s">
        <v>503</v>
      </c>
      <c r="D223" s="300" t="str">
        <f>IFERROR(VLOOKUP(C223,Util_ED!$A$2:$C$7,3,),"")</f>
        <v xml:space="preserve"> </v>
      </c>
      <c r="E223" s="307" t="str">
        <f>IFERROR(VLOOKUP(C223,Util_ED!$A$2:$C$7,2,),"")</f>
        <v>Libellé du critère quand il sera choisi</v>
      </c>
      <c r="F223" s="313"/>
      <c r="G223" s="304"/>
    </row>
    <row r="224" spans="1:7" ht="37" customHeight="1" x14ac:dyDescent="0.2">
      <c r="A224" s="298" t="str">
        <f t="shared" si="11"/>
        <v>cr 188</v>
      </c>
      <c r="B224" s="314" t="s">
        <v>164</v>
      </c>
      <c r="C224" s="299" t="s">
        <v>503</v>
      </c>
      <c r="D224" s="300" t="str">
        <f>IFERROR(VLOOKUP(C224,Util_ED!$A$2:$C$7,3,),"")</f>
        <v xml:space="preserve"> </v>
      </c>
      <c r="E224" s="307" t="str">
        <f>IFERROR(VLOOKUP(C224,Util_ED!$A$2:$C$7,2,),"")</f>
        <v>Libellé du critère quand il sera choisi</v>
      </c>
      <c r="F224" s="313"/>
      <c r="G224" s="304"/>
    </row>
    <row r="225" spans="1:7" ht="37" customHeight="1" x14ac:dyDescent="0.2">
      <c r="A225" s="298" t="str">
        <f>CONCATENATE("cr ",MID(A224,3,4)+1)</f>
        <v>cr 189</v>
      </c>
      <c r="B225" s="314" t="s">
        <v>459</v>
      </c>
      <c r="C225" s="299" t="s">
        <v>503</v>
      </c>
      <c r="D225" s="300" t="str">
        <f>IFERROR(VLOOKUP(C225,Util_ED!$A$2:$C$7,3,),"")</f>
        <v xml:space="preserve"> </v>
      </c>
      <c r="E225" s="307" t="str">
        <f>IFERROR(VLOOKUP(C225,Util_ED!$A$2:$C$7,2,),"")</f>
        <v>Libellé du critère quand il sera choisi</v>
      </c>
      <c r="F225" s="313"/>
      <c r="G225" s="304"/>
    </row>
    <row r="226" spans="1:7" ht="37" customHeight="1" x14ac:dyDescent="0.2">
      <c r="A226" s="298" t="str">
        <f t="shared" si="11"/>
        <v>cr 190</v>
      </c>
      <c r="B226" s="314" t="s">
        <v>165</v>
      </c>
      <c r="C226" s="299" t="s">
        <v>503</v>
      </c>
      <c r="D226" s="300" t="str">
        <f>IFERROR(VLOOKUP(C226,Util_ED!$A$2:$C$7,3,),"")</f>
        <v xml:space="preserve"> </v>
      </c>
      <c r="E226" s="307" t="str">
        <f>IFERROR(VLOOKUP(C226,Util_ED!$A$2:$C$7,2,),"")</f>
        <v>Libellé du critère quand il sera choisi</v>
      </c>
      <c r="F226" s="313"/>
      <c r="G226" s="304"/>
    </row>
    <row r="227" spans="1:7" ht="37" customHeight="1" x14ac:dyDescent="0.2">
      <c r="A227" s="298" t="str">
        <f t="shared" si="11"/>
        <v>cr 191</v>
      </c>
      <c r="B227" s="314" t="s">
        <v>166</v>
      </c>
      <c r="C227" s="299" t="s">
        <v>503</v>
      </c>
      <c r="D227" s="300" t="str">
        <f>IFERROR(VLOOKUP(C227,Util_ED!$A$2:$C$7,3,),"")</f>
        <v xml:space="preserve"> </v>
      </c>
      <c r="E227" s="307" t="str">
        <f>IFERROR(VLOOKUP(C227,Util_ED!$A$2:$C$7,2,),"")</f>
        <v>Libellé du critère quand il sera choisi</v>
      </c>
      <c r="F227" s="313"/>
      <c r="G227" s="304"/>
    </row>
    <row r="228" spans="1:7" ht="37" customHeight="1" x14ac:dyDescent="0.2">
      <c r="A228" s="298" t="str">
        <f>CONCATENATE("cr ",MID(A227,3,4)+1)</f>
        <v>cr 192</v>
      </c>
      <c r="B228" s="314" t="s">
        <v>428</v>
      </c>
      <c r="C228" s="299" t="s">
        <v>503</v>
      </c>
      <c r="D228" s="300" t="str">
        <f>IFERROR(VLOOKUP(C228,Util_ED!$A$2:$C$7,3,),"")</f>
        <v xml:space="preserve"> </v>
      </c>
      <c r="E228" s="307" t="str">
        <f>IFERROR(VLOOKUP(C228,Util_ED!$A$2:$C$7,2,),"")</f>
        <v>Libellé du critère quand il sera choisi</v>
      </c>
      <c r="F228" s="313"/>
      <c r="G228" s="304"/>
    </row>
    <row r="229" spans="1:7" ht="37" customHeight="1" x14ac:dyDescent="0.2">
      <c r="A229" s="298" t="str">
        <f t="shared" si="11"/>
        <v>cr 193</v>
      </c>
      <c r="B229" s="314" t="s">
        <v>167</v>
      </c>
      <c r="C229" s="299" t="s">
        <v>503</v>
      </c>
      <c r="D229" s="300" t="str">
        <f>IFERROR(VLOOKUP(C229,Util_ED!$A$2:$C$7,3,),"")</f>
        <v xml:space="preserve"> </v>
      </c>
      <c r="E229" s="307" t="str">
        <f>IFERROR(VLOOKUP(C229,Util_ED!$A$2:$C$7,2,),"")</f>
        <v>Libellé du critère quand il sera choisi</v>
      </c>
      <c r="F229" s="313"/>
      <c r="G229" s="304"/>
    </row>
    <row r="230" spans="1:7" ht="37" customHeight="1" x14ac:dyDescent="0.2">
      <c r="A230" s="298" t="str">
        <f>CONCATENATE("cr ",MID(A229,3,4)+1)</f>
        <v>cr 194</v>
      </c>
      <c r="B230" s="314" t="s">
        <v>429</v>
      </c>
      <c r="C230" s="299" t="s">
        <v>503</v>
      </c>
      <c r="D230" s="300" t="str">
        <f>IFERROR(VLOOKUP(C230,Util_ED!$A$2:$C$7,3,),"")</f>
        <v xml:space="preserve"> </v>
      </c>
      <c r="E230" s="307" t="str">
        <f>IFERROR(VLOOKUP(C230,Util_ED!$A$2:$C$7,2,),"")</f>
        <v>Libellé du critère quand il sera choisi</v>
      </c>
      <c r="F230" s="313"/>
      <c r="G230" s="304"/>
    </row>
    <row r="231" spans="1:7" x14ac:dyDescent="0.2">
      <c r="A231" s="306" t="s">
        <v>157</v>
      </c>
      <c r="B231" s="222" t="s">
        <v>353</v>
      </c>
      <c r="C231" s="173" t="str">
        <f>IFERROR(IF(D231="",Util_ED!$A$11,VLOOKUP(D231,Util_ED!$A$20:$B$31,2)),"")</f>
        <v>en attente</v>
      </c>
      <c r="D231" s="173" t="str">
        <f>IF(AND(COUNTIF(D232:D244,"NA")=COUNTIF(D232:D244,"&lt;&gt; "),COUNTIF(D232:D244,"NA")&gt;0),"NA",IF(SUM(D232:D244)&gt;0,AVERAGE(D232:D244),""))</f>
        <v/>
      </c>
      <c r="E231" s="483" t="str">
        <f>IFERROR(IF(D231="","",VLOOKUP(C231,Util_ED!$A$13:$B$17,2)),"")</f>
        <v/>
      </c>
      <c r="F231" s="483"/>
      <c r="G231" s="484"/>
    </row>
    <row r="232" spans="1:7" ht="37" customHeight="1" x14ac:dyDescent="0.2">
      <c r="A232" s="298" t="str">
        <f>CONCATENATE("cr ",MID(A230,3,4)+1)</f>
        <v>cr 195</v>
      </c>
      <c r="B232" s="314" t="s">
        <v>321</v>
      </c>
      <c r="C232" s="299" t="s">
        <v>503</v>
      </c>
      <c r="D232" s="300" t="str">
        <f>IFERROR(VLOOKUP(C232,Util_ED!$A$2:$C$7,3,),"")</f>
        <v xml:space="preserve"> </v>
      </c>
      <c r="E232" s="307" t="str">
        <f>IFERROR(VLOOKUP(C232,Util_ED!$A$2:$C$7,2,),"")</f>
        <v>Libellé du critère quand il sera choisi</v>
      </c>
      <c r="F232" s="313"/>
      <c r="G232" s="308"/>
    </row>
    <row r="233" spans="1:7" ht="37" customHeight="1" x14ac:dyDescent="0.2">
      <c r="A233" s="298" t="str">
        <f>CONCATENATE("cr ",MID(A232,3,4)+1)</f>
        <v>cr 196</v>
      </c>
      <c r="B233" s="314" t="s">
        <v>430</v>
      </c>
      <c r="C233" s="299" t="s">
        <v>503</v>
      </c>
      <c r="D233" s="300" t="str">
        <f>IFERROR(VLOOKUP(C233,Util_ED!$A$2:$C$7,3,),"")</f>
        <v xml:space="preserve"> </v>
      </c>
      <c r="E233" s="307" t="str">
        <f>IFERROR(VLOOKUP(C233,Util_ED!$A$2:$C$7,2,),"")</f>
        <v>Libellé du critère quand il sera choisi</v>
      </c>
      <c r="F233" s="313"/>
      <c r="G233" s="308"/>
    </row>
    <row r="234" spans="1:7" ht="37" customHeight="1" x14ac:dyDescent="0.2">
      <c r="A234" s="298" t="str">
        <f>CONCATENATE("cr ",MID(A233,3,4)+1)</f>
        <v>cr 197</v>
      </c>
      <c r="B234" s="314" t="s">
        <v>322</v>
      </c>
      <c r="C234" s="299" t="s">
        <v>503</v>
      </c>
      <c r="D234" s="300" t="str">
        <f>IFERROR(VLOOKUP(C234,Util_ED!$A$2:$C$7,3,),"")</f>
        <v xml:space="preserve"> </v>
      </c>
      <c r="E234" s="307" t="str">
        <f>IFERROR(VLOOKUP(C234,Util_ED!$A$2:$C$7,2,),"")</f>
        <v>Libellé du critère quand il sera choisi</v>
      </c>
      <c r="F234" s="313"/>
      <c r="G234" s="308"/>
    </row>
    <row r="235" spans="1:7" ht="37" customHeight="1" x14ac:dyDescent="0.2">
      <c r="A235" s="298" t="str">
        <f>CONCATENATE("cr ",MID(A234,3,4)+1)</f>
        <v>cr 198</v>
      </c>
      <c r="B235" s="314" t="s">
        <v>323</v>
      </c>
      <c r="C235" s="299" t="s">
        <v>503</v>
      </c>
      <c r="D235" s="300" t="str">
        <f>IFERROR(VLOOKUP(C235,Util_ED!$A$2:$C$7,3,),"")</f>
        <v xml:space="preserve"> </v>
      </c>
      <c r="E235" s="307" t="str">
        <f>IFERROR(VLOOKUP(C235,Util_ED!$A$2:$C$7,2,),"")</f>
        <v>Libellé du critère quand il sera choisi</v>
      </c>
      <c r="F235" s="313"/>
      <c r="G235" s="308"/>
    </row>
    <row r="236" spans="1:7" ht="37" customHeight="1" x14ac:dyDescent="0.2">
      <c r="A236" s="298" t="str">
        <f>CONCATENATE("cr ",MID(A235,3,4)+1)</f>
        <v>cr 199</v>
      </c>
      <c r="B236" s="314" t="s">
        <v>324</v>
      </c>
      <c r="C236" s="299" t="s">
        <v>503</v>
      </c>
      <c r="D236" s="300" t="str">
        <f>IFERROR(VLOOKUP(C236,Util_ED!$A$2:$C$7,3,),"")</f>
        <v xml:space="preserve"> </v>
      </c>
      <c r="E236" s="307" t="str">
        <f>IFERROR(VLOOKUP(C236,Util_ED!$A$2:$C$7,2,),"")</f>
        <v>Libellé du critère quand il sera choisi</v>
      </c>
      <c r="F236" s="313"/>
      <c r="G236" s="308"/>
    </row>
    <row r="237" spans="1:7" ht="37" customHeight="1" x14ac:dyDescent="0.2">
      <c r="A237" s="298" t="str">
        <f t="shared" ref="A237:A239" si="12">CONCATENATE("cr ",MID(A236,3,4)+1)</f>
        <v>cr 200</v>
      </c>
      <c r="B237" s="314" t="s">
        <v>460</v>
      </c>
      <c r="C237" s="299" t="s">
        <v>503</v>
      </c>
      <c r="D237" s="300" t="str">
        <f>IFERROR(VLOOKUP(C237,Util_ED!$A$2:$C$7,3,),"")</f>
        <v xml:space="preserve"> </v>
      </c>
      <c r="E237" s="307" t="str">
        <f>IFERROR(VLOOKUP(C237,Util_ED!$A$2:$C$7,2,),"")</f>
        <v>Libellé du critère quand il sera choisi</v>
      </c>
      <c r="F237" s="313"/>
      <c r="G237" s="308"/>
    </row>
    <row r="238" spans="1:7" ht="37" customHeight="1" x14ac:dyDescent="0.2">
      <c r="A238" s="298" t="str">
        <f>CONCATENATE("cr ",MID(A237,3,4)+1)</f>
        <v>cr 201</v>
      </c>
      <c r="B238" s="314" t="s">
        <v>461</v>
      </c>
      <c r="C238" s="299" t="s">
        <v>503</v>
      </c>
      <c r="D238" s="300" t="str">
        <f>IFERROR(VLOOKUP(C238,Util_ED!$A$2:$C$7,3,),"")</f>
        <v xml:space="preserve"> </v>
      </c>
      <c r="E238" s="307" t="str">
        <f>IFERROR(VLOOKUP(C238,Util_ED!$A$2:$C$7,2,),"")</f>
        <v>Libellé du critère quand il sera choisi</v>
      </c>
      <c r="F238" s="313"/>
      <c r="G238" s="308"/>
    </row>
    <row r="239" spans="1:7" ht="37" customHeight="1" x14ac:dyDescent="0.2">
      <c r="A239" s="298" t="str">
        <f t="shared" si="12"/>
        <v>cr 202</v>
      </c>
      <c r="B239" s="314" t="s">
        <v>462</v>
      </c>
      <c r="C239" s="299" t="s">
        <v>503</v>
      </c>
      <c r="D239" s="300" t="str">
        <f>IFERROR(VLOOKUP(C239,Util_ED!$A$2:$C$7,3,),"")</f>
        <v xml:space="preserve"> </v>
      </c>
      <c r="E239" s="307" t="str">
        <f>IFERROR(VLOOKUP(C239,Util_ED!$A$2:$C$7,2,),"")</f>
        <v>Libellé du critère quand il sera choisi</v>
      </c>
      <c r="F239" s="313"/>
      <c r="G239" s="308"/>
    </row>
    <row r="240" spans="1:7" ht="37" customHeight="1" x14ac:dyDescent="0.2">
      <c r="A240" s="298" t="str">
        <f>CONCATENATE("cr ",MID(A239,3,4)+1)</f>
        <v>cr 203</v>
      </c>
      <c r="B240" s="314" t="s">
        <v>325</v>
      </c>
      <c r="C240" s="299" t="s">
        <v>503</v>
      </c>
      <c r="D240" s="300" t="str">
        <f>IFERROR(VLOOKUP(C240,Util_ED!$A$2:$C$7,3,),"")</f>
        <v xml:space="preserve"> </v>
      </c>
      <c r="E240" s="307" t="str">
        <f>IFERROR(VLOOKUP(C240,Util_ED!$A$2:$C$7,2,),"")</f>
        <v>Libellé du critère quand il sera choisi</v>
      </c>
      <c r="F240" s="313"/>
      <c r="G240" s="308"/>
    </row>
    <row r="241" spans="1:7" ht="37" customHeight="1" x14ac:dyDescent="0.2">
      <c r="A241" s="298" t="str">
        <f>CONCATENATE("cr ",MID(A240,3,4)+1)</f>
        <v>cr 204</v>
      </c>
      <c r="B241" s="314" t="s">
        <v>431</v>
      </c>
      <c r="C241" s="299" t="s">
        <v>503</v>
      </c>
      <c r="D241" s="300" t="str">
        <f>IFERROR(VLOOKUP(C241,Util_ED!$A$2:$C$7,3,),"")</f>
        <v xml:space="preserve"> </v>
      </c>
      <c r="E241" s="307" t="str">
        <f>IFERROR(VLOOKUP(C241,Util_ED!$A$2:$C$7,2,),"")</f>
        <v>Libellé du critère quand il sera choisi</v>
      </c>
      <c r="F241" s="313"/>
      <c r="G241" s="308"/>
    </row>
    <row r="242" spans="1:7" ht="37" customHeight="1" x14ac:dyDescent="0.2">
      <c r="A242" s="298" t="str">
        <f>CONCATENATE("cr ",MID(A241,3,4)+1)</f>
        <v>cr 205</v>
      </c>
      <c r="B242" s="314" t="s">
        <v>360</v>
      </c>
      <c r="C242" s="299" t="s">
        <v>503</v>
      </c>
      <c r="D242" s="300" t="str">
        <f>IFERROR(VLOOKUP(C242,Util_ED!$A$2:$C$7,3,),"")</f>
        <v xml:space="preserve"> </v>
      </c>
      <c r="E242" s="307" t="str">
        <f>IFERROR(VLOOKUP(C242,Util_ED!$A$2:$C$7,2,),"")</f>
        <v>Libellé du critère quand il sera choisi</v>
      </c>
      <c r="F242" s="313"/>
      <c r="G242" s="308"/>
    </row>
    <row r="243" spans="1:7" ht="37" customHeight="1" x14ac:dyDescent="0.2">
      <c r="A243" s="298" t="str">
        <f>CONCATENATE("cr ",MID(A242,3,4)+1)</f>
        <v>cr 206</v>
      </c>
      <c r="B243" s="314" t="s">
        <v>328</v>
      </c>
      <c r="C243" s="299" t="s">
        <v>503</v>
      </c>
      <c r="D243" s="300" t="str">
        <f>IFERROR(VLOOKUP(C243,Util_ED!$A$2:$C$7,3,),"")</f>
        <v xml:space="preserve"> </v>
      </c>
      <c r="E243" s="307" t="str">
        <f>IFERROR(VLOOKUP(C243,Util_ED!$A$2:$C$7,2,),"")</f>
        <v>Libellé du critère quand il sera choisi</v>
      </c>
      <c r="F243" s="313"/>
      <c r="G243" s="308"/>
    </row>
    <row r="244" spans="1:7" ht="37" customHeight="1" x14ac:dyDescent="0.2">
      <c r="A244" s="298" t="str">
        <f>CONCATENATE("cr ",MID(A243,3,4)+1)</f>
        <v>cr 207</v>
      </c>
      <c r="B244" s="314" t="s">
        <v>329</v>
      </c>
      <c r="C244" s="299" t="s">
        <v>503</v>
      </c>
      <c r="D244" s="300" t="str">
        <f>IFERROR(VLOOKUP(C244,Util_ED!$A$2:$C$7,3,),"")</f>
        <v xml:space="preserve"> </v>
      </c>
      <c r="E244" s="307" t="str">
        <f>IFERROR(VLOOKUP(C244,Util_ED!$A$2:$C$7,2,),"")</f>
        <v>Libellé du critère quand il sera choisi</v>
      </c>
      <c r="F244" s="313"/>
      <c r="G244" s="308"/>
    </row>
    <row r="245" spans="1:7" x14ac:dyDescent="0.2">
      <c r="A245" s="306" t="s">
        <v>158</v>
      </c>
      <c r="B245" s="222" t="s">
        <v>159</v>
      </c>
      <c r="C245" s="173" t="str">
        <f>IFERROR(IF(D245="",Util_ED!$A$11,VLOOKUP(D245,Util_ED!$A$20:$B$31,2)),"")</f>
        <v>en attente</v>
      </c>
      <c r="D245" s="173" t="str">
        <f>IF(AND(COUNTIF(D246:D250,"NA")=COUNTIF(D246:D250,"&lt;&gt; "),COUNTIF(D246:D250,"NA")&gt;0),"NA",IF(SUM(D246:D250)&gt;0,AVERAGE(D246:D250),""))</f>
        <v/>
      </c>
      <c r="E245" s="483" t="str">
        <f>IFERROR(IF(D245="","",VLOOKUP(C245,Util_ED!$A$13:$B$17,2)),"")</f>
        <v/>
      </c>
      <c r="F245" s="483"/>
      <c r="G245" s="484"/>
    </row>
    <row r="246" spans="1:7" ht="37" customHeight="1" x14ac:dyDescent="0.2">
      <c r="A246" s="298" t="str">
        <f>CONCATENATE("cr ",MID(A244,3,4)+1)</f>
        <v>cr 208</v>
      </c>
      <c r="B246" s="314" t="s">
        <v>463</v>
      </c>
      <c r="C246" s="299" t="s">
        <v>503</v>
      </c>
      <c r="D246" s="300" t="str">
        <f>IFERROR(VLOOKUP(C246,Util_ED!$A$2:$C$7,3,),"")</f>
        <v xml:space="preserve"> </v>
      </c>
      <c r="E246" s="307" t="str">
        <f>IFERROR(VLOOKUP(C246,Util_ED!$A$2:$C$7,2,),"")</f>
        <v>Libellé du critère quand il sera choisi</v>
      </c>
      <c r="F246" s="313"/>
      <c r="G246" s="304"/>
    </row>
    <row r="247" spans="1:7" ht="37" customHeight="1" x14ac:dyDescent="0.2">
      <c r="A247" s="298" t="str">
        <f>CONCATENATE("cr ",MID(A246,3,4)+1)</f>
        <v>cr 209</v>
      </c>
      <c r="B247" s="314" t="s">
        <v>359</v>
      </c>
      <c r="C247" s="299" t="s">
        <v>503</v>
      </c>
      <c r="D247" s="300" t="str">
        <f>IFERROR(VLOOKUP(C247,Util_ED!$A$2:$C$7,3,),"")</f>
        <v xml:space="preserve"> </v>
      </c>
      <c r="E247" s="307" t="str">
        <f>IFERROR(VLOOKUP(C247,Util_ED!$A$2:$C$7,2,),"")</f>
        <v>Libellé du critère quand il sera choisi</v>
      </c>
      <c r="F247" s="313"/>
      <c r="G247" s="304"/>
    </row>
    <row r="248" spans="1:7" ht="37" customHeight="1" x14ac:dyDescent="0.2">
      <c r="A248" s="298" t="str">
        <f>CONCATENATE("cr ",MID(A247,3,4)+1)</f>
        <v>cr 210</v>
      </c>
      <c r="B248" s="314" t="s">
        <v>464</v>
      </c>
      <c r="C248" s="299" t="s">
        <v>503</v>
      </c>
      <c r="D248" s="300" t="str">
        <f>IFERROR(VLOOKUP(C248,Util_ED!$A$2:$C$7,3,),"")</f>
        <v xml:space="preserve"> </v>
      </c>
      <c r="E248" s="307" t="str">
        <f>IFERROR(VLOOKUP(C248,Util_ED!$A$2:$C$7,2,),"")</f>
        <v>Libellé du critère quand il sera choisi</v>
      </c>
      <c r="F248" s="313"/>
      <c r="G248" s="304"/>
    </row>
    <row r="249" spans="1:7" ht="37" customHeight="1" x14ac:dyDescent="0.2">
      <c r="A249" s="298" t="str">
        <f>CONCATENATE("cr ",MID(A248,3,4)+1)</f>
        <v>cr 211</v>
      </c>
      <c r="B249" s="314" t="s">
        <v>465</v>
      </c>
      <c r="C249" s="299" t="s">
        <v>503</v>
      </c>
      <c r="D249" s="300" t="str">
        <f>IFERROR(VLOOKUP(C249,Util_ED!$A$2:$C$7,3,),"")</f>
        <v xml:space="preserve"> </v>
      </c>
      <c r="E249" s="307" t="str">
        <f>IFERROR(VLOOKUP(C249,Util_ED!$A$2:$C$7,2,),"")</f>
        <v>Libellé du critère quand il sera choisi</v>
      </c>
      <c r="F249" s="313"/>
      <c r="G249" s="304"/>
    </row>
    <row r="250" spans="1:7" ht="37" customHeight="1" x14ac:dyDescent="0.2">
      <c r="A250" s="298" t="str">
        <f>CONCATENATE("cr ",MID(A249,3,4)+1)</f>
        <v>cr 212</v>
      </c>
      <c r="B250" s="314" t="s">
        <v>466</v>
      </c>
      <c r="C250" s="299" t="s">
        <v>503</v>
      </c>
      <c r="D250" s="300" t="str">
        <f>IFERROR(VLOOKUP(C250,Util_ED!$A$2:$C$7,3,),"")</f>
        <v xml:space="preserve"> </v>
      </c>
      <c r="E250" s="307" t="str">
        <f>IFERROR(VLOOKUP(C250,Util_ED!$A$2:$C$7,2,),"")</f>
        <v>Libellé du critère quand il sera choisi</v>
      </c>
      <c r="F250" s="313"/>
      <c r="G250" s="304"/>
    </row>
    <row r="251" spans="1:7" x14ac:dyDescent="0.2">
      <c r="A251" s="306" t="s">
        <v>160</v>
      </c>
      <c r="B251" s="222" t="s">
        <v>354</v>
      </c>
      <c r="C251" s="173" t="str">
        <f>IFERROR(IF(D251="",Util_ED!$A$11,VLOOKUP(D251,Util_ED!$A$20:$B$31,2)),"")</f>
        <v>en attente</v>
      </c>
      <c r="D251" s="173" t="str">
        <f>IF(AND(COUNTIF(D252:D266,"NA")=COUNTIF(D252:D266,"&lt;&gt; "),COUNTIF(D252:D266,"NA")&gt;0),"NA",IF(SUM(D252:D266)&gt;0,AVERAGE(D252:D266),""))</f>
        <v/>
      </c>
      <c r="E251" s="483" t="str">
        <f>IFERROR(IF(D251="","",VLOOKUP(C251,Util_ED!$A$13:$B$17,2)),"")</f>
        <v/>
      </c>
      <c r="F251" s="483"/>
      <c r="G251" s="484"/>
    </row>
    <row r="252" spans="1:7" ht="37" customHeight="1" x14ac:dyDescent="0.2">
      <c r="A252" s="298" t="str">
        <f>CONCATENATE("cr ",MID(A250,3,4)+1)</f>
        <v>cr 213</v>
      </c>
      <c r="B252" s="314" t="s">
        <v>432</v>
      </c>
      <c r="C252" s="299" t="s">
        <v>503</v>
      </c>
      <c r="D252" s="300" t="str">
        <f>IFERROR(VLOOKUP(C252,Util_ED!$A$2:$C$7,3,),"")</f>
        <v xml:space="preserve"> </v>
      </c>
      <c r="E252" s="307" t="str">
        <f>IFERROR(VLOOKUP(C252,Util_ED!$A$2:$C$7,2,),"")</f>
        <v>Libellé du critère quand il sera choisi</v>
      </c>
      <c r="F252" s="313"/>
      <c r="G252" s="304"/>
    </row>
    <row r="253" spans="1:7" ht="37" customHeight="1" x14ac:dyDescent="0.2">
      <c r="A253" s="298" t="str">
        <f t="shared" ref="A253:A260" si="13">CONCATENATE("cr ",MID(A252,3,4)+1)</f>
        <v>cr 214</v>
      </c>
      <c r="B253" s="314" t="s">
        <v>330</v>
      </c>
      <c r="C253" s="299" t="s">
        <v>503</v>
      </c>
      <c r="D253" s="300" t="str">
        <f>IFERROR(VLOOKUP(C253,Util_ED!$A$2:$C$7,3,),"")</f>
        <v xml:space="preserve"> </v>
      </c>
      <c r="E253" s="307" t="str">
        <f>IFERROR(VLOOKUP(C253,Util_ED!$A$2:$C$7,2,),"")</f>
        <v>Libellé du critère quand il sera choisi</v>
      </c>
      <c r="F253" s="313"/>
      <c r="G253" s="304"/>
    </row>
    <row r="254" spans="1:7" ht="37" customHeight="1" x14ac:dyDescent="0.2">
      <c r="A254" s="298" t="str">
        <f t="shared" ref="A254:A259" si="14">CONCATENATE("cr ",MID(A253,3,4)+1)</f>
        <v>cr 215</v>
      </c>
      <c r="B254" s="314" t="s">
        <v>331</v>
      </c>
      <c r="C254" s="299" t="s">
        <v>503</v>
      </c>
      <c r="D254" s="300" t="str">
        <f>IFERROR(VLOOKUP(C254,Util_ED!$A$2:$C$7,3,),"")</f>
        <v xml:space="preserve"> </v>
      </c>
      <c r="E254" s="307" t="str">
        <f>IFERROR(VLOOKUP(C254,Util_ED!$A$2:$C$7,2,),"")</f>
        <v>Libellé du critère quand il sera choisi</v>
      </c>
      <c r="F254" s="313"/>
      <c r="G254" s="304"/>
    </row>
    <row r="255" spans="1:7" ht="37" customHeight="1" x14ac:dyDescent="0.2">
      <c r="A255" s="298" t="str">
        <f t="shared" si="14"/>
        <v>cr 216</v>
      </c>
      <c r="B255" s="314" t="s">
        <v>332</v>
      </c>
      <c r="C255" s="299" t="s">
        <v>503</v>
      </c>
      <c r="D255" s="300" t="str">
        <f>IFERROR(VLOOKUP(C255,Util_ED!$A$2:$C$7,3,),"")</f>
        <v xml:space="preserve"> </v>
      </c>
      <c r="E255" s="307" t="str">
        <f>IFERROR(VLOOKUP(C255,Util_ED!$A$2:$C$7,2,),"")</f>
        <v>Libellé du critère quand il sera choisi</v>
      </c>
      <c r="F255" s="313"/>
      <c r="G255" s="304"/>
    </row>
    <row r="256" spans="1:7" ht="37" customHeight="1" x14ac:dyDescent="0.2">
      <c r="A256" s="298" t="str">
        <f t="shared" si="14"/>
        <v>cr 217</v>
      </c>
      <c r="B256" s="314" t="s">
        <v>361</v>
      </c>
      <c r="C256" s="299" t="s">
        <v>503</v>
      </c>
      <c r="D256" s="300" t="str">
        <f>IFERROR(VLOOKUP(C256,Util_ED!$A$2:$C$7,3,),"")</f>
        <v xml:space="preserve"> </v>
      </c>
      <c r="E256" s="307" t="str">
        <f>IFERROR(VLOOKUP(C256,Util_ED!$A$2:$C$7,2,),"")</f>
        <v>Libellé du critère quand il sera choisi</v>
      </c>
      <c r="F256" s="313"/>
      <c r="G256" s="304"/>
    </row>
    <row r="257" spans="1:7" ht="37" customHeight="1" x14ac:dyDescent="0.2">
      <c r="A257" s="298" t="str">
        <f t="shared" si="14"/>
        <v>cr 218</v>
      </c>
      <c r="B257" s="314" t="s">
        <v>467</v>
      </c>
      <c r="C257" s="299" t="s">
        <v>503</v>
      </c>
      <c r="D257" s="300" t="str">
        <f>IFERROR(VLOOKUP(C257,Util_ED!$A$2:$C$7,3,),"")</f>
        <v xml:space="preserve"> </v>
      </c>
      <c r="E257" s="307" t="str">
        <f>IFERROR(VLOOKUP(C257,Util_ED!$A$2:$C$7,2,),"")</f>
        <v>Libellé du critère quand il sera choisi</v>
      </c>
      <c r="F257" s="313"/>
      <c r="G257" s="304"/>
    </row>
    <row r="258" spans="1:7" ht="37" customHeight="1" x14ac:dyDescent="0.2">
      <c r="A258" s="298" t="str">
        <f t="shared" si="14"/>
        <v>cr 219</v>
      </c>
      <c r="B258" s="314" t="s">
        <v>362</v>
      </c>
      <c r="C258" s="299" t="s">
        <v>503</v>
      </c>
      <c r="D258" s="300" t="str">
        <f>IFERROR(VLOOKUP(C258,Util_ED!$A$2:$C$7,3,),"")</f>
        <v xml:space="preserve"> </v>
      </c>
      <c r="E258" s="307" t="str">
        <f>IFERROR(VLOOKUP(C258,Util_ED!$A$2:$C$7,2,),"")</f>
        <v>Libellé du critère quand il sera choisi</v>
      </c>
      <c r="F258" s="313"/>
      <c r="G258" s="304"/>
    </row>
    <row r="259" spans="1:7" ht="37" customHeight="1" x14ac:dyDescent="0.2">
      <c r="A259" s="298" t="str">
        <f t="shared" si="14"/>
        <v>cr 220</v>
      </c>
      <c r="B259" s="314" t="s">
        <v>433</v>
      </c>
      <c r="C259" s="299" t="s">
        <v>503</v>
      </c>
      <c r="D259" s="300" t="str">
        <f>IFERROR(VLOOKUP(C259,Util_ED!$A$2:$C$7,3,),"")</f>
        <v xml:space="preserve"> </v>
      </c>
      <c r="E259" s="307" t="str">
        <f>IFERROR(VLOOKUP(C259,Util_ED!$A$2:$C$7,2,),"")</f>
        <v>Libellé du critère quand il sera choisi</v>
      </c>
      <c r="F259" s="313"/>
      <c r="G259" s="304"/>
    </row>
    <row r="260" spans="1:7" ht="37" customHeight="1" x14ac:dyDescent="0.2">
      <c r="A260" s="298" t="str">
        <f t="shared" si="13"/>
        <v>cr 221</v>
      </c>
      <c r="B260" s="320" t="s">
        <v>434</v>
      </c>
      <c r="C260" s="299" t="s">
        <v>503</v>
      </c>
      <c r="D260" s="300" t="str">
        <f>IFERROR(VLOOKUP(C260,Util_ED!$A$2:$C$7,3,),"")</f>
        <v xml:space="preserve"> </v>
      </c>
      <c r="E260" s="307" t="str">
        <f>IFERROR(VLOOKUP(C260,Util_ED!$A$2:$C$7,2,),"")</f>
        <v>Libellé du critère quand il sera choisi</v>
      </c>
      <c r="F260" s="313"/>
      <c r="G260" s="309"/>
    </row>
    <row r="261" spans="1:7" ht="37" customHeight="1" x14ac:dyDescent="0.2">
      <c r="A261" s="298" t="str">
        <f t="shared" ref="A261:A266" si="15">CONCATENATE("cr ",MID(A260,3,4)+1)</f>
        <v>cr 222</v>
      </c>
      <c r="B261" s="320" t="s">
        <v>363</v>
      </c>
      <c r="C261" s="299" t="s">
        <v>503</v>
      </c>
      <c r="D261" s="300" t="str">
        <f>IFERROR(VLOOKUP(C261,Util_ED!$A$2:$C$7,3,),"")</f>
        <v xml:space="preserve"> </v>
      </c>
      <c r="E261" s="307" t="str">
        <f>IFERROR(VLOOKUP(C261,Util_ED!$A$2:$C$7,2,),"")</f>
        <v>Libellé du critère quand il sera choisi</v>
      </c>
      <c r="F261" s="313"/>
      <c r="G261" s="309"/>
    </row>
    <row r="262" spans="1:7" ht="37" customHeight="1" x14ac:dyDescent="0.2">
      <c r="A262" s="298" t="str">
        <f t="shared" si="15"/>
        <v>cr 223</v>
      </c>
      <c r="B262" s="320" t="s">
        <v>468</v>
      </c>
      <c r="C262" s="299" t="s">
        <v>503</v>
      </c>
      <c r="D262" s="300" t="str">
        <f>IFERROR(VLOOKUP(C262,Util_ED!$A$2:$C$7,3,),"")</f>
        <v xml:space="preserve"> </v>
      </c>
      <c r="E262" s="307" t="str">
        <f>IFERROR(VLOOKUP(C262,Util_ED!$A$2:$C$7,2,),"")</f>
        <v>Libellé du critère quand il sera choisi</v>
      </c>
      <c r="F262" s="313"/>
      <c r="G262" s="309"/>
    </row>
    <row r="263" spans="1:7" ht="37" customHeight="1" x14ac:dyDescent="0.2">
      <c r="A263" s="298" t="str">
        <f t="shared" si="15"/>
        <v>cr 224</v>
      </c>
      <c r="B263" s="320" t="s">
        <v>435</v>
      </c>
      <c r="C263" s="299" t="s">
        <v>503</v>
      </c>
      <c r="D263" s="300" t="str">
        <f>IFERROR(VLOOKUP(C263,Util_ED!$A$2:$C$7,3,),"")</f>
        <v xml:space="preserve"> </v>
      </c>
      <c r="E263" s="307" t="str">
        <f>IFERROR(VLOOKUP(C263,Util_ED!$A$2:$C$7,2,),"")</f>
        <v>Libellé du critère quand il sera choisi</v>
      </c>
      <c r="F263" s="313"/>
      <c r="G263" s="309"/>
    </row>
    <row r="264" spans="1:7" ht="37" customHeight="1" x14ac:dyDescent="0.2">
      <c r="A264" s="298" t="str">
        <f t="shared" si="15"/>
        <v>cr 225</v>
      </c>
      <c r="B264" s="321" t="s">
        <v>436</v>
      </c>
      <c r="C264" s="299" t="s">
        <v>503</v>
      </c>
      <c r="D264" s="300" t="str">
        <f>IFERROR(VLOOKUP(C264,Util_ED!$A$2:$C$7,3,),"")</f>
        <v xml:space="preserve"> </v>
      </c>
      <c r="E264" s="307" t="str">
        <f>IFERROR(VLOOKUP(C264,Util_ED!$A$2:$C$7,2,),"")</f>
        <v>Libellé du critère quand il sera choisi</v>
      </c>
      <c r="F264" s="313"/>
      <c r="G264" s="309"/>
    </row>
    <row r="265" spans="1:7" ht="37" customHeight="1" x14ac:dyDescent="0.2">
      <c r="A265" s="298" t="str">
        <f t="shared" si="15"/>
        <v>cr 226</v>
      </c>
      <c r="B265" s="320" t="s">
        <v>364</v>
      </c>
      <c r="C265" s="299" t="s">
        <v>503</v>
      </c>
      <c r="D265" s="300" t="str">
        <f>IFERROR(VLOOKUP(C265,Util_ED!$A$2:$C$7,3,),"")</f>
        <v xml:space="preserve"> </v>
      </c>
      <c r="E265" s="307" t="str">
        <f>IFERROR(VLOOKUP(C265,Util_ED!$A$2:$C$7,2,),"")</f>
        <v>Libellé du critère quand il sera choisi</v>
      </c>
      <c r="F265" s="313"/>
      <c r="G265" s="309"/>
    </row>
    <row r="266" spans="1:7" ht="37" customHeight="1" x14ac:dyDescent="0.2">
      <c r="A266" s="298" t="str">
        <f t="shared" si="15"/>
        <v>cr 227</v>
      </c>
      <c r="B266" s="320" t="s">
        <v>365</v>
      </c>
      <c r="C266" s="299" t="s">
        <v>503</v>
      </c>
      <c r="D266" s="300" t="str">
        <f>IFERROR(VLOOKUP(C266,Util_ED!$A$2:$C$7,3,),"")</f>
        <v xml:space="preserve"> </v>
      </c>
      <c r="E266" s="307" t="str">
        <f>IFERROR(VLOOKUP(C266,Util_ED!$A$2:$C$7,2,),"")</f>
        <v>Libellé du critère quand il sera choisi</v>
      </c>
      <c r="F266" s="313"/>
      <c r="G266" s="309"/>
    </row>
    <row r="267" spans="1:7" x14ac:dyDescent="0.2">
      <c r="A267" s="120"/>
      <c r="B267" s="121"/>
      <c r="C267" s="120"/>
      <c r="D267" s="120"/>
      <c r="E267" s="120"/>
      <c r="F267" s="120"/>
      <c r="G267" s="120"/>
    </row>
    <row r="268" spans="1:7" x14ac:dyDescent="0.2">
      <c r="A268" s="120"/>
      <c r="B268" s="121"/>
      <c r="C268" s="120"/>
      <c r="D268" s="120"/>
      <c r="E268" s="120"/>
      <c r="F268" s="120"/>
      <c r="G268" s="120"/>
    </row>
    <row r="269" spans="1:7" x14ac:dyDescent="0.2">
      <c r="A269" s="120"/>
      <c r="B269" s="121"/>
      <c r="C269" s="120"/>
      <c r="D269" s="120"/>
      <c r="E269" s="120"/>
      <c r="F269" s="120"/>
      <c r="G269" s="120"/>
    </row>
    <row r="270" spans="1:7" x14ac:dyDescent="0.2">
      <c r="A270" s="120"/>
      <c r="B270" s="120"/>
      <c r="C270" s="120"/>
      <c r="D270" s="120"/>
      <c r="E270" s="120"/>
      <c r="F270" s="120"/>
      <c r="G270" s="120"/>
    </row>
    <row r="271" spans="1:7" x14ac:dyDescent="0.2">
      <c r="A271" s="120"/>
      <c r="B271" s="120"/>
      <c r="C271" s="120"/>
      <c r="D271" s="120"/>
      <c r="E271" s="120"/>
      <c r="F271" s="120"/>
      <c r="G271" s="120"/>
    </row>
    <row r="272" spans="1:7" x14ac:dyDescent="0.2">
      <c r="A272" s="120"/>
      <c r="B272" s="120"/>
      <c r="C272" s="120"/>
      <c r="D272" s="120"/>
      <c r="E272" s="120"/>
      <c r="F272" s="120"/>
      <c r="G272" s="120"/>
    </row>
    <row r="273" spans="1:7" x14ac:dyDescent="0.2">
      <c r="A273" s="120"/>
      <c r="B273" s="120"/>
      <c r="C273" s="120"/>
      <c r="D273" s="120"/>
      <c r="E273" s="120"/>
      <c r="F273" s="120"/>
      <c r="G273" s="120"/>
    </row>
    <row r="274" spans="1:7" x14ac:dyDescent="0.2">
      <c r="A274" s="120"/>
      <c r="B274" s="120"/>
      <c r="C274" s="120"/>
      <c r="D274" s="120"/>
      <c r="E274" s="120"/>
      <c r="F274" s="120"/>
      <c r="G274" s="120"/>
    </row>
    <row r="275" spans="1:7" x14ac:dyDescent="0.2">
      <c r="A275" s="120"/>
      <c r="B275" s="120"/>
      <c r="C275" s="120"/>
      <c r="D275" s="120"/>
      <c r="E275" s="120"/>
      <c r="F275" s="120"/>
      <c r="G275" s="120"/>
    </row>
    <row r="276" spans="1:7" x14ac:dyDescent="0.2">
      <c r="A276" s="120"/>
      <c r="B276" s="120"/>
      <c r="C276" s="120"/>
      <c r="D276" s="120"/>
      <c r="E276" s="120"/>
      <c r="F276" s="120"/>
      <c r="G276" s="120"/>
    </row>
    <row r="277" spans="1:7" x14ac:dyDescent="0.2">
      <c r="A277" s="120"/>
      <c r="B277" s="120"/>
      <c r="C277" s="120"/>
      <c r="D277" s="120"/>
      <c r="E277" s="120"/>
      <c r="F277" s="120"/>
      <c r="G277" s="120"/>
    </row>
    <row r="278" spans="1:7" x14ac:dyDescent="0.2">
      <c r="A278" s="120"/>
      <c r="B278" s="120"/>
      <c r="C278" s="120"/>
      <c r="D278" s="120"/>
      <c r="E278" s="120"/>
      <c r="F278" s="120"/>
      <c r="G278" s="120"/>
    </row>
    <row r="279" spans="1:7" x14ac:dyDescent="0.2">
      <c r="A279" s="120"/>
      <c r="B279" s="120"/>
      <c r="C279" s="120"/>
      <c r="D279" s="120"/>
      <c r="E279" s="120"/>
      <c r="F279" s="120"/>
      <c r="G279" s="120"/>
    </row>
    <row r="280" spans="1:7" x14ac:dyDescent="0.2">
      <c r="A280" s="120"/>
      <c r="B280" s="120"/>
      <c r="C280" s="120"/>
      <c r="D280" s="120"/>
      <c r="E280" s="120"/>
      <c r="F280" s="120"/>
      <c r="G280" s="120"/>
    </row>
    <row r="281" spans="1:7" x14ac:dyDescent="0.2">
      <c r="A281" s="120"/>
      <c r="B281" s="120"/>
      <c r="C281" s="120"/>
      <c r="D281" s="120"/>
      <c r="E281" s="120"/>
      <c r="F281" s="120"/>
      <c r="G281" s="120"/>
    </row>
    <row r="282" spans="1:7" x14ac:dyDescent="0.2">
      <c r="A282" s="120"/>
      <c r="B282" s="120"/>
      <c r="C282" s="120"/>
      <c r="D282" s="120"/>
      <c r="E282" s="120"/>
      <c r="F282" s="120"/>
      <c r="G282" s="120"/>
    </row>
    <row r="283" spans="1:7" x14ac:dyDescent="0.2">
      <c r="A283" s="120"/>
      <c r="B283" s="120"/>
      <c r="C283" s="120"/>
      <c r="D283" s="120"/>
      <c r="E283" s="120"/>
      <c r="F283" s="120"/>
      <c r="G283" s="120"/>
    </row>
    <row r="284" spans="1:7" x14ac:dyDescent="0.2">
      <c r="A284" s="120"/>
      <c r="B284" s="120"/>
      <c r="C284" s="120"/>
      <c r="D284" s="120"/>
      <c r="E284" s="120"/>
      <c r="F284" s="120"/>
      <c r="G284" s="120"/>
    </row>
    <row r="285" spans="1:7" x14ac:dyDescent="0.2">
      <c r="A285" s="120"/>
      <c r="B285" s="120"/>
      <c r="C285" s="120"/>
      <c r="D285" s="120"/>
      <c r="E285" s="120"/>
      <c r="F285" s="120"/>
      <c r="G285" s="120"/>
    </row>
    <row r="286" spans="1:7" x14ac:dyDescent="0.2">
      <c r="A286" s="120"/>
      <c r="B286" s="120"/>
      <c r="C286" s="120"/>
      <c r="D286" s="120"/>
      <c r="E286" s="120"/>
      <c r="F286" s="120"/>
      <c r="G286" s="120"/>
    </row>
    <row r="287" spans="1:7" x14ac:dyDescent="0.2">
      <c r="A287" s="120"/>
      <c r="B287" s="120"/>
      <c r="C287" s="120"/>
      <c r="D287" s="120"/>
      <c r="E287" s="120"/>
      <c r="F287" s="120"/>
      <c r="G287" s="120"/>
    </row>
    <row r="288" spans="1:7" x14ac:dyDescent="0.2">
      <c r="A288" s="120"/>
      <c r="B288" s="120"/>
      <c r="C288" s="120"/>
      <c r="D288" s="120"/>
      <c r="E288" s="120"/>
      <c r="F288" s="120"/>
      <c r="G288" s="120"/>
    </row>
    <row r="289" spans="1:7" x14ac:dyDescent="0.2">
      <c r="A289" s="120"/>
      <c r="B289" s="120"/>
      <c r="C289" s="120"/>
      <c r="D289" s="120"/>
      <c r="E289" s="120"/>
      <c r="F289" s="120"/>
      <c r="G289" s="120"/>
    </row>
  </sheetData>
  <sheetProtection sheet="1" objects="1" scenarios="1" formatCells="0" formatColumns="0" formatRows="0" selectLockedCells="1"/>
  <mergeCells count="41">
    <mergeCell ref="E196:G196"/>
    <mergeCell ref="E198:G198"/>
    <mergeCell ref="E231:G231"/>
    <mergeCell ref="E245:G245"/>
    <mergeCell ref="E63:G63"/>
    <mergeCell ref="E67:G67"/>
    <mergeCell ref="E130:G130"/>
    <mergeCell ref="E143:G143"/>
    <mergeCell ref="E183:G183"/>
    <mergeCell ref="E93:G93"/>
    <mergeCell ref="E251:G251"/>
    <mergeCell ref="E23:G23"/>
    <mergeCell ref="B33:C33"/>
    <mergeCell ref="E34:G34"/>
    <mergeCell ref="E36:G36"/>
    <mergeCell ref="E38:G38"/>
    <mergeCell ref="B55:C55"/>
    <mergeCell ref="E56:G56"/>
    <mergeCell ref="E58:G58"/>
    <mergeCell ref="B74:C74"/>
    <mergeCell ref="E75:G75"/>
    <mergeCell ref="E80:G80"/>
    <mergeCell ref="E41:G41"/>
    <mergeCell ref="E45:G45"/>
    <mergeCell ref="E49:G49"/>
    <mergeCell ref="B195:C195"/>
    <mergeCell ref="A11:C11"/>
    <mergeCell ref="B12:C12"/>
    <mergeCell ref="E13:G13"/>
    <mergeCell ref="A2:G2"/>
    <mergeCell ref="A5:B5"/>
    <mergeCell ref="A6:B6"/>
    <mergeCell ref="A3:B3"/>
    <mergeCell ref="C3:G3"/>
    <mergeCell ref="A4:B4"/>
    <mergeCell ref="C4:E4"/>
    <mergeCell ref="C5:E5"/>
    <mergeCell ref="C6:D6"/>
    <mergeCell ref="A7:B8"/>
    <mergeCell ref="C7:E8"/>
    <mergeCell ref="F4:G8"/>
  </mergeCells>
  <phoneticPr fontId="70" type="noConversion"/>
  <conditionalFormatting sqref="A14">
    <cfRule type="expression" dxfId="479" priority="505">
      <formula>C14="Non applicable"</formula>
    </cfRule>
    <cfRule type="expression" dxfId="478" priority="805">
      <formula>C14="Plutôt Faux"</formula>
    </cfRule>
    <cfRule type="expression" dxfId="477" priority="806">
      <formula>C14&gt;="Plutôt Vrai"</formula>
    </cfRule>
    <cfRule type="expression" dxfId="476" priority="807">
      <formula>C14&gt;="Faux"</formula>
    </cfRule>
  </conditionalFormatting>
  <conditionalFormatting sqref="A16">
    <cfRule type="expression" dxfId="475" priority="501">
      <formula>C16="Non applicable"</formula>
    </cfRule>
    <cfRule type="expression" dxfId="474" priority="502">
      <formula>C16="Plutôt Faux"</formula>
    </cfRule>
    <cfRule type="expression" dxfId="473" priority="503">
      <formula>C16&gt;="Plutôt Vrai"</formula>
    </cfRule>
    <cfRule type="expression" dxfId="472" priority="504">
      <formula>C16&gt;="Faux"</formula>
    </cfRule>
  </conditionalFormatting>
  <conditionalFormatting sqref="A20">
    <cfRule type="expression" dxfId="471" priority="485">
      <formula>C20="Non applicable"</formula>
    </cfRule>
    <cfRule type="expression" dxfId="470" priority="486">
      <formula>C20="Plutôt Faux"</formula>
    </cfRule>
    <cfRule type="expression" dxfId="469" priority="487">
      <formula>C20&gt;="Plutôt Vrai"</formula>
    </cfRule>
    <cfRule type="expression" dxfId="468" priority="488">
      <formula>C20&gt;="Faux"</formula>
    </cfRule>
  </conditionalFormatting>
  <conditionalFormatting sqref="A21">
    <cfRule type="expression" dxfId="467" priority="481">
      <formula>C21="Non applicable"</formula>
    </cfRule>
    <cfRule type="expression" dxfId="466" priority="482">
      <formula>C21="Plutôt Faux"</formula>
    </cfRule>
    <cfRule type="expression" dxfId="465" priority="483">
      <formula>C21&gt;="Plutôt Vrai"</formula>
    </cfRule>
    <cfRule type="expression" dxfId="464" priority="484">
      <formula>C21&gt;="Faux"</formula>
    </cfRule>
  </conditionalFormatting>
  <conditionalFormatting sqref="A24">
    <cfRule type="expression" dxfId="463" priority="461">
      <formula>C24="Non applicable"</formula>
    </cfRule>
    <cfRule type="expression" dxfId="462" priority="462">
      <formula>C24="Plutôt Faux"</formula>
    </cfRule>
    <cfRule type="expression" dxfId="461" priority="463">
      <formula>C24&gt;="Plutôt Vrai"</formula>
    </cfRule>
    <cfRule type="expression" dxfId="460" priority="464">
      <formula>C24&gt;="Faux"</formula>
    </cfRule>
  </conditionalFormatting>
  <conditionalFormatting sqref="A25:A26">
    <cfRule type="expression" dxfId="459" priority="457">
      <formula>C25="Non applicable"</formula>
    </cfRule>
    <cfRule type="expression" dxfId="458" priority="458">
      <formula>C25="Plutôt Faux"</formula>
    </cfRule>
    <cfRule type="expression" dxfId="457" priority="459">
      <formula>C25&gt;="Plutôt Vrai"</formula>
    </cfRule>
    <cfRule type="expression" dxfId="456" priority="460">
      <formula>C25&gt;="Faux"</formula>
    </cfRule>
  </conditionalFormatting>
  <conditionalFormatting sqref="A27">
    <cfRule type="expression" dxfId="455" priority="453">
      <formula>C27="Non applicable"</formula>
    </cfRule>
    <cfRule type="expression" dxfId="454" priority="454">
      <formula>C27="Plutôt Faux"</formula>
    </cfRule>
    <cfRule type="expression" dxfId="453" priority="455">
      <formula>C27&gt;="Plutôt Vrai"</formula>
    </cfRule>
    <cfRule type="expression" dxfId="452" priority="456">
      <formula>C27&gt;="Faux"</formula>
    </cfRule>
  </conditionalFormatting>
  <conditionalFormatting sqref="A28">
    <cfRule type="expression" dxfId="451" priority="449">
      <formula>C28="Non applicable"</formula>
    </cfRule>
    <cfRule type="expression" dxfId="450" priority="450">
      <formula>C28="Plutôt Faux"</formula>
    </cfRule>
    <cfRule type="expression" dxfId="449" priority="451">
      <formula>C28&gt;="Plutôt Vrai"</formula>
    </cfRule>
    <cfRule type="expression" dxfId="448" priority="452">
      <formula>C28&gt;="Faux"</formula>
    </cfRule>
  </conditionalFormatting>
  <conditionalFormatting sqref="A29">
    <cfRule type="expression" dxfId="447" priority="445">
      <formula>C29="Non applicable"</formula>
    </cfRule>
    <cfRule type="expression" dxfId="446" priority="446">
      <formula>C29="Plutôt Faux"</formula>
    </cfRule>
    <cfRule type="expression" dxfId="445" priority="447">
      <formula>C29&gt;="Plutôt Vrai"</formula>
    </cfRule>
    <cfRule type="expression" dxfId="444" priority="448">
      <formula>C29&gt;="Faux"</formula>
    </cfRule>
  </conditionalFormatting>
  <conditionalFormatting sqref="A30">
    <cfRule type="expression" dxfId="443" priority="441">
      <formula>C30="Non applicable"</formula>
    </cfRule>
    <cfRule type="expression" dxfId="442" priority="442">
      <formula>C30="Plutôt Faux"</formula>
    </cfRule>
    <cfRule type="expression" dxfId="441" priority="443">
      <formula>C30&gt;="Plutôt Vrai"</formula>
    </cfRule>
    <cfRule type="expression" dxfId="440" priority="444">
      <formula>C30&gt;="Faux"</formula>
    </cfRule>
  </conditionalFormatting>
  <conditionalFormatting sqref="A31">
    <cfRule type="expression" dxfId="439" priority="437">
      <formula>C31="Non applicable"</formula>
    </cfRule>
    <cfRule type="expression" dxfId="438" priority="438">
      <formula>C31="Plutôt Faux"</formula>
    </cfRule>
    <cfRule type="expression" dxfId="437" priority="439">
      <formula>C31&gt;="Plutôt Vrai"</formula>
    </cfRule>
    <cfRule type="expression" dxfId="436" priority="440">
      <formula>C31&gt;="Faux"</formula>
    </cfRule>
  </conditionalFormatting>
  <conditionalFormatting sqref="A47">
    <cfRule type="expression" dxfId="435" priority="433">
      <formula>C47="Non applicable"</formula>
    </cfRule>
    <cfRule type="expression" dxfId="434" priority="434">
      <formula>C47="Plutôt Faux"</formula>
    </cfRule>
    <cfRule type="expression" dxfId="433" priority="435">
      <formula>C47&gt;="Plutôt Vrai"</formula>
    </cfRule>
    <cfRule type="expression" dxfId="432" priority="436">
      <formula>C47&gt;="Faux"</formula>
    </cfRule>
  </conditionalFormatting>
  <conditionalFormatting sqref="A46">
    <cfRule type="expression" dxfId="431" priority="429">
      <formula>C46="Non applicable"</formula>
    </cfRule>
    <cfRule type="expression" dxfId="430" priority="430">
      <formula>C46="Plutôt Faux"</formula>
    </cfRule>
    <cfRule type="expression" dxfId="429" priority="431">
      <formula>C46&gt;="Plutôt Vrai"</formula>
    </cfRule>
    <cfRule type="expression" dxfId="428" priority="432">
      <formula>C46&gt;="Faux"</formula>
    </cfRule>
  </conditionalFormatting>
  <conditionalFormatting sqref="A50">
    <cfRule type="expression" dxfId="427" priority="425">
      <formula>C50="Non applicable"</formula>
    </cfRule>
    <cfRule type="expression" dxfId="426" priority="426">
      <formula>C50="Plutôt Faux"</formula>
    </cfRule>
    <cfRule type="expression" dxfId="425" priority="427">
      <formula>C50&gt;="Plutôt Vrai"</formula>
    </cfRule>
    <cfRule type="expression" dxfId="424" priority="428">
      <formula>C50&gt;="Faux"</formula>
    </cfRule>
  </conditionalFormatting>
  <conditionalFormatting sqref="A51">
    <cfRule type="expression" dxfId="423" priority="421">
      <formula>C51="Non applicable"</formula>
    </cfRule>
    <cfRule type="expression" dxfId="422" priority="422">
      <formula>C51="Plutôt Faux"</formula>
    </cfRule>
    <cfRule type="expression" dxfId="421" priority="423">
      <formula>C51&gt;="Plutôt Vrai"</formula>
    </cfRule>
    <cfRule type="expression" dxfId="420" priority="424">
      <formula>C51&gt;="Faux"</formula>
    </cfRule>
  </conditionalFormatting>
  <conditionalFormatting sqref="A53">
    <cfRule type="expression" dxfId="419" priority="417">
      <formula>C53="Non applicable"</formula>
    </cfRule>
    <cfRule type="expression" dxfId="418" priority="418">
      <formula>C53="Plutôt Faux"</formula>
    </cfRule>
    <cfRule type="expression" dxfId="417" priority="419">
      <formula>C53&gt;="Plutôt Vrai"</formula>
    </cfRule>
    <cfRule type="expression" dxfId="416" priority="420">
      <formula>C53&gt;="Faux"</formula>
    </cfRule>
  </conditionalFormatting>
  <conditionalFormatting sqref="A60">
    <cfRule type="expression" dxfId="415" priority="413">
      <formula>C60="Non applicable"</formula>
    </cfRule>
    <cfRule type="expression" dxfId="414" priority="414">
      <formula>C60="Plutôt Faux"</formula>
    </cfRule>
    <cfRule type="expression" dxfId="413" priority="415">
      <formula>C60&gt;="Plutôt Vrai"</formula>
    </cfRule>
    <cfRule type="expression" dxfId="412" priority="416">
      <formula>C60&gt;="Faux"</formula>
    </cfRule>
  </conditionalFormatting>
  <conditionalFormatting sqref="A62">
    <cfRule type="expression" dxfId="411" priority="409">
      <formula>C62="Non applicable"</formula>
    </cfRule>
    <cfRule type="expression" dxfId="410" priority="410">
      <formula>C62="Plutôt Faux"</formula>
    </cfRule>
    <cfRule type="expression" dxfId="409" priority="411">
      <formula>C62&gt;="Plutôt Vrai"</formula>
    </cfRule>
    <cfRule type="expression" dxfId="408" priority="412">
      <formula>C62&gt;="Faux"</formula>
    </cfRule>
  </conditionalFormatting>
  <conditionalFormatting sqref="A64">
    <cfRule type="expression" dxfId="407" priority="405">
      <formula>C64="Non applicable"</formula>
    </cfRule>
    <cfRule type="expression" dxfId="406" priority="406">
      <formula>C64="Plutôt Faux"</formula>
    </cfRule>
    <cfRule type="expression" dxfId="405" priority="407">
      <formula>C64&gt;="Plutôt Vrai"</formula>
    </cfRule>
    <cfRule type="expression" dxfId="404" priority="408">
      <formula>C64&gt;="Faux"</formula>
    </cfRule>
  </conditionalFormatting>
  <conditionalFormatting sqref="A66">
    <cfRule type="expression" dxfId="403" priority="401">
      <formula>C66="Non applicable"</formula>
    </cfRule>
    <cfRule type="expression" dxfId="402" priority="402">
      <formula>C66="Plutôt Faux"</formula>
    </cfRule>
    <cfRule type="expression" dxfId="401" priority="403">
      <formula>C66&gt;="Plutôt Vrai"</formula>
    </cfRule>
    <cfRule type="expression" dxfId="400" priority="404">
      <formula>C66&gt;="Faux"</formula>
    </cfRule>
  </conditionalFormatting>
  <conditionalFormatting sqref="A69">
    <cfRule type="expression" dxfId="399" priority="397">
      <formula>C69="Non applicable"</formula>
    </cfRule>
    <cfRule type="expression" dxfId="398" priority="398">
      <formula>C69="Plutôt Faux"</formula>
    </cfRule>
    <cfRule type="expression" dxfId="397" priority="399">
      <formula>C69&gt;="Plutôt Vrai"</formula>
    </cfRule>
    <cfRule type="expression" dxfId="396" priority="400">
      <formula>C69&gt;="Faux"</formula>
    </cfRule>
  </conditionalFormatting>
  <conditionalFormatting sqref="A70">
    <cfRule type="expression" dxfId="395" priority="393">
      <formula>C70="Non applicable"</formula>
    </cfRule>
    <cfRule type="expression" dxfId="394" priority="394">
      <formula>C70="Plutôt Faux"</formula>
    </cfRule>
    <cfRule type="expression" dxfId="393" priority="395">
      <formula>C70&gt;="Plutôt Vrai"</formula>
    </cfRule>
    <cfRule type="expression" dxfId="392" priority="396">
      <formula>C70&gt;="Faux"</formula>
    </cfRule>
  </conditionalFormatting>
  <conditionalFormatting sqref="A68">
    <cfRule type="expression" dxfId="391" priority="389">
      <formula>C68="Non applicable"</formula>
    </cfRule>
    <cfRule type="expression" dxfId="390" priority="390">
      <formula>C68="Plutôt Faux"</formula>
    </cfRule>
    <cfRule type="expression" dxfId="389" priority="391">
      <formula>C68&gt;="Plutôt Vrai"</formula>
    </cfRule>
    <cfRule type="expression" dxfId="388" priority="392">
      <formula>C68&gt;="Faux"</formula>
    </cfRule>
  </conditionalFormatting>
  <conditionalFormatting sqref="A72">
    <cfRule type="expression" dxfId="387" priority="385">
      <formula>C72="Non applicable"</formula>
    </cfRule>
    <cfRule type="expression" dxfId="386" priority="386">
      <formula>C72="Plutôt Faux"</formula>
    </cfRule>
    <cfRule type="expression" dxfId="385" priority="387">
      <formula>C72&gt;="Plutôt Vrai"</formula>
    </cfRule>
    <cfRule type="expression" dxfId="384" priority="388">
      <formula>C72&gt;="Faux"</formula>
    </cfRule>
  </conditionalFormatting>
  <conditionalFormatting sqref="A73">
    <cfRule type="expression" dxfId="383" priority="381">
      <formula>C73="Non applicable"</formula>
    </cfRule>
    <cfRule type="expression" dxfId="382" priority="382">
      <formula>C73="Plutôt Faux"</formula>
    </cfRule>
    <cfRule type="expression" dxfId="381" priority="383">
      <formula>C73&gt;="Plutôt Vrai"</formula>
    </cfRule>
    <cfRule type="expression" dxfId="380" priority="384">
      <formula>C73&gt;="Faux"</formula>
    </cfRule>
  </conditionalFormatting>
  <conditionalFormatting sqref="A77">
    <cfRule type="expression" dxfId="379" priority="377">
      <formula>C77="Non applicable"</formula>
    </cfRule>
    <cfRule type="expression" dxfId="378" priority="378">
      <formula>C77="Plutôt Faux"</formula>
    </cfRule>
    <cfRule type="expression" dxfId="377" priority="379">
      <formula>C77&gt;="Plutôt Vrai"</formula>
    </cfRule>
    <cfRule type="expression" dxfId="376" priority="380">
      <formula>C77&gt;="Faux"</formula>
    </cfRule>
  </conditionalFormatting>
  <conditionalFormatting sqref="A78">
    <cfRule type="expression" dxfId="375" priority="373">
      <formula>C78="Non applicable"</formula>
    </cfRule>
    <cfRule type="expression" dxfId="374" priority="374">
      <formula>C78="Plutôt Faux"</formula>
    </cfRule>
    <cfRule type="expression" dxfId="373" priority="375">
      <formula>C78&gt;="Plutôt Vrai"</formula>
    </cfRule>
    <cfRule type="expression" dxfId="372" priority="376">
      <formula>C78&gt;="Faux"</formula>
    </cfRule>
  </conditionalFormatting>
  <conditionalFormatting sqref="A79">
    <cfRule type="expression" dxfId="371" priority="369">
      <formula>C79="Non applicable"</formula>
    </cfRule>
    <cfRule type="expression" dxfId="370" priority="370">
      <formula>C79="Plutôt Faux"</formula>
    </cfRule>
    <cfRule type="expression" dxfId="369" priority="371">
      <formula>C79&gt;="Plutôt Vrai"</formula>
    </cfRule>
    <cfRule type="expression" dxfId="368" priority="372">
      <formula>C79&gt;="Faux"</formula>
    </cfRule>
  </conditionalFormatting>
  <conditionalFormatting sqref="A84">
    <cfRule type="expression" dxfId="367" priority="365">
      <formula>C84="Non applicable"</formula>
    </cfRule>
    <cfRule type="expression" dxfId="366" priority="366">
      <formula>C84="Plutôt Faux"</formula>
    </cfRule>
    <cfRule type="expression" dxfId="365" priority="367">
      <formula>C84&gt;="Plutôt Vrai"</formula>
    </cfRule>
    <cfRule type="expression" dxfId="364" priority="368">
      <formula>C84&gt;="Faux"</formula>
    </cfRule>
  </conditionalFormatting>
  <conditionalFormatting sqref="A86">
    <cfRule type="expression" dxfId="363" priority="361">
      <formula>C86="Non applicable"</formula>
    </cfRule>
    <cfRule type="expression" dxfId="362" priority="362">
      <formula>C86="Plutôt Faux"</formula>
    </cfRule>
    <cfRule type="expression" dxfId="361" priority="363">
      <formula>C86&gt;="Plutôt Vrai"</formula>
    </cfRule>
    <cfRule type="expression" dxfId="360" priority="364">
      <formula>C86&gt;="Faux"</formula>
    </cfRule>
  </conditionalFormatting>
  <conditionalFormatting sqref="A89">
    <cfRule type="expression" dxfId="359" priority="357">
      <formula>C89="Non applicable"</formula>
    </cfRule>
    <cfRule type="expression" dxfId="358" priority="358">
      <formula>C89="Plutôt Faux"</formula>
    </cfRule>
    <cfRule type="expression" dxfId="357" priority="359">
      <formula>C89&gt;="Plutôt Vrai"</formula>
    </cfRule>
    <cfRule type="expression" dxfId="356" priority="360">
      <formula>C89&gt;="Faux"</formula>
    </cfRule>
  </conditionalFormatting>
  <conditionalFormatting sqref="A90">
    <cfRule type="expression" dxfId="355" priority="353">
      <formula>C90="Non applicable"</formula>
    </cfRule>
    <cfRule type="expression" dxfId="354" priority="354">
      <formula>C90="Plutôt Faux"</formula>
    </cfRule>
    <cfRule type="expression" dxfId="353" priority="355">
      <formula>C90&gt;="Plutôt Vrai"</formula>
    </cfRule>
    <cfRule type="expression" dxfId="352" priority="356">
      <formula>C90&gt;="Faux"</formula>
    </cfRule>
  </conditionalFormatting>
  <conditionalFormatting sqref="A95">
    <cfRule type="expression" dxfId="351" priority="349">
      <formula>C95="Non applicable"</formula>
    </cfRule>
    <cfRule type="expression" dxfId="350" priority="350">
      <formula>C95="Plutôt Faux"</formula>
    </cfRule>
    <cfRule type="expression" dxfId="349" priority="351">
      <formula>C95&gt;="Plutôt Vrai"</formula>
    </cfRule>
    <cfRule type="expression" dxfId="348" priority="352">
      <formula>C95&gt;="Faux"</formula>
    </cfRule>
  </conditionalFormatting>
  <conditionalFormatting sqref="A94">
    <cfRule type="expression" dxfId="347" priority="345">
      <formula>C94="Non applicable"</formula>
    </cfRule>
    <cfRule type="expression" dxfId="346" priority="346">
      <formula>C94="Plutôt Faux"</formula>
    </cfRule>
    <cfRule type="expression" dxfId="345" priority="347">
      <formula>C94&gt;="Plutôt Vrai"</formula>
    </cfRule>
    <cfRule type="expression" dxfId="344" priority="348">
      <formula>C94&gt;="Faux"</formula>
    </cfRule>
  </conditionalFormatting>
  <conditionalFormatting sqref="A99">
    <cfRule type="expression" dxfId="343" priority="341">
      <formula>C99="Non applicable"</formula>
    </cfRule>
    <cfRule type="expression" dxfId="342" priority="342">
      <formula>C99="Plutôt Faux"</formula>
    </cfRule>
    <cfRule type="expression" dxfId="341" priority="343">
      <formula>C99&gt;="Plutôt Vrai"</formula>
    </cfRule>
    <cfRule type="expression" dxfId="340" priority="344">
      <formula>C99&gt;="Faux"</formula>
    </cfRule>
  </conditionalFormatting>
  <conditionalFormatting sqref="A108">
    <cfRule type="expression" dxfId="339" priority="337">
      <formula>C108="Non applicable"</formula>
    </cfRule>
    <cfRule type="expression" dxfId="338" priority="338">
      <formula>C108="Plutôt Faux"</formula>
    </cfRule>
    <cfRule type="expression" dxfId="337" priority="339">
      <formula>C108&gt;="Plutôt Vrai"</formula>
    </cfRule>
    <cfRule type="expression" dxfId="336" priority="340">
      <formula>C108&gt;="Faux"</formula>
    </cfRule>
  </conditionalFormatting>
  <conditionalFormatting sqref="A109">
    <cfRule type="expression" dxfId="335" priority="333">
      <formula>C109="Non applicable"</formula>
    </cfRule>
    <cfRule type="expression" dxfId="334" priority="334">
      <formula>C109="Plutôt Faux"</formula>
    </cfRule>
    <cfRule type="expression" dxfId="333" priority="335">
      <formula>C109&gt;="Plutôt Vrai"</formula>
    </cfRule>
    <cfRule type="expression" dxfId="332" priority="336">
      <formula>C109&gt;="Faux"</formula>
    </cfRule>
  </conditionalFormatting>
  <conditionalFormatting sqref="A112">
    <cfRule type="expression" dxfId="331" priority="329">
      <formula>C112="Non applicable"</formula>
    </cfRule>
    <cfRule type="expression" dxfId="330" priority="330">
      <formula>C112="Plutôt Faux"</formula>
    </cfRule>
    <cfRule type="expression" dxfId="329" priority="331">
      <formula>C112&gt;="Plutôt Vrai"</formula>
    </cfRule>
    <cfRule type="expression" dxfId="328" priority="332">
      <formula>C112&gt;="Faux"</formula>
    </cfRule>
  </conditionalFormatting>
  <conditionalFormatting sqref="A113">
    <cfRule type="expression" dxfId="327" priority="325">
      <formula>C113="Non applicable"</formula>
    </cfRule>
    <cfRule type="expression" dxfId="326" priority="326">
      <formula>C113="Plutôt Faux"</formula>
    </cfRule>
    <cfRule type="expression" dxfId="325" priority="327">
      <formula>C113&gt;="Plutôt Vrai"</formula>
    </cfRule>
    <cfRule type="expression" dxfId="324" priority="328">
      <formula>C113&gt;="Faux"</formula>
    </cfRule>
  </conditionalFormatting>
  <conditionalFormatting sqref="A114">
    <cfRule type="expression" dxfId="323" priority="321">
      <formula>C114="Non applicable"</formula>
    </cfRule>
    <cfRule type="expression" dxfId="322" priority="322">
      <formula>C114="Plutôt Faux"</formula>
    </cfRule>
    <cfRule type="expression" dxfId="321" priority="323">
      <formula>C114&gt;="Plutôt Vrai"</formula>
    </cfRule>
    <cfRule type="expression" dxfId="320" priority="324">
      <formula>C114&gt;="Faux"</formula>
    </cfRule>
  </conditionalFormatting>
  <conditionalFormatting sqref="A117">
    <cfRule type="expression" dxfId="319" priority="317">
      <formula>C117="Non applicable"</formula>
    </cfRule>
    <cfRule type="expression" dxfId="318" priority="318">
      <formula>C117="Plutôt Faux"</formula>
    </cfRule>
    <cfRule type="expression" dxfId="317" priority="319">
      <formula>C117&gt;="Plutôt Vrai"</formula>
    </cfRule>
    <cfRule type="expression" dxfId="316" priority="320">
      <formula>C117&gt;="Faux"</formula>
    </cfRule>
  </conditionalFormatting>
  <conditionalFormatting sqref="A118">
    <cfRule type="expression" dxfId="315" priority="313">
      <formula>C118="Non applicable"</formula>
    </cfRule>
    <cfRule type="expression" dxfId="314" priority="314">
      <formula>C118="Plutôt Faux"</formula>
    </cfRule>
    <cfRule type="expression" dxfId="313" priority="315">
      <formula>C118&gt;="Plutôt Vrai"</formula>
    </cfRule>
    <cfRule type="expression" dxfId="312" priority="316">
      <formula>C118&gt;="Faux"</formula>
    </cfRule>
  </conditionalFormatting>
  <conditionalFormatting sqref="A121">
    <cfRule type="expression" dxfId="311" priority="309">
      <formula>C121="Non applicable"</formula>
    </cfRule>
    <cfRule type="expression" dxfId="310" priority="310">
      <formula>C121="Plutôt Faux"</formula>
    </cfRule>
    <cfRule type="expression" dxfId="309" priority="311">
      <formula>C121&gt;="Plutôt Vrai"</formula>
    </cfRule>
    <cfRule type="expression" dxfId="308" priority="312">
      <formula>C121&gt;="Faux"</formula>
    </cfRule>
  </conditionalFormatting>
  <conditionalFormatting sqref="A122">
    <cfRule type="expression" dxfId="307" priority="305">
      <formula>C122="Non applicable"</formula>
    </cfRule>
    <cfRule type="expression" dxfId="306" priority="306">
      <formula>C122="Plutôt Faux"</formula>
    </cfRule>
    <cfRule type="expression" dxfId="305" priority="307">
      <formula>C122&gt;="Plutôt Vrai"</formula>
    </cfRule>
    <cfRule type="expression" dxfId="304" priority="308">
      <formula>C122&gt;="Faux"</formula>
    </cfRule>
  </conditionalFormatting>
  <conditionalFormatting sqref="A123">
    <cfRule type="expression" dxfId="303" priority="301">
      <formula>C123="Non applicable"</formula>
    </cfRule>
    <cfRule type="expression" dxfId="302" priority="302">
      <formula>C123="Plutôt Faux"</formula>
    </cfRule>
    <cfRule type="expression" dxfId="301" priority="303">
      <formula>C123&gt;="Plutôt Vrai"</formula>
    </cfRule>
    <cfRule type="expression" dxfId="300" priority="304">
      <formula>C123&gt;="Faux"</formula>
    </cfRule>
  </conditionalFormatting>
  <conditionalFormatting sqref="A124">
    <cfRule type="expression" dxfId="299" priority="297">
      <formula>C124="Non applicable"</formula>
    </cfRule>
    <cfRule type="expression" dxfId="298" priority="298">
      <formula>C124="Plutôt Faux"</formula>
    </cfRule>
    <cfRule type="expression" dxfId="297" priority="299">
      <formula>C124&gt;="Plutôt Vrai"</formula>
    </cfRule>
    <cfRule type="expression" dxfId="296" priority="300">
      <formula>C124&gt;="Faux"</formula>
    </cfRule>
  </conditionalFormatting>
  <conditionalFormatting sqref="A128">
    <cfRule type="expression" dxfId="295" priority="293">
      <formula>C128="Non applicable"</formula>
    </cfRule>
    <cfRule type="expression" dxfId="294" priority="294">
      <formula>C128="Plutôt Faux"</formula>
    </cfRule>
    <cfRule type="expression" dxfId="293" priority="295">
      <formula>C128&gt;="Plutôt Vrai"</formula>
    </cfRule>
    <cfRule type="expression" dxfId="292" priority="296">
      <formula>C128&gt;="Faux"</formula>
    </cfRule>
  </conditionalFormatting>
  <conditionalFormatting sqref="A129">
    <cfRule type="expression" dxfId="291" priority="289">
      <formula>C129="Non applicable"</formula>
    </cfRule>
    <cfRule type="expression" dxfId="290" priority="290">
      <formula>C129="Plutôt Faux"</formula>
    </cfRule>
    <cfRule type="expression" dxfId="289" priority="291">
      <formula>C129&gt;="Plutôt Vrai"</formula>
    </cfRule>
    <cfRule type="expression" dxfId="288" priority="292">
      <formula>C129&gt;="Faux"</formula>
    </cfRule>
  </conditionalFormatting>
  <conditionalFormatting sqref="A131">
    <cfRule type="expression" dxfId="287" priority="285">
      <formula>C131="Non applicable"</formula>
    </cfRule>
    <cfRule type="expression" dxfId="286" priority="286">
      <formula>C131="Plutôt Faux"</formula>
    </cfRule>
    <cfRule type="expression" dxfId="285" priority="287">
      <formula>C131&gt;="Plutôt Vrai"</formula>
    </cfRule>
    <cfRule type="expression" dxfId="284" priority="288">
      <formula>C131&gt;="Faux"</formula>
    </cfRule>
  </conditionalFormatting>
  <conditionalFormatting sqref="A136">
    <cfRule type="expression" dxfId="283" priority="281">
      <formula>C136="Non applicable"</formula>
    </cfRule>
    <cfRule type="expression" dxfId="282" priority="282">
      <formula>C136="Plutôt Faux"</formula>
    </cfRule>
    <cfRule type="expression" dxfId="281" priority="283">
      <formula>C136&gt;="Plutôt Vrai"</formula>
    </cfRule>
    <cfRule type="expression" dxfId="280" priority="284">
      <formula>C136&gt;="Faux"</formula>
    </cfRule>
  </conditionalFormatting>
  <conditionalFormatting sqref="A139">
    <cfRule type="expression" dxfId="279" priority="277">
      <formula>C139="Non applicable"</formula>
    </cfRule>
    <cfRule type="expression" dxfId="278" priority="278">
      <formula>C139="Plutôt Faux"</formula>
    </cfRule>
    <cfRule type="expression" dxfId="277" priority="279">
      <formula>C139&gt;="Plutôt Vrai"</formula>
    </cfRule>
    <cfRule type="expression" dxfId="276" priority="280">
      <formula>C139&gt;="Faux"</formula>
    </cfRule>
  </conditionalFormatting>
  <conditionalFormatting sqref="A145">
    <cfRule type="expression" dxfId="275" priority="273">
      <formula>C145="Non applicable"</formula>
    </cfRule>
    <cfRule type="expression" dxfId="274" priority="274">
      <formula>C145="Plutôt Faux"</formula>
    </cfRule>
    <cfRule type="expression" dxfId="273" priority="275">
      <formula>C145&gt;="Plutôt Vrai"</formula>
    </cfRule>
    <cfRule type="expression" dxfId="272" priority="276">
      <formula>C145&gt;="Faux"</formula>
    </cfRule>
  </conditionalFormatting>
  <conditionalFormatting sqref="A148">
    <cfRule type="expression" dxfId="271" priority="269">
      <formula>C148="Non applicable"</formula>
    </cfRule>
    <cfRule type="expression" dxfId="270" priority="270">
      <formula>C148="Plutôt Faux"</formula>
    </cfRule>
    <cfRule type="expression" dxfId="269" priority="271">
      <formula>C148&gt;="Plutôt Vrai"</formula>
    </cfRule>
    <cfRule type="expression" dxfId="268" priority="272">
      <formula>C148&gt;="Faux"</formula>
    </cfRule>
  </conditionalFormatting>
  <conditionalFormatting sqref="A150">
    <cfRule type="expression" dxfId="267" priority="265">
      <formula>C150="Non applicable"</formula>
    </cfRule>
    <cfRule type="expression" dxfId="266" priority="266">
      <formula>C150="Plutôt Faux"</formula>
    </cfRule>
    <cfRule type="expression" dxfId="265" priority="267">
      <formula>C150&gt;="Plutôt Vrai"</formula>
    </cfRule>
    <cfRule type="expression" dxfId="264" priority="268">
      <formula>C150&gt;="Faux"</formula>
    </cfRule>
  </conditionalFormatting>
  <conditionalFormatting sqref="A151">
    <cfRule type="expression" dxfId="263" priority="261">
      <formula>C151="Non applicable"</formula>
    </cfRule>
    <cfRule type="expression" dxfId="262" priority="262">
      <formula>C151="Plutôt Faux"</formula>
    </cfRule>
    <cfRule type="expression" dxfId="261" priority="263">
      <formula>C151&gt;="Plutôt Vrai"</formula>
    </cfRule>
    <cfRule type="expression" dxfId="260" priority="264">
      <formula>C151&gt;="Faux"</formula>
    </cfRule>
  </conditionalFormatting>
  <conditionalFormatting sqref="A152">
    <cfRule type="expression" dxfId="259" priority="257">
      <formula>C152="Non applicable"</formula>
    </cfRule>
    <cfRule type="expression" dxfId="258" priority="258">
      <formula>C152="Plutôt Faux"</formula>
    </cfRule>
    <cfRule type="expression" dxfId="257" priority="259">
      <formula>C152&gt;="Plutôt Vrai"</formula>
    </cfRule>
    <cfRule type="expression" dxfId="256" priority="260">
      <formula>C152&gt;="Faux"</formula>
    </cfRule>
  </conditionalFormatting>
  <conditionalFormatting sqref="A153">
    <cfRule type="expression" dxfId="255" priority="253">
      <formula>C153="Non applicable"</formula>
    </cfRule>
    <cfRule type="expression" dxfId="254" priority="254">
      <formula>C153="Plutôt Faux"</formula>
    </cfRule>
    <cfRule type="expression" dxfId="253" priority="255">
      <formula>C153&gt;="Plutôt Vrai"</formula>
    </cfRule>
    <cfRule type="expression" dxfId="252" priority="256">
      <formula>C153&gt;="Faux"</formula>
    </cfRule>
  </conditionalFormatting>
  <conditionalFormatting sqref="A154">
    <cfRule type="expression" dxfId="251" priority="249">
      <formula>C154="Non applicable"</formula>
    </cfRule>
    <cfRule type="expression" dxfId="250" priority="250">
      <formula>C154="Plutôt Faux"</formula>
    </cfRule>
    <cfRule type="expression" dxfId="249" priority="251">
      <formula>C154&gt;="Plutôt Vrai"</formula>
    </cfRule>
    <cfRule type="expression" dxfId="248" priority="252">
      <formula>C154&gt;="Faux"</formula>
    </cfRule>
  </conditionalFormatting>
  <conditionalFormatting sqref="A155">
    <cfRule type="expression" dxfId="247" priority="245">
      <formula>C155="Non applicable"</formula>
    </cfRule>
    <cfRule type="expression" dxfId="246" priority="246">
      <formula>C155="Plutôt Faux"</formula>
    </cfRule>
    <cfRule type="expression" dxfId="245" priority="247">
      <formula>C155&gt;="Plutôt Vrai"</formula>
    </cfRule>
    <cfRule type="expression" dxfId="244" priority="248">
      <formula>C155&gt;="Faux"</formula>
    </cfRule>
  </conditionalFormatting>
  <conditionalFormatting sqref="A156">
    <cfRule type="expression" dxfId="243" priority="241">
      <formula>C156="Non applicable"</formula>
    </cfRule>
    <cfRule type="expression" dxfId="242" priority="242">
      <formula>C156="Plutôt Faux"</formula>
    </cfRule>
    <cfRule type="expression" dxfId="241" priority="243">
      <formula>C156&gt;="Plutôt Vrai"</formula>
    </cfRule>
    <cfRule type="expression" dxfId="240" priority="244">
      <formula>C156&gt;="Faux"</formula>
    </cfRule>
  </conditionalFormatting>
  <conditionalFormatting sqref="A157">
    <cfRule type="expression" dxfId="239" priority="237">
      <formula>C157="Non applicable"</formula>
    </cfRule>
    <cfRule type="expression" dxfId="238" priority="238">
      <formula>C157="Plutôt Faux"</formula>
    </cfRule>
    <cfRule type="expression" dxfId="237" priority="239">
      <formula>C157&gt;="Plutôt Vrai"</formula>
    </cfRule>
    <cfRule type="expression" dxfId="236" priority="240">
      <formula>C157&gt;="Faux"</formula>
    </cfRule>
  </conditionalFormatting>
  <conditionalFormatting sqref="A158">
    <cfRule type="expression" dxfId="235" priority="233">
      <formula>C158="Non applicable"</formula>
    </cfRule>
    <cfRule type="expression" dxfId="234" priority="234">
      <formula>C158="Plutôt Faux"</formula>
    </cfRule>
    <cfRule type="expression" dxfId="233" priority="235">
      <formula>C158&gt;="Plutôt Vrai"</formula>
    </cfRule>
    <cfRule type="expression" dxfId="232" priority="236">
      <formula>C158&gt;="Faux"</formula>
    </cfRule>
  </conditionalFormatting>
  <conditionalFormatting sqref="A159">
    <cfRule type="expression" dxfId="231" priority="229">
      <formula>C159="Non applicable"</formula>
    </cfRule>
    <cfRule type="expression" dxfId="230" priority="230">
      <formula>C159="Plutôt Faux"</formula>
    </cfRule>
    <cfRule type="expression" dxfId="229" priority="231">
      <formula>C159&gt;="Plutôt Vrai"</formula>
    </cfRule>
    <cfRule type="expression" dxfId="228" priority="232">
      <formula>C159&gt;="Faux"</formula>
    </cfRule>
  </conditionalFormatting>
  <conditionalFormatting sqref="A160">
    <cfRule type="expression" dxfId="227" priority="225">
      <formula>C160="Non applicable"</formula>
    </cfRule>
    <cfRule type="expression" dxfId="226" priority="226">
      <formula>C160="Plutôt Faux"</formula>
    </cfRule>
    <cfRule type="expression" dxfId="225" priority="227">
      <formula>C160&gt;="Plutôt Vrai"</formula>
    </cfRule>
    <cfRule type="expression" dxfId="224" priority="228">
      <formula>C160&gt;="Faux"</formula>
    </cfRule>
  </conditionalFormatting>
  <conditionalFormatting sqref="A162">
    <cfRule type="expression" dxfId="223" priority="221">
      <formula>C162="Non applicable"</formula>
    </cfRule>
    <cfRule type="expression" dxfId="222" priority="222">
      <formula>C162="Plutôt Faux"</formula>
    </cfRule>
    <cfRule type="expression" dxfId="221" priority="223">
      <formula>C162&gt;="Plutôt Vrai"</formula>
    </cfRule>
    <cfRule type="expression" dxfId="220" priority="224">
      <formula>C162&gt;="Faux"</formula>
    </cfRule>
  </conditionalFormatting>
  <conditionalFormatting sqref="A163">
    <cfRule type="expression" dxfId="219" priority="217">
      <formula>C163="Non applicable"</formula>
    </cfRule>
    <cfRule type="expression" dxfId="218" priority="218">
      <formula>C163="Plutôt Faux"</formula>
    </cfRule>
    <cfRule type="expression" dxfId="217" priority="219">
      <formula>C163&gt;="Plutôt Vrai"</formula>
    </cfRule>
    <cfRule type="expression" dxfId="216" priority="220">
      <formula>C163&gt;="Faux"</formula>
    </cfRule>
  </conditionalFormatting>
  <conditionalFormatting sqref="A164">
    <cfRule type="expression" dxfId="215" priority="213">
      <formula>C164="Non applicable"</formula>
    </cfRule>
    <cfRule type="expression" dxfId="214" priority="214">
      <formula>C164="Plutôt Faux"</formula>
    </cfRule>
    <cfRule type="expression" dxfId="213" priority="215">
      <formula>C164&gt;="Plutôt Vrai"</formula>
    </cfRule>
    <cfRule type="expression" dxfId="212" priority="216">
      <formula>C164&gt;="Faux"</formula>
    </cfRule>
  </conditionalFormatting>
  <conditionalFormatting sqref="A166">
    <cfRule type="expression" dxfId="211" priority="209">
      <formula>C166="Non applicable"</formula>
    </cfRule>
    <cfRule type="expression" dxfId="210" priority="210">
      <formula>C166="Plutôt Faux"</formula>
    </cfRule>
    <cfRule type="expression" dxfId="209" priority="211">
      <formula>C166&gt;="Plutôt Vrai"</formula>
    </cfRule>
    <cfRule type="expression" dxfId="208" priority="212">
      <formula>C166&gt;="Faux"</formula>
    </cfRule>
  </conditionalFormatting>
  <conditionalFormatting sqref="A167">
    <cfRule type="expression" dxfId="207" priority="205">
      <formula>C167="Non applicable"</formula>
    </cfRule>
    <cfRule type="expression" dxfId="206" priority="206">
      <formula>C167="Plutôt Faux"</formula>
    </cfRule>
    <cfRule type="expression" dxfId="205" priority="207">
      <formula>C167&gt;="Plutôt Vrai"</formula>
    </cfRule>
    <cfRule type="expression" dxfId="204" priority="208">
      <formula>C167&gt;="Faux"</formula>
    </cfRule>
  </conditionalFormatting>
  <conditionalFormatting sqref="A168">
    <cfRule type="expression" dxfId="203" priority="201">
      <formula>C168="Non applicable"</formula>
    </cfRule>
    <cfRule type="expression" dxfId="202" priority="202">
      <formula>C168="Plutôt Faux"</formula>
    </cfRule>
    <cfRule type="expression" dxfId="201" priority="203">
      <formula>C168&gt;="Plutôt Vrai"</formula>
    </cfRule>
    <cfRule type="expression" dxfId="200" priority="204">
      <formula>C168&gt;="Faux"</formula>
    </cfRule>
  </conditionalFormatting>
  <conditionalFormatting sqref="A170">
    <cfRule type="expression" dxfId="199" priority="197">
      <formula>C170="Non applicable"</formula>
    </cfRule>
    <cfRule type="expression" dxfId="198" priority="198">
      <formula>C170="Plutôt Faux"</formula>
    </cfRule>
    <cfRule type="expression" dxfId="197" priority="199">
      <formula>C170&gt;="Plutôt Vrai"</formula>
    </cfRule>
    <cfRule type="expression" dxfId="196" priority="200">
      <formula>C170&gt;="Faux"</formula>
    </cfRule>
  </conditionalFormatting>
  <conditionalFormatting sqref="A171">
    <cfRule type="expression" dxfId="195" priority="193">
      <formula>C171="Non applicable"</formula>
    </cfRule>
    <cfRule type="expression" dxfId="194" priority="194">
      <formula>C171="Plutôt Faux"</formula>
    </cfRule>
    <cfRule type="expression" dxfId="193" priority="195">
      <formula>C171&gt;="Plutôt Vrai"</formula>
    </cfRule>
    <cfRule type="expression" dxfId="192" priority="196">
      <formula>C171&gt;="Faux"</formula>
    </cfRule>
  </conditionalFormatting>
  <conditionalFormatting sqref="A172">
    <cfRule type="expression" dxfId="191" priority="189">
      <formula>C172="Non applicable"</formula>
    </cfRule>
    <cfRule type="expression" dxfId="190" priority="190">
      <formula>C172="Plutôt Faux"</formula>
    </cfRule>
    <cfRule type="expression" dxfId="189" priority="191">
      <formula>C172&gt;="Plutôt Vrai"</formula>
    </cfRule>
    <cfRule type="expression" dxfId="188" priority="192">
      <formula>C172&gt;="Faux"</formula>
    </cfRule>
  </conditionalFormatting>
  <conditionalFormatting sqref="A173">
    <cfRule type="expression" dxfId="187" priority="185">
      <formula>C173="Non applicable"</formula>
    </cfRule>
    <cfRule type="expression" dxfId="186" priority="186">
      <formula>C173="Plutôt Faux"</formula>
    </cfRule>
    <cfRule type="expression" dxfId="185" priority="187">
      <formula>C173&gt;="Plutôt Vrai"</formula>
    </cfRule>
    <cfRule type="expression" dxfId="184" priority="188">
      <formula>C173&gt;="Faux"</formula>
    </cfRule>
  </conditionalFormatting>
  <conditionalFormatting sqref="A174">
    <cfRule type="expression" dxfId="183" priority="181">
      <formula>C174="Non applicable"</formula>
    </cfRule>
    <cfRule type="expression" dxfId="182" priority="182">
      <formula>C174="Plutôt Faux"</formula>
    </cfRule>
    <cfRule type="expression" dxfId="181" priority="183">
      <formula>C174&gt;="Plutôt Vrai"</formula>
    </cfRule>
    <cfRule type="expression" dxfId="180" priority="184">
      <formula>C174&gt;="Faux"</formula>
    </cfRule>
  </conditionalFormatting>
  <conditionalFormatting sqref="A175">
    <cfRule type="expression" dxfId="179" priority="177">
      <formula>C175="Non applicable"</formula>
    </cfRule>
    <cfRule type="expression" dxfId="178" priority="178">
      <formula>C175="Plutôt Faux"</formula>
    </cfRule>
    <cfRule type="expression" dxfId="177" priority="179">
      <formula>C175&gt;="Plutôt Vrai"</formula>
    </cfRule>
    <cfRule type="expression" dxfId="176" priority="180">
      <formula>C175&gt;="Faux"</formula>
    </cfRule>
  </conditionalFormatting>
  <conditionalFormatting sqref="A177">
    <cfRule type="expression" dxfId="175" priority="173">
      <formula>C177="Non applicable"</formula>
    </cfRule>
    <cfRule type="expression" dxfId="174" priority="174">
      <formula>C177="Plutôt Faux"</formula>
    </cfRule>
    <cfRule type="expression" dxfId="173" priority="175">
      <formula>C177&gt;="Plutôt Vrai"</formula>
    </cfRule>
    <cfRule type="expression" dxfId="172" priority="176">
      <formula>C177&gt;="Faux"</formula>
    </cfRule>
  </conditionalFormatting>
  <conditionalFormatting sqref="A178">
    <cfRule type="expression" dxfId="171" priority="169">
      <formula>C178="Non applicable"</formula>
    </cfRule>
    <cfRule type="expression" dxfId="170" priority="170">
      <formula>C178="Plutôt Faux"</formula>
    </cfRule>
    <cfRule type="expression" dxfId="169" priority="171">
      <formula>C178&gt;="Plutôt Vrai"</formula>
    </cfRule>
    <cfRule type="expression" dxfId="168" priority="172">
      <formula>C178&gt;="Faux"</formula>
    </cfRule>
  </conditionalFormatting>
  <conditionalFormatting sqref="A181">
    <cfRule type="expression" dxfId="167" priority="165">
      <formula>C181="Non applicable"</formula>
    </cfRule>
    <cfRule type="expression" dxfId="166" priority="166">
      <formula>C181="Plutôt Faux"</formula>
    </cfRule>
    <cfRule type="expression" dxfId="165" priority="167">
      <formula>C181&gt;="Plutôt Vrai"</formula>
    </cfRule>
    <cfRule type="expression" dxfId="164" priority="168">
      <formula>C181&gt;="Faux"</formula>
    </cfRule>
  </conditionalFormatting>
  <conditionalFormatting sqref="A182">
    <cfRule type="expression" dxfId="163" priority="161">
      <formula>C182="Non applicable"</formula>
    </cfRule>
    <cfRule type="expression" dxfId="162" priority="162">
      <formula>C182="Plutôt Faux"</formula>
    </cfRule>
    <cfRule type="expression" dxfId="161" priority="163">
      <formula>C182&gt;="Plutôt Vrai"</formula>
    </cfRule>
    <cfRule type="expression" dxfId="160" priority="164">
      <formula>C182&gt;="Faux"</formula>
    </cfRule>
  </conditionalFormatting>
  <conditionalFormatting sqref="A185">
    <cfRule type="expression" dxfId="159" priority="157">
      <formula>C185="Non applicable"</formula>
    </cfRule>
    <cfRule type="expression" dxfId="158" priority="158">
      <formula>C185="Plutôt Faux"</formula>
    </cfRule>
    <cfRule type="expression" dxfId="157" priority="159">
      <formula>C185&gt;="Plutôt Vrai"</formula>
    </cfRule>
    <cfRule type="expression" dxfId="156" priority="160">
      <formula>C185&gt;="Faux"</formula>
    </cfRule>
  </conditionalFormatting>
  <conditionalFormatting sqref="A186">
    <cfRule type="expression" dxfId="155" priority="153">
      <formula>C186="Non applicable"</formula>
    </cfRule>
    <cfRule type="expression" dxfId="154" priority="154">
      <formula>C186="Plutôt Faux"</formula>
    </cfRule>
    <cfRule type="expression" dxfId="153" priority="155">
      <formula>C186&gt;="Plutôt Vrai"</formula>
    </cfRule>
    <cfRule type="expression" dxfId="152" priority="156">
      <formula>C186&gt;="Faux"</formula>
    </cfRule>
  </conditionalFormatting>
  <conditionalFormatting sqref="A187">
    <cfRule type="expression" dxfId="151" priority="149">
      <formula>C187="Non applicable"</formula>
    </cfRule>
    <cfRule type="expression" dxfId="150" priority="150">
      <formula>C187="Plutôt Faux"</formula>
    </cfRule>
    <cfRule type="expression" dxfId="149" priority="151">
      <formula>C187&gt;="Plutôt Vrai"</formula>
    </cfRule>
    <cfRule type="expression" dxfId="148" priority="152">
      <formula>C187&gt;="Faux"</formula>
    </cfRule>
  </conditionalFormatting>
  <conditionalFormatting sqref="A191">
    <cfRule type="expression" dxfId="147" priority="145">
      <formula>C191="Non applicable"</formula>
    </cfRule>
    <cfRule type="expression" dxfId="146" priority="146">
      <formula>C191="Plutôt Faux"</formula>
    </cfRule>
    <cfRule type="expression" dxfId="145" priority="147">
      <formula>C191&gt;="Plutôt Vrai"</formula>
    </cfRule>
    <cfRule type="expression" dxfId="144" priority="148">
      <formula>C191&gt;="Faux"</formula>
    </cfRule>
  </conditionalFormatting>
  <conditionalFormatting sqref="A193">
    <cfRule type="expression" dxfId="143" priority="141">
      <formula>C193="Non applicable"</formula>
    </cfRule>
    <cfRule type="expression" dxfId="142" priority="142">
      <formula>C193="Plutôt Faux"</formula>
    </cfRule>
    <cfRule type="expression" dxfId="141" priority="143">
      <formula>C193&gt;="Plutôt Vrai"</formula>
    </cfRule>
    <cfRule type="expression" dxfId="140" priority="144">
      <formula>C193&gt;="Faux"</formula>
    </cfRule>
  </conditionalFormatting>
  <conditionalFormatting sqref="A194">
    <cfRule type="expression" dxfId="139" priority="137">
      <formula>C194="Non applicable"</formula>
    </cfRule>
    <cfRule type="expression" dxfId="138" priority="138">
      <formula>C194="Plutôt Faux"</formula>
    </cfRule>
    <cfRule type="expression" dxfId="137" priority="139">
      <formula>C194&gt;="Plutôt Vrai"</formula>
    </cfRule>
    <cfRule type="expression" dxfId="136" priority="140">
      <formula>C194&gt;="Faux"</formula>
    </cfRule>
  </conditionalFormatting>
  <conditionalFormatting sqref="A200">
    <cfRule type="expression" dxfId="135" priority="133">
      <formula>C200="Non applicable"</formula>
    </cfRule>
    <cfRule type="expression" dxfId="134" priority="134">
      <formula>C200="Plutôt Faux"</formula>
    </cfRule>
    <cfRule type="expression" dxfId="133" priority="135">
      <formula>C200&gt;="Plutôt Vrai"</formula>
    </cfRule>
    <cfRule type="expression" dxfId="132" priority="136">
      <formula>C200&gt;="Faux"</formula>
    </cfRule>
  </conditionalFormatting>
  <conditionalFormatting sqref="A201">
    <cfRule type="expression" dxfId="131" priority="129">
      <formula>C201="Non applicable"</formula>
    </cfRule>
    <cfRule type="expression" dxfId="130" priority="130">
      <formula>C201="Plutôt Faux"</formula>
    </cfRule>
    <cfRule type="expression" dxfId="129" priority="131">
      <formula>C201&gt;="Plutôt Vrai"</formula>
    </cfRule>
    <cfRule type="expression" dxfId="128" priority="132">
      <formula>C201&gt;="Faux"</formula>
    </cfRule>
  </conditionalFormatting>
  <conditionalFormatting sqref="A204">
    <cfRule type="expression" dxfId="127" priority="125">
      <formula>C204="Non applicable"</formula>
    </cfRule>
    <cfRule type="expression" dxfId="126" priority="126">
      <formula>C204="Plutôt Faux"</formula>
    </cfRule>
    <cfRule type="expression" dxfId="125" priority="127">
      <formula>C204&gt;="Plutôt Vrai"</formula>
    </cfRule>
    <cfRule type="expression" dxfId="124" priority="128">
      <formula>C204&gt;="Faux"</formula>
    </cfRule>
  </conditionalFormatting>
  <conditionalFormatting sqref="A209">
    <cfRule type="expression" dxfId="123" priority="121">
      <formula>C209="Non applicable"</formula>
    </cfRule>
    <cfRule type="expression" dxfId="122" priority="122">
      <formula>C209="Plutôt Faux"</formula>
    </cfRule>
    <cfRule type="expression" dxfId="121" priority="123">
      <formula>C209&gt;="Plutôt Vrai"</formula>
    </cfRule>
    <cfRule type="expression" dxfId="120" priority="124">
      <formula>C209&gt;="Faux"</formula>
    </cfRule>
  </conditionalFormatting>
  <conditionalFormatting sqref="A210">
    <cfRule type="expression" dxfId="119" priority="117">
      <formula>C210="Non applicable"</formula>
    </cfRule>
    <cfRule type="expression" dxfId="118" priority="118">
      <formula>C210="Plutôt Faux"</formula>
    </cfRule>
    <cfRule type="expression" dxfId="117" priority="119">
      <formula>C210&gt;="Plutôt Vrai"</formula>
    </cfRule>
    <cfRule type="expression" dxfId="116" priority="120">
      <formula>C210&gt;="Faux"</formula>
    </cfRule>
  </conditionalFormatting>
  <conditionalFormatting sqref="A212">
    <cfRule type="expression" dxfId="115" priority="113">
      <formula>C212="Non applicable"</formula>
    </cfRule>
    <cfRule type="expression" dxfId="114" priority="114">
      <formula>C212="Plutôt Faux"</formula>
    </cfRule>
    <cfRule type="expression" dxfId="113" priority="115">
      <formula>C212&gt;="Plutôt Vrai"</formula>
    </cfRule>
    <cfRule type="expression" dxfId="112" priority="116">
      <formula>C212&gt;="Faux"</formula>
    </cfRule>
  </conditionalFormatting>
  <conditionalFormatting sqref="A213">
    <cfRule type="expression" dxfId="111" priority="109">
      <formula>C213="Non applicable"</formula>
    </cfRule>
    <cfRule type="expression" dxfId="110" priority="110">
      <formula>C213="Plutôt Faux"</formula>
    </cfRule>
    <cfRule type="expression" dxfId="109" priority="111">
      <formula>C213&gt;="Plutôt Vrai"</formula>
    </cfRule>
    <cfRule type="expression" dxfId="108" priority="112">
      <formula>C213&gt;="Faux"</formula>
    </cfRule>
  </conditionalFormatting>
  <conditionalFormatting sqref="A214">
    <cfRule type="expression" dxfId="107" priority="105">
      <formula>C214="Non applicable"</formula>
    </cfRule>
    <cfRule type="expression" dxfId="106" priority="106">
      <formula>C214="Plutôt Faux"</formula>
    </cfRule>
    <cfRule type="expression" dxfId="105" priority="107">
      <formula>C214&gt;="Plutôt Vrai"</formula>
    </cfRule>
    <cfRule type="expression" dxfId="104" priority="108">
      <formula>C214&gt;="Faux"</formula>
    </cfRule>
  </conditionalFormatting>
  <conditionalFormatting sqref="A216">
    <cfRule type="expression" dxfId="103" priority="101">
      <formula>C216="Non applicable"</formula>
    </cfRule>
    <cfRule type="expression" dxfId="102" priority="102">
      <formula>C216="Plutôt Faux"</formula>
    </cfRule>
    <cfRule type="expression" dxfId="101" priority="103">
      <formula>C216&gt;="Plutôt Vrai"</formula>
    </cfRule>
    <cfRule type="expression" dxfId="100" priority="104">
      <formula>C216&gt;="Faux"</formula>
    </cfRule>
  </conditionalFormatting>
  <conditionalFormatting sqref="A219">
    <cfRule type="expression" dxfId="99" priority="97">
      <formula>C219="Non applicable"</formula>
    </cfRule>
    <cfRule type="expression" dxfId="98" priority="98">
      <formula>C219="Plutôt Faux"</formula>
    </cfRule>
    <cfRule type="expression" dxfId="97" priority="99">
      <formula>C219&gt;="Plutôt Vrai"</formula>
    </cfRule>
    <cfRule type="expression" dxfId="96" priority="100">
      <formula>C219&gt;="Faux"</formula>
    </cfRule>
  </conditionalFormatting>
  <conditionalFormatting sqref="A225">
    <cfRule type="expression" dxfId="95" priority="93">
      <formula>C225="Non applicable"</formula>
    </cfRule>
    <cfRule type="expression" dxfId="94" priority="94">
      <formula>C225="Plutôt Faux"</formula>
    </cfRule>
    <cfRule type="expression" dxfId="93" priority="95">
      <formula>C225&gt;="Plutôt Vrai"</formula>
    </cfRule>
    <cfRule type="expression" dxfId="92" priority="96">
      <formula>C225&gt;="Faux"</formula>
    </cfRule>
  </conditionalFormatting>
  <conditionalFormatting sqref="A228">
    <cfRule type="expression" dxfId="91" priority="89">
      <formula>C228="Non applicable"</formula>
    </cfRule>
    <cfRule type="expression" dxfId="90" priority="90">
      <formula>C228="Plutôt Faux"</formula>
    </cfRule>
    <cfRule type="expression" dxfId="89" priority="91">
      <formula>C228&gt;="Plutôt Vrai"</formula>
    </cfRule>
    <cfRule type="expression" dxfId="88" priority="92">
      <formula>C228&gt;="Faux"</formula>
    </cfRule>
  </conditionalFormatting>
  <conditionalFormatting sqref="A230">
    <cfRule type="expression" dxfId="87" priority="85">
      <formula>C230="Non applicable"</formula>
    </cfRule>
    <cfRule type="expression" dxfId="86" priority="86">
      <formula>C230="Plutôt Faux"</formula>
    </cfRule>
    <cfRule type="expression" dxfId="85" priority="87">
      <formula>C230&gt;="Plutôt Vrai"</formula>
    </cfRule>
    <cfRule type="expression" dxfId="84" priority="88">
      <formula>C230&gt;="Faux"</formula>
    </cfRule>
  </conditionalFormatting>
  <conditionalFormatting sqref="A233">
    <cfRule type="expression" dxfId="83" priority="81">
      <formula>C233="Non applicable"</formula>
    </cfRule>
    <cfRule type="expression" dxfId="82" priority="82">
      <formula>C233="Plutôt Faux"</formula>
    </cfRule>
    <cfRule type="expression" dxfId="81" priority="83">
      <formula>C233&gt;="Plutôt Vrai"</formula>
    </cfRule>
    <cfRule type="expression" dxfId="80" priority="84">
      <formula>C233&gt;="Faux"</formula>
    </cfRule>
  </conditionalFormatting>
  <conditionalFormatting sqref="A235">
    <cfRule type="expression" dxfId="79" priority="77">
      <formula>C235="Non applicable"</formula>
    </cfRule>
    <cfRule type="expression" dxfId="78" priority="78">
      <formula>C235="Plutôt Faux"</formula>
    </cfRule>
    <cfRule type="expression" dxfId="77" priority="79">
      <formula>C235&gt;="Plutôt Vrai"</formula>
    </cfRule>
    <cfRule type="expression" dxfId="76" priority="80">
      <formula>C235&gt;="Faux"</formula>
    </cfRule>
  </conditionalFormatting>
  <conditionalFormatting sqref="A238">
    <cfRule type="expression" dxfId="75" priority="73">
      <formula>C238="Non applicable"</formula>
    </cfRule>
    <cfRule type="expression" dxfId="74" priority="74">
      <formula>C238="Plutôt Faux"</formula>
    </cfRule>
    <cfRule type="expression" dxfId="73" priority="75">
      <formula>C238&gt;="Plutôt Vrai"</formula>
    </cfRule>
    <cfRule type="expression" dxfId="72" priority="76">
      <formula>C238&gt;="Faux"</formula>
    </cfRule>
  </conditionalFormatting>
  <conditionalFormatting sqref="A240">
    <cfRule type="expression" dxfId="71" priority="69">
      <formula>C240="Non applicable"</formula>
    </cfRule>
    <cfRule type="expression" dxfId="70" priority="70">
      <formula>C240="Plutôt Faux"</formula>
    </cfRule>
    <cfRule type="expression" dxfId="69" priority="71">
      <formula>C240&gt;="Plutôt Vrai"</formula>
    </cfRule>
    <cfRule type="expression" dxfId="68" priority="72">
      <formula>C240&gt;="Faux"</formula>
    </cfRule>
  </conditionalFormatting>
  <conditionalFormatting sqref="A241">
    <cfRule type="expression" dxfId="67" priority="65">
      <formula>C241="Non applicable"</formula>
    </cfRule>
    <cfRule type="expression" dxfId="66" priority="66">
      <formula>C241="Plutôt Faux"</formula>
    </cfRule>
    <cfRule type="expression" dxfId="65" priority="67">
      <formula>C241&gt;="Plutôt Vrai"</formula>
    </cfRule>
    <cfRule type="expression" dxfId="64" priority="68">
      <formula>C241&gt;="Faux"</formula>
    </cfRule>
  </conditionalFormatting>
  <conditionalFormatting sqref="A242">
    <cfRule type="expression" dxfId="63" priority="61">
      <formula>C242="Non applicable"</formula>
    </cfRule>
    <cfRule type="expression" dxfId="62" priority="62">
      <formula>C242="Plutôt Faux"</formula>
    </cfRule>
    <cfRule type="expression" dxfId="61" priority="63">
      <formula>C242&gt;="Plutôt Vrai"</formula>
    </cfRule>
    <cfRule type="expression" dxfId="60" priority="64">
      <formula>C242&gt;="Faux"</formula>
    </cfRule>
  </conditionalFormatting>
  <conditionalFormatting sqref="A243">
    <cfRule type="expression" dxfId="59" priority="57">
      <formula>C243="Non applicable"</formula>
    </cfRule>
    <cfRule type="expression" dxfId="58" priority="58">
      <formula>C243="Plutôt Faux"</formula>
    </cfRule>
    <cfRule type="expression" dxfId="57" priority="59">
      <formula>C243&gt;="Plutôt Vrai"</formula>
    </cfRule>
    <cfRule type="expression" dxfId="56" priority="60">
      <formula>C243&gt;="Faux"</formula>
    </cfRule>
  </conditionalFormatting>
  <conditionalFormatting sqref="A246">
    <cfRule type="expression" dxfId="55" priority="53">
      <formula>C246="Non applicable"</formula>
    </cfRule>
    <cfRule type="expression" dxfId="54" priority="54">
      <formula>C246="Plutôt Faux"</formula>
    </cfRule>
    <cfRule type="expression" dxfId="53" priority="55">
      <formula>C246&gt;="Plutôt Vrai"</formula>
    </cfRule>
    <cfRule type="expression" dxfId="52" priority="56">
      <formula>C246&gt;="Faux"</formula>
    </cfRule>
  </conditionalFormatting>
  <conditionalFormatting sqref="A247">
    <cfRule type="expression" dxfId="51" priority="49">
      <formula>C247="Non applicable"</formula>
    </cfRule>
    <cfRule type="expression" dxfId="50" priority="50">
      <formula>C247="Plutôt Faux"</formula>
    </cfRule>
    <cfRule type="expression" dxfId="49" priority="51">
      <formula>C247&gt;="Plutôt Vrai"</formula>
    </cfRule>
    <cfRule type="expression" dxfId="48" priority="52">
      <formula>C247&gt;="Faux"</formula>
    </cfRule>
  </conditionalFormatting>
  <conditionalFormatting sqref="A254">
    <cfRule type="expression" dxfId="47" priority="45">
      <formula>C254="Non applicable"</formula>
    </cfRule>
    <cfRule type="expression" dxfId="46" priority="46">
      <formula>C254="Plutôt Faux"</formula>
    </cfRule>
    <cfRule type="expression" dxfId="45" priority="47">
      <formula>C254&gt;="Plutôt Vrai"</formula>
    </cfRule>
    <cfRule type="expression" dxfId="44" priority="48">
      <formula>C254&gt;="Faux"</formula>
    </cfRule>
  </conditionalFormatting>
  <conditionalFormatting sqref="A255">
    <cfRule type="expression" dxfId="43" priority="41">
      <formula>C255="Non applicable"</formula>
    </cfRule>
    <cfRule type="expression" dxfId="42" priority="42">
      <formula>C255="Plutôt Faux"</formula>
    </cfRule>
    <cfRule type="expression" dxfId="41" priority="43">
      <formula>C255&gt;="Plutôt Vrai"</formula>
    </cfRule>
    <cfRule type="expression" dxfId="40" priority="44">
      <formula>C255&gt;="Faux"</formula>
    </cfRule>
  </conditionalFormatting>
  <conditionalFormatting sqref="A256">
    <cfRule type="expression" dxfId="39" priority="37">
      <formula>C256="Non applicable"</formula>
    </cfRule>
    <cfRule type="expression" dxfId="38" priority="38">
      <formula>C256="Plutôt Faux"</formula>
    </cfRule>
    <cfRule type="expression" dxfId="37" priority="39">
      <formula>C256&gt;="Plutôt Vrai"</formula>
    </cfRule>
    <cfRule type="expression" dxfId="36" priority="40">
      <formula>C256&gt;="Faux"</formula>
    </cfRule>
  </conditionalFormatting>
  <conditionalFormatting sqref="A257">
    <cfRule type="expression" dxfId="35" priority="33">
      <formula>C257="Non applicable"</formula>
    </cfRule>
    <cfRule type="expression" dxfId="34" priority="34">
      <formula>C257="Plutôt Faux"</formula>
    </cfRule>
    <cfRule type="expression" dxfId="33" priority="35">
      <formula>C257&gt;="Plutôt Vrai"</formula>
    </cfRule>
    <cfRule type="expression" dxfId="32" priority="36">
      <formula>C257&gt;="Faux"</formula>
    </cfRule>
  </conditionalFormatting>
  <conditionalFormatting sqref="A258">
    <cfRule type="expression" dxfId="31" priority="29">
      <formula>C258="Non applicable"</formula>
    </cfRule>
    <cfRule type="expression" dxfId="30" priority="30">
      <formula>C258="Plutôt Faux"</formula>
    </cfRule>
    <cfRule type="expression" dxfId="29" priority="31">
      <formula>C258&gt;="Plutôt Vrai"</formula>
    </cfRule>
    <cfRule type="expression" dxfId="28" priority="32">
      <formula>C258&gt;="Faux"</formula>
    </cfRule>
  </conditionalFormatting>
  <conditionalFormatting sqref="A259">
    <cfRule type="expression" dxfId="27" priority="25">
      <formula>C259="Non applicable"</formula>
    </cfRule>
    <cfRule type="expression" dxfId="26" priority="26">
      <formula>C259="Plutôt Faux"</formula>
    </cfRule>
    <cfRule type="expression" dxfId="25" priority="27">
      <formula>C259&gt;="Plutôt Vrai"</formula>
    </cfRule>
    <cfRule type="expression" dxfId="24" priority="28">
      <formula>C259&gt;="Faux"</formula>
    </cfRule>
  </conditionalFormatting>
  <conditionalFormatting sqref="A261">
    <cfRule type="expression" dxfId="23" priority="21">
      <formula>C261="Non applicable"</formula>
    </cfRule>
    <cfRule type="expression" dxfId="22" priority="22">
      <formula>C261="Plutôt Faux"</formula>
    </cfRule>
    <cfRule type="expression" dxfId="21" priority="23">
      <formula>C261&gt;="Plutôt Vrai"</formula>
    </cfRule>
    <cfRule type="expression" dxfId="20" priority="24">
      <formula>C261&gt;="Faux"</formula>
    </cfRule>
  </conditionalFormatting>
  <conditionalFormatting sqref="A262">
    <cfRule type="expression" dxfId="19" priority="17">
      <formula>C262="Non applicable"</formula>
    </cfRule>
    <cfRule type="expression" dxfId="18" priority="18">
      <formula>C262="Plutôt Faux"</formula>
    </cfRule>
    <cfRule type="expression" dxfId="17" priority="19">
      <formula>C262&gt;="Plutôt Vrai"</formula>
    </cfRule>
    <cfRule type="expression" dxfId="16" priority="20">
      <formula>C262&gt;="Faux"</formula>
    </cfRule>
  </conditionalFormatting>
  <conditionalFormatting sqref="A263">
    <cfRule type="expression" dxfId="15" priority="13">
      <formula>C263="Non applicable"</formula>
    </cfRule>
    <cfRule type="expression" dxfId="14" priority="14">
      <formula>C263="Plutôt Faux"</formula>
    </cfRule>
    <cfRule type="expression" dxfId="13" priority="15">
      <formula>C263&gt;="Plutôt Vrai"</formula>
    </cfRule>
    <cfRule type="expression" dxfId="12" priority="16">
      <formula>C263&gt;="Faux"</formula>
    </cfRule>
  </conditionalFormatting>
  <conditionalFormatting sqref="A264">
    <cfRule type="expression" dxfId="11" priority="9">
      <formula>C264="Non applicable"</formula>
    </cfRule>
    <cfRule type="expression" dxfId="10" priority="10">
      <formula>C264="Plutôt Faux"</formula>
    </cfRule>
    <cfRule type="expression" dxfId="9" priority="11">
      <formula>C264&gt;="Plutôt Vrai"</formula>
    </cfRule>
    <cfRule type="expression" dxfId="8" priority="12">
      <formula>C264&gt;="Faux"</formula>
    </cfRule>
  </conditionalFormatting>
  <conditionalFormatting sqref="A265">
    <cfRule type="expression" dxfId="7" priority="5">
      <formula>C265="Non applicable"</formula>
    </cfRule>
    <cfRule type="expression" dxfId="6" priority="6">
      <formula>C265="Plutôt Faux"</formula>
    </cfRule>
    <cfRule type="expression" dxfId="5" priority="7">
      <formula>C265&gt;="Plutôt Vrai"</formula>
    </cfRule>
    <cfRule type="expression" dxfId="4" priority="8">
      <formula>C265&gt;="Faux"</formula>
    </cfRule>
  </conditionalFormatting>
  <conditionalFormatting sqref="A266">
    <cfRule type="expression" dxfId="3" priority="1">
      <formula>C266="Non applicable"</formula>
    </cfRule>
    <cfRule type="expression" dxfId="2" priority="2">
      <formula>C266="Plutôt Faux"</formula>
    </cfRule>
    <cfRule type="expression" dxfId="1" priority="3">
      <formula>C266&gt;="Plutôt Vrai"</formula>
    </cfRule>
    <cfRule type="expression" dxfId="0" priority="4">
      <formula>C266&gt;="Faux"</formula>
    </cfRule>
  </conditionalFormatting>
  <dataValidations count="1">
    <dataValidation type="list" allowBlank="1" showInputMessage="1" showErrorMessage="1" sqref="C184:C194 C232:C244 C35 C199:C230 C42:C44 C37 C39:C40 C24:C32 C14:C22 C46:C48 C57 C50:C54 C59:C62 C246:C250 C64:C66 C68:C73 C76:C79 C81:C92 C144:C182 C94:C129 C131:C142 C197 C252:C266">
      <formula1>liste</formula1>
    </dataValidation>
  </dataValidations>
  <hyperlinks>
    <hyperlink ref="A12" location="Conseils!A6" display="Art. 4"/>
    <hyperlink ref="A33" location="Conseils!A11" display="Art. 5"/>
    <hyperlink ref="A55" location="Conseils!A15" display="Art. 6"/>
    <hyperlink ref="A74" location="Conseils!A19" display="Art. 7"/>
    <hyperlink ref="A195" location="Conseils!A25" display="Art. 8"/>
  </hyperlinks>
  <pageMargins left="0.50314960629921268" right="0.50314960629921268" top="0.55314960629921262" bottom="0.55314960629921262" header="0.30000000000000004" footer="0.30000000000000004"/>
  <pageSetup paperSize="9" orientation="landscape" r:id="rId1"/>
  <headerFooter>
    <oddHeader>&amp;L&amp;"Arial Narrow,Normal"&amp;6 © UTC  - Master TTS - www.utc.fr/master-qualite, puis "Travaux", "Qualité-Management", réf ?&amp;R&amp;"Arial Narrow,Normal"&amp;6Fichier : &amp;F - Onglet : &amp;A</oddHeader>
    <oddFooter>&amp;L&amp;"Arial Narrow,Normal"&amp;6© BEUZELIN Laurine, DESGRANGES Amaury, EMILE Quentin&amp;R&amp;"Arial Narrow,Normal"&amp;6page n° &amp;P/&amp;N</oddFooter>
  </headerFooter>
  <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I61"/>
  <sheetViews>
    <sheetView workbookViewId="0">
      <selection activeCell="F24" sqref="F24:H24"/>
    </sheetView>
  </sheetViews>
  <sheetFormatPr baseColWidth="10" defaultRowHeight="16" x14ac:dyDescent="0.2"/>
  <cols>
    <col min="1" max="1" width="7" customWidth="1"/>
    <col min="2" max="5" width="14.42578125" customWidth="1"/>
    <col min="6" max="8" width="13.5703125" customWidth="1"/>
  </cols>
  <sheetData>
    <row r="1" spans="1:9" x14ac:dyDescent="0.2">
      <c r="A1" s="75" t="str">
        <f>'Mode d''emploi'!B1</f>
        <v>Document d'appui à la déclaration première partie de conformité à la norme ISO 13485 : 2016</v>
      </c>
      <c r="B1" s="76"/>
      <c r="C1" s="77"/>
      <c r="D1" s="77"/>
      <c r="E1" s="77"/>
      <c r="F1" s="77"/>
      <c r="G1" s="78"/>
      <c r="H1" s="78" t="s">
        <v>0</v>
      </c>
    </row>
    <row r="2" spans="1:9" ht="21" customHeight="1" x14ac:dyDescent="0.2">
      <c r="A2" s="596" t="str">
        <f>'Mode d''emploi'!B2</f>
        <v xml:space="preserve">   Autodiagnostic selon la norme ISO 13485 : 2016</v>
      </c>
      <c r="B2" s="597"/>
      <c r="C2" s="597"/>
      <c r="D2" s="597"/>
      <c r="E2" s="597"/>
      <c r="F2" s="597"/>
      <c r="G2" s="597"/>
      <c r="H2" s="597"/>
      <c r="I2" s="328"/>
    </row>
    <row r="3" spans="1:9" ht="4" customHeight="1" x14ac:dyDescent="0.2">
      <c r="A3" s="264"/>
      <c r="B3" s="6"/>
      <c r="C3" s="7"/>
      <c r="D3" s="8"/>
      <c r="E3" s="8"/>
      <c r="F3" s="8"/>
      <c r="G3" s="8"/>
      <c r="H3" s="9"/>
      <c r="I3" s="113"/>
    </row>
    <row r="4" spans="1:9" x14ac:dyDescent="0.2">
      <c r="A4" s="601" t="s">
        <v>109</v>
      </c>
      <c r="B4" s="602"/>
      <c r="C4" s="602"/>
      <c r="D4" s="603"/>
      <c r="E4" s="70"/>
      <c r="F4" s="70"/>
      <c r="G4" s="71" t="s">
        <v>2</v>
      </c>
      <c r="H4" s="329"/>
      <c r="I4" s="328"/>
    </row>
    <row r="5" spans="1:9" ht="20" customHeight="1" x14ac:dyDescent="0.2">
      <c r="A5" s="554" t="str">
        <f>'Mode d''emploi'!B5</f>
        <v>Etablissement :</v>
      </c>
      <c r="B5" s="554"/>
      <c r="C5" s="604" t="str">
        <f>'Mode d''emploi'!E5</f>
        <v>Nom de l'établissement</v>
      </c>
      <c r="D5" s="604"/>
      <c r="E5" s="183" t="s">
        <v>114</v>
      </c>
      <c r="F5" s="175" t="str">
        <f>IF('Evaluation rapide ER'!C4="","",'Evaluation rapide ER'!C4)</f>
        <v/>
      </c>
      <c r="G5" s="557" t="str">
        <f>'Evaluation détaillée ED'!A7</f>
        <v>L'équipe d'autodiagnostic :</v>
      </c>
      <c r="H5" s="595"/>
      <c r="I5" s="328"/>
    </row>
    <row r="6" spans="1:9" ht="20" customHeight="1" x14ac:dyDescent="0.2">
      <c r="A6" s="554" t="str">
        <f>'Mode d''emploi'!B6</f>
        <v xml:space="preserve"> Responsable du SMQ : </v>
      </c>
      <c r="B6" s="554"/>
      <c r="C6" s="604" t="str">
        <f>'Mode d''emploi'!E6</f>
        <v>NOM et Prénom</v>
      </c>
      <c r="D6" s="604"/>
      <c r="E6" s="183" t="s">
        <v>3</v>
      </c>
      <c r="F6" s="323" t="str">
        <f>IF('Evaluation rapide ER'!C5="","",'Evaluation rapide ER'!C5)</f>
        <v>NOM et Prénom</v>
      </c>
      <c r="G6" s="598" t="str">
        <f>IF('Evaluation rapide ER'!C7="","",'Evaluation rapide ER'!C7)</f>
        <v>Noms et Prénoms des participants</v>
      </c>
      <c r="H6" s="599"/>
      <c r="I6" s="328"/>
    </row>
    <row r="7" spans="1:9" ht="20" customHeight="1" x14ac:dyDescent="0.2">
      <c r="A7" s="554" t="str">
        <f>'Evaluation détaillée ED'!A6</f>
        <v>Contact (Tél et Email) :</v>
      </c>
      <c r="B7" s="554"/>
      <c r="C7" s="324" t="str">
        <f>'Mode d''emploi'!I7</f>
        <v>tel :</v>
      </c>
      <c r="D7" s="325" t="str">
        <f>'Mode d''emploi'!E7</f>
        <v>email</v>
      </c>
      <c r="E7" s="327" t="str">
        <f>IF('Evaluation rapide ER'!C6="","",'Evaluation rapide ER'!C6)</f>
        <v>tel :</v>
      </c>
      <c r="F7" s="323" t="str">
        <f>IF('Evaluation rapide ER'!E6="","",'Evaluation rapide ER'!E6)</f>
        <v>email</v>
      </c>
      <c r="G7" s="598"/>
      <c r="H7" s="599"/>
      <c r="I7" s="328"/>
    </row>
    <row r="8" spans="1:9" ht="4" customHeight="1" x14ac:dyDescent="0.2">
      <c r="A8" s="421"/>
      <c r="B8" s="422"/>
      <c r="C8" s="422"/>
      <c r="D8" s="422"/>
      <c r="E8" s="423"/>
      <c r="F8" s="423"/>
      <c r="G8" s="422"/>
      <c r="H8" s="424"/>
      <c r="I8" s="113"/>
    </row>
    <row r="9" spans="1:9" x14ac:dyDescent="0.2">
      <c r="A9" s="605" t="s">
        <v>250</v>
      </c>
      <c r="B9" s="606"/>
      <c r="C9" s="606"/>
      <c r="D9" s="606"/>
      <c r="E9" s="606"/>
      <c r="F9" s="606"/>
      <c r="G9" s="606"/>
      <c r="H9" s="607"/>
      <c r="I9" s="113"/>
    </row>
    <row r="10" spans="1:9" x14ac:dyDescent="0.2">
      <c r="A10" s="608" t="str">
        <f>CONCATENATE(" Niveaux de VÉRACITÉ des ", Util_ED!I8,  " CRITÈRES de réalisation évalués")</f>
        <v xml:space="preserve"> Niveaux de VÉRACITÉ des 0 CRITÈRES de réalisation évalués</v>
      </c>
      <c r="B10" s="609"/>
      <c r="C10" s="609"/>
      <c r="D10" s="609"/>
      <c r="E10" s="568" t="s">
        <v>168</v>
      </c>
      <c r="F10" s="569"/>
      <c r="G10" s="569"/>
      <c r="H10" s="610"/>
      <c r="I10" s="113"/>
    </row>
    <row r="11" spans="1:9" x14ac:dyDescent="0.2">
      <c r="A11" s="425"/>
      <c r="B11" s="143"/>
      <c r="C11" s="143"/>
      <c r="D11" s="143"/>
      <c r="E11" s="186"/>
      <c r="F11" s="144" t="s">
        <v>13</v>
      </c>
      <c r="G11" s="145" t="str">
        <f>G33</f>
        <v/>
      </c>
      <c r="H11" s="426" t="str">
        <f>E33</f>
        <v/>
      </c>
      <c r="I11" s="113"/>
    </row>
    <row r="12" spans="1:9" ht="48" customHeight="1" x14ac:dyDescent="0.2">
      <c r="A12" s="425"/>
      <c r="B12" s="143"/>
      <c r="C12" s="143"/>
      <c r="D12" s="143"/>
      <c r="E12" s="186"/>
      <c r="F12" s="143"/>
      <c r="G12" s="143"/>
      <c r="H12" s="427"/>
      <c r="I12" s="113"/>
    </row>
    <row r="13" spans="1:9" ht="48" customHeight="1" x14ac:dyDescent="0.2">
      <c r="A13" s="425"/>
      <c r="B13" s="143"/>
      <c r="C13" s="143"/>
      <c r="D13" s="143"/>
      <c r="E13" s="186"/>
      <c r="F13" s="143"/>
      <c r="G13" s="143"/>
      <c r="H13" s="427"/>
      <c r="I13" s="113"/>
    </row>
    <row r="14" spans="1:9" s="69" customFormat="1" ht="26" customHeight="1" x14ac:dyDescent="0.2">
      <c r="A14" s="611" t="str">
        <f>IF(Util_ED!I2&gt;1,CONCATENATE("Attention : ",Util_ED!I2," critères ne sont pas encore traités"),IF(Util_ED!I2&gt;0,CONCATENATE("Attention : ",Util_ED!I2," critère n'est pas encore traité"),""))</f>
        <v>Attention : 227 critères ne sont pas encore traités</v>
      </c>
      <c r="B14" s="527"/>
      <c r="C14" s="527"/>
      <c r="D14" s="528"/>
      <c r="E14" s="189"/>
      <c r="F14" s="146"/>
      <c r="G14" s="146"/>
      <c r="H14" s="428"/>
      <c r="I14" s="176"/>
    </row>
    <row r="15" spans="1:9" ht="26" customHeight="1" x14ac:dyDescent="0.2">
      <c r="A15" s="612" t="str">
        <f>CONCATENATE("Niveaux de CONFORMITÉ des ",Util_ED!C18," SOUS-ARTICLES évalués (Moyenne en ……. )")</f>
        <v>Niveaux de CONFORMITÉ des 0 SOUS-ARTICLES évalués (Moyenne en ……. )</v>
      </c>
      <c r="B15" s="613"/>
      <c r="C15" s="613"/>
      <c r="D15" s="613"/>
      <c r="E15" s="186"/>
      <c r="F15" s="143"/>
      <c r="G15" s="143"/>
      <c r="H15" s="427"/>
      <c r="I15" s="113"/>
    </row>
    <row r="16" spans="1:9" ht="26" customHeight="1" x14ac:dyDescent="0.2">
      <c r="A16" s="600"/>
      <c r="B16" s="545"/>
      <c r="C16" s="545"/>
      <c r="D16" s="545"/>
      <c r="E16" s="186"/>
      <c r="F16" s="143"/>
      <c r="G16" s="143"/>
      <c r="H16" s="427"/>
      <c r="I16" s="113"/>
    </row>
    <row r="17" spans="1:9" ht="26" customHeight="1" x14ac:dyDescent="0.2">
      <c r="A17" s="425"/>
      <c r="B17" s="143"/>
      <c r="C17" s="143"/>
      <c r="D17" s="143"/>
      <c r="E17" s="186"/>
      <c r="F17" s="143"/>
      <c r="G17" s="143"/>
      <c r="H17" s="427"/>
      <c r="I17" s="113"/>
    </row>
    <row r="18" spans="1:9" ht="26" customHeight="1" x14ac:dyDescent="0.2">
      <c r="A18" s="425"/>
      <c r="B18" s="143"/>
      <c r="C18" s="143"/>
      <c r="D18" s="143"/>
      <c r="E18" s="186"/>
      <c r="F18" s="143"/>
      <c r="G18" s="143"/>
      <c r="H18" s="427"/>
      <c r="I18" s="113"/>
    </row>
    <row r="19" spans="1:9" ht="26" customHeight="1" x14ac:dyDescent="0.2">
      <c r="A19" s="425"/>
      <c r="B19" s="143"/>
      <c r="C19" s="143"/>
      <c r="D19" s="143"/>
      <c r="E19" s="186"/>
      <c r="F19" s="143"/>
      <c r="G19" s="143"/>
      <c r="H19" s="427"/>
      <c r="I19" s="113"/>
    </row>
    <row r="20" spans="1:9" ht="31" customHeight="1" x14ac:dyDescent="0.2">
      <c r="A20" s="614" t="str">
        <f>IF(Util_ED!C11&gt;1,CONCATENATE("Attention : ",Util_ED!C11," sous-articles ne sont pas encore traités"),IF(Util_ED!C11&gt;0,CONCATENATE("Attention : ",Util_ED!C11," sous-article n'est pas encore traité"),""))</f>
        <v>Attention : 23 sous-articles ne sont pas encore traités</v>
      </c>
      <c r="B20" s="615"/>
      <c r="C20" s="615"/>
      <c r="D20" s="616"/>
      <c r="E20" s="429"/>
      <c r="F20" s="430"/>
      <c r="G20" s="431"/>
      <c r="H20" s="432"/>
      <c r="I20" s="113"/>
    </row>
    <row r="21" spans="1:9" ht="5" customHeight="1" x14ac:dyDescent="0.2">
      <c r="A21" s="326"/>
      <c r="B21" s="114"/>
      <c r="C21" s="114"/>
      <c r="D21" s="114"/>
      <c r="E21" s="177"/>
      <c r="F21" s="177"/>
      <c r="G21" s="114"/>
      <c r="H21" s="115"/>
      <c r="I21" s="113"/>
    </row>
    <row r="22" spans="1:9" x14ac:dyDescent="0.2">
      <c r="A22" s="529" t="s">
        <v>110</v>
      </c>
      <c r="B22" s="530"/>
      <c r="C22" s="530"/>
      <c r="D22" s="530"/>
      <c r="E22" s="530"/>
      <c r="F22" s="618"/>
      <c r="G22" s="618"/>
      <c r="H22" s="619"/>
    </row>
    <row r="23" spans="1:9" x14ac:dyDescent="0.2">
      <c r="A23" s="620" t="str">
        <f>CONCATENATE("Taux de CONFORMITÉ aux exigences pour les ",Util_ED!C18," SOUS-ARTICLES évalués")</f>
        <v>Taux de CONFORMITÉ aux exigences pour les 0 SOUS-ARTICLES évalués</v>
      </c>
      <c r="B23" s="621"/>
      <c r="C23" s="621"/>
      <c r="D23" s="621"/>
      <c r="E23" s="621"/>
      <c r="F23" s="534" t="s">
        <v>6</v>
      </c>
      <c r="G23" s="535"/>
      <c r="H23" s="536"/>
    </row>
    <row r="24" spans="1:9" ht="72" customHeight="1" x14ac:dyDescent="0.2">
      <c r="A24" s="617" t="str">
        <f>IF(Util_ED!C11&gt;1,CONCATENATE("Attention : ",Util_ED!C11," sous-articles ne sont pas encore traités"),IF(Util_ED!C11&gt;0,CONCATENATE("Attention : ",Util_ED!C11," sous-article n'est pas encore traité"),""))</f>
        <v>Attention : 23 sous-articles ne sont pas encore traités</v>
      </c>
      <c r="B24" s="575"/>
      <c r="C24" s="575"/>
      <c r="D24" s="575"/>
      <c r="E24" s="575"/>
      <c r="F24" s="622" t="s">
        <v>7</v>
      </c>
      <c r="G24" s="623"/>
      <c r="H24" s="624"/>
    </row>
    <row r="25" spans="1:9" x14ac:dyDescent="0.2">
      <c r="A25" s="265"/>
      <c r="B25" s="143"/>
      <c r="C25" s="143"/>
      <c r="D25" s="143"/>
      <c r="E25" s="143"/>
      <c r="F25" s="516" t="s">
        <v>8</v>
      </c>
      <c r="G25" s="517"/>
      <c r="H25" s="518"/>
    </row>
    <row r="26" spans="1:9" ht="33" x14ac:dyDescent="0.2">
      <c r="A26" s="265"/>
      <c r="B26" s="143"/>
      <c r="C26" s="143"/>
      <c r="D26" s="143"/>
      <c r="E26" s="143"/>
      <c r="F26" s="192" t="s">
        <v>14</v>
      </c>
      <c r="G26" s="147" t="s">
        <v>15</v>
      </c>
      <c r="H26" s="191" t="s">
        <v>16</v>
      </c>
    </row>
    <row r="27" spans="1:9" ht="72" customHeight="1" x14ac:dyDescent="0.2">
      <c r="A27" s="265"/>
      <c r="B27" s="143"/>
      <c r="C27" s="143"/>
      <c r="D27" s="143"/>
      <c r="E27" s="143"/>
      <c r="F27" s="330" t="s">
        <v>9</v>
      </c>
      <c r="G27" s="331"/>
      <c r="H27" s="332"/>
    </row>
    <row r="28" spans="1:9" ht="72" customHeight="1" x14ac:dyDescent="0.2">
      <c r="A28" s="265"/>
      <c r="B28" s="143"/>
      <c r="C28" s="143"/>
      <c r="D28" s="143"/>
      <c r="E28" s="143"/>
      <c r="F28" s="330" t="s">
        <v>10</v>
      </c>
      <c r="G28" s="331"/>
      <c r="H28" s="332"/>
    </row>
    <row r="29" spans="1:9" ht="72" customHeight="1" x14ac:dyDescent="0.2">
      <c r="A29" s="625" t="s">
        <v>326</v>
      </c>
      <c r="B29" s="626"/>
      <c r="C29" s="626"/>
      <c r="D29" s="626"/>
      <c r="E29" s="626"/>
      <c r="F29" s="333" t="s">
        <v>12</v>
      </c>
      <c r="G29" s="334"/>
      <c r="H29" s="335"/>
    </row>
    <row r="30" spans="1:9" ht="7" customHeight="1" x14ac:dyDescent="0.2">
      <c r="A30" s="336"/>
      <c r="B30" s="336"/>
      <c r="C30" s="336"/>
      <c r="D30" s="336"/>
      <c r="E30" s="336"/>
      <c r="F30" s="337"/>
      <c r="G30" s="337"/>
      <c r="H30" s="337"/>
    </row>
    <row r="31" spans="1:9" x14ac:dyDescent="0.2">
      <c r="A31" s="521" t="s">
        <v>251</v>
      </c>
      <c r="B31" s="522"/>
      <c r="C31" s="522"/>
      <c r="D31" s="522"/>
      <c r="E31" s="522"/>
      <c r="F31" s="522"/>
      <c r="G31" s="522"/>
      <c r="H31" s="523"/>
    </row>
    <row r="32" spans="1:9" ht="11" customHeight="1" x14ac:dyDescent="0.2">
      <c r="A32" s="18"/>
      <c r="B32" s="19"/>
      <c r="C32" s="19"/>
      <c r="D32" s="20"/>
      <c r="E32" s="20"/>
      <c r="F32" s="22" t="s">
        <v>17</v>
      </c>
      <c r="G32" s="22" t="s">
        <v>18</v>
      </c>
      <c r="H32" s="338" t="s">
        <v>19</v>
      </c>
    </row>
    <row r="33" spans="1:8" x14ac:dyDescent="0.2">
      <c r="A33" s="524" t="s">
        <v>470</v>
      </c>
      <c r="B33" s="525"/>
      <c r="C33" s="525"/>
      <c r="D33" s="525"/>
      <c r="E33" s="196" t="str">
        <f>'Evaluation détaillée ED'!G11</f>
        <v/>
      </c>
      <c r="F33" s="197"/>
      <c r="G33" s="196" t="str">
        <f>'Evaluation détaillée ED'!D11</f>
        <v/>
      </c>
      <c r="H33" s="198" t="str">
        <f>PROPER(MID('Evaluation détaillée ED'!E11,14,9))</f>
        <v/>
      </c>
    </row>
    <row r="34" spans="1:8" ht="11" customHeight="1" x14ac:dyDescent="0.2">
      <c r="A34" s="339" t="str">
        <f>'Evaluation détaillée ED'!A12</f>
        <v>Art. 4</v>
      </c>
      <c r="B34" s="340" t="str">
        <f>'Evaluation détaillée ED'!B12</f>
        <v>Système de management de la qualité</v>
      </c>
      <c r="C34" s="340"/>
      <c r="D34" s="340"/>
      <c r="E34" s="341" t="str">
        <f>'Evaluation détaillée ED'!G12</f>
        <v/>
      </c>
      <c r="F34" s="342"/>
      <c r="G34" s="341" t="str">
        <f>'Evaluation détaillée ED'!D12</f>
        <v/>
      </c>
      <c r="H34" s="344" t="str">
        <f>PROPER(MID('Evaluation détaillée ED'!E12,14,9))</f>
        <v/>
      </c>
    </row>
    <row r="35" spans="1:8" ht="11" customHeight="1" x14ac:dyDescent="0.2">
      <c r="A35" s="205"/>
      <c r="B35" s="138" t="str">
        <f>'Evaluation détaillée ED'!A13</f>
        <v>4.1</v>
      </c>
      <c r="C35" s="139" t="str">
        <f>'Evaluation détaillée ED'!B13</f>
        <v>Exigences générales</v>
      </c>
      <c r="D35" s="139"/>
      <c r="E35" s="139"/>
      <c r="F35" s="140" t="str">
        <f>'Evaluation détaillée ED'!C13</f>
        <v>en attente</v>
      </c>
      <c r="G35" s="140" t="str">
        <f>'Evaluation détaillée ED'!D13</f>
        <v/>
      </c>
      <c r="H35" s="206" t="str">
        <f>IF(G35="NA",F35,PROPER(MID('Evaluation détaillée ED'!E13,14,9)))</f>
        <v/>
      </c>
    </row>
    <row r="36" spans="1:8" ht="11" customHeight="1" x14ac:dyDescent="0.2">
      <c r="A36" s="205"/>
      <c r="B36" s="138" t="str">
        <f>'Evaluation détaillée ED'!A23</f>
        <v>4.2</v>
      </c>
      <c r="C36" s="139" t="str">
        <f>'Evaluation détaillée ED'!B23</f>
        <v>Exigences relatives à la documentation</v>
      </c>
      <c r="D36" s="141"/>
      <c r="E36" s="141"/>
      <c r="F36" s="140" t="str">
        <f>'Evaluation détaillée ED'!C23</f>
        <v>en attente</v>
      </c>
      <c r="G36" s="140" t="str">
        <f>'Evaluation détaillée ED'!D23</f>
        <v/>
      </c>
      <c r="H36" s="206" t="str">
        <f>IF(G36="NA",F36,PROPER(MID('Evaluation détaillée ED'!E23,14,9)))</f>
        <v/>
      </c>
    </row>
    <row r="37" spans="1:8" s="343" customFormat="1" ht="11" customHeight="1" x14ac:dyDescent="0.2">
      <c r="A37" s="339" t="str">
        <f>'Evaluation détaillée ED'!A33</f>
        <v>Art. 5</v>
      </c>
      <c r="B37" s="340" t="str">
        <f>'Evaluation détaillée ED'!B33</f>
        <v>Responsabilité de la direction</v>
      </c>
      <c r="C37" s="340"/>
      <c r="D37" s="340"/>
      <c r="E37" s="341" t="str">
        <f>'Evaluation détaillée ED'!G33</f>
        <v/>
      </c>
      <c r="F37" s="342"/>
      <c r="G37" s="341" t="str">
        <f>'Evaluation détaillée ED'!D33</f>
        <v/>
      </c>
      <c r="H37" s="344" t="str">
        <f>PROPER(MID('Evaluation détaillée ED'!E33,14,9))</f>
        <v/>
      </c>
    </row>
    <row r="38" spans="1:8" ht="11" customHeight="1" x14ac:dyDescent="0.2">
      <c r="A38" s="205"/>
      <c r="B38" s="138" t="str">
        <f>'Evaluation détaillée ED'!A34</f>
        <v>5.1</v>
      </c>
      <c r="C38" s="139" t="str">
        <f>'Evaluation détaillée ED'!B34</f>
        <v>Engagement de la direction</v>
      </c>
      <c r="D38" s="141"/>
      <c r="E38" s="141"/>
      <c r="F38" s="142" t="str">
        <f>'Evaluation détaillée ED'!C34</f>
        <v>en attente</v>
      </c>
      <c r="G38" s="142" t="str">
        <f>'Evaluation détaillée ED'!D34</f>
        <v/>
      </c>
      <c r="H38" s="206" t="str">
        <f>IF(G38="NA",F38,PROPER(MID('Evaluation détaillée ED'!E34,14,9)))</f>
        <v/>
      </c>
    </row>
    <row r="39" spans="1:8" ht="11" customHeight="1" x14ac:dyDescent="0.2">
      <c r="A39" s="205"/>
      <c r="B39" s="138" t="str">
        <f>'Evaluation détaillée ED'!A36</f>
        <v>5.2</v>
      </c>
      <c r="C39" s="139" t="str">
        <f>'Evaluation détaillée ED'!B36</f>
        <v>Orientation client</v>
      </c>
      <c r="D39" s="141"/>
      <c r="E39" s="141"/>
      <c r="F39" s="142" t="str">
        <f>'Evaluation détaillée ED'!C36</f>
        <v>en attente</v>
      </c>
      <c r="G39" s="142" t="str">
        <f>'Evaluation détaillée ED'!D36</f>
        <v/>
      </c>
      <c r="H39" s="206" t="str">
        <f>IF(G39="NA",F39,PROPER(MID('Evaluation détaillée ED'!E36,14,9)))</f>
        <v/>
      </c>
    </row>
    <row r="40" spans="1:8" ht="11" customHeight="1" x14ac:dyDescent="0.2">
      <c r="A40" s="205"/>
      <c r="B40" s="138" t="str">
        <f>'Evaluation détaillée ED'!A38</f>
        <v>5.3</v>
      </c>
      <c r="C40" s="139" t="str">
        <f>'Evaluation détaillée ED'!B38</f>
        <v>Politique qualité</v>
      </c>
      <c r="D40" s="141"/>
      <c r="E40" s="141"/>
      <c r="F40" s="142" t="str">
        <f>'Evaluation détaillée ED'!C38</f>
        <v>en attente</v>
      </c>
      <c r="G40" s="142" t="str">
        <f>'Evaluation détaillée ED'!D38</f>
        <v/>
      </c>
      <c r="H40" s="206" t="str">
        <f>IF(G40="NA",F40,PROPER(MID('Evaluation détaillée ED'!E38,14,9)))</f>
        <v/>
      </c>
    </row>
    <row r="41" spans="1:8" ht="11" customHeight="1" x14ac:dyDescent="0.2">
      <c r="A41" s="205"/>
      <c r="B41" s="138" t="str">
        <f>'Evaluation détaillée ED'!A41</f>
        <v>5.4</v>
      </c>
      <c r="C41" s="139" t="str">
        <f>'Evaluation détaillée ED'!B41</f>
        <v>Planification</v>
      </c>
      <c r="D41" s="141"/>
      <c r="E41" s="141"/>
      <c r="F41" s="142" t="str">
        <f>'Evaluation détaillée ED'!C41</f>
        <v>en attente</v>
      </c>
      <c r="G41" s="142" t="str">
        <f>'Evaluation détaillée ED'!D41</f>
        <v/>
      </c>
      <c r="H41" s="206" t="str">
        <f>IF(G41="NA",F41,PROPER(MID('Evaluation détaillée ED'!E41,14,9)))</f>
        <v/>
      </c>
    </row>
    <row r="42" spans="1:8" ht="11" customHeight="1" x14ac:dyDescent="0.2">
      <c r="A42" s="205"/>
      <c r="B42" s="138" t="str">
        <f>'Evaluation détaillée ED'!A45</f>
        <v>5.5</v>
      </c>
      <c r="C42" s="139" t="str">
        <f>'Evaluation détaillée ED'!B45</f>
        <v>Responsabilité, autorité et communication</v>
      </c>
      <c r="D42" s="141"/>
      <c r="E42" s="141"/>
      <c r="F42" s="142" t="str">
        <f>'Evaluation détaillée ED'!C45</f>
        <v>en attente</v>
      </c>
      <c r="G42" s="142" t="str">
        <f>'Evaluation détaillée ED'!D45</f>
        <v/>
      </c>
      <c r="H42" s="206" t="str">
        <f>IF(G42="NA",F42,PROPER(MID('Evaluation détaillée ED'!E45,14,9)))</f>
        <v/>
      </c>
    </row>
    <row r="43" spans="1:8" ht="11" customHeight="1" x14ac:dyDescent="0.2">
      <c r="A43" s="205"/>
      <c r="B43" s="138" t="str">
        <f>'Evaluation détaillée ED'!A49</f>
        <v>5.6</v>
      </c>
      <c r="C43" s="139" t="str">
        <f>'Evaluation détaillée ED'!B49</f>
        <v>Revue de direction</v>
      </c>
      <c r="D43" s="141"/>
      <c r="E43" s="141"/>
      <c r="F43" s="142" t="str">
        <f>'Evaluation détaillée ED'!C49</f>
        <v>en attente</v>
      </c>
      <c r="G43" s="142" t="str">
        <f>'Evaluation détaillée ED'!D49</f>
        <v/>
      </c>
      <c r="H43" s="206" t="str">
        <f>IF(G43="NA",F43,PROPER(MID('Evaluation détaillée ED'!E49,14,9)))</f>
        <v/>
      </c>
    </row>
    <row r="44" spans="1:8" s="343" customFormat="1" ht="11" customHeight="1" x14ac:dyDescent="0.2">
      <c r="A44" s="339" t="str">
        <f>'Evaluation détaillée ED'!A55</f>
        <v>Art. 6</v>
      </c>
      <c r="B44" s="340" t="str">
        <f>'Evaluation détaillée ED'!B55</f>
        <v>Management des ressources</v>
      </c>
      <c r="C44" s="340"/>
      <c r="D44" s="340"/>
      <c r="E44" s="341" t="str">
        <f>'Evaluation détaillée ED'!G55</f>
        <v/>
      </c>
      <c r="F44" s="342"/>
      <c r="G44" s="341" t="str">
        <f>'Evaluation détaillée ED'!D55</f>
        <v/>
      </c>
      <c r="H44" s="344" t="str">
        <f>PROPER(MID('Evaluation détaillée ED'!E55,14,9))</f>
        <v/>
      </c>
    </row>
    <row r="45" spans="1:8" ht="11" customHeight="1" x14ac:dyDescent="0.2">
      <c r="A45" s="205"/>
      <c r="B45" s="138" t="str">
        <f>'Evaluation détaillée ED'!A56</f>
        <v>6.1</v>
      </c>
      <c r="C45" s="139" t="str">
        <f>'Evaluation détaillée ED'!B56</f>
        <v>Mise à disposition des ressources</v>
      </c>
      <c r="D45" s="139"/>
      <c r="E45" s="139"/>
      <c r="F45" s="140" t="str">
        <f>'Evaluation détaillée ED'!C56</f>
        <v>en attente</v>
      </c>
      <c r="G45" s="140" t="str">
        <f>'Evaluation détaillée ED'!D56</f>
        <v/>
      </c>
      <c r="H45" s="206" t="str">
        <f>IF(G45="NA",F45,PROPER(MID('Evaluation détaillée ED'!E56,14,9)))</f>
        <v/>
      </c>
    </row>
    <row r="46" spans="1:8" ht="11" customHeight="1" x14ac:dyDescent="0.2">
      <c r="A46" s="205"/>
      <c r="B46" s="138" t="str">
        <f>'Evaluation détaillée ED'!A58</f>
        <v>6.2</v>
      </c>
      <c r="C46" s="139" t="str">
        <f>'Evaluation détaillée ED'!B58</f>
        <v>Ressources humaines</v>
      </c>
      <c r="D46" s="139"/>
      <c r="E46" s="139"/>
      <c r="F46" s="140" t="str">
        <f>'Evaluation détaillée ED'!C58</f>
        <v>en attente</v>
      </c>
      <c r="G46" s="140" t="str">
        <f>'Evaluation détaillée ED'!D58</f>
        <v/>
      </c>
      <c r="H46" s="206" t="str">
        <f>IF(G46="NA",F46,PROPER(MID('Evaluation détaillée ED'!E58,14,9)))</f>
        <v/>
      </c>
    </row>
    <row r="47" spans="1:8" ht="11" customHeight="1" x14ac:dyDescent="0.2">
      <c r="A47" s="205"/>
      <c r="B47" s="138" t="str">
        <f>'Evaluation détaillée ED'!A63</f>
        <v>6.3</v>
      </c>
      <c r="C47" s="139" t="str">
        <f>'Evaluation détaillée ED'!B63</f>
        <v>Infrastructures</v>
      </c>
      <c r="D47" s="139"/>
      <c r="E47" s="139"/>
      <c r="F47" s="140" t="str">
        <f>'Evaluation détaillée ED'!C63</f>
        <v>en attente</v>
      </c>
      <c r="G47" s="140" t="str">
        <f>'Evaluation détaillée ED'!D63</f>
        <v/>
      </c>
      <c r="H47" s="206" t="str">
        <f>IF(G47="NA",F47,PROPER(MID('Evaluation détaillée ED'!E63,14,9)))</f>
        <v/>
      </c>
    </row>
    <row r="48" spans="1:8" ht="11" customHeight="1" x14ac:dyDescent="0.2">
      <c r="A48" s="205"/>
      <c r="B48" s="138" t="str">
        <f>'Evaluation détaillée ED'!A67</f>
        <v>6.4</v>
      </c>
      <c r="C48" s="139" t="str">
        <f>'Evaluation détaillée ED'!B67</f>
        <v>Environnement de travail et maitrise de la contamination</v>
      </c>
      <c r="D48" s="139"/>
      <c r="E48" s="139"/>
      <c r="F48" s="140" t="str">
        <f>'Evaluation détaillée ED'!C67</f>
        <v>en attente</v>
      </c>
      <c r="G48" s="140" t="str">
        <f>'Evaluation détaillée ED'!D67</f>
        <v/>
      </c>
      <c r="H48" s="206" t="str">
        <f>IF(G48="NA",F48,PROPER(MID('Evaluation détaillée ED'!E67,14,9)))</f>
        <v/>
      </c>
    </row>
    <row r="49" spans="1:8" s="343" customFormat="1" ht="11" customHeight="1" x14ac:dyDescent="0.2">
      <c r="A49" s="339" t="str">
        <f>'Evaluation détaillée ED'!A74</f>
        <v>Art. 7</v>
      </c>
      <c r="B49" s="340" t="str">
        <f>'Evaluation détaillée ED'!B74</f>
        <v>Réalisation du produit</v>
      </c>
      <c r="C49" s="340"/>
      <c r="D49" s="340"/>
      <c r="E49" s="341" t="str">
        <f>'Evaluation détaillée ED'!G74</f>
        <v/>
      </c>
      <c r="F49" s="342"/>
      <c r="G49" s="341" t="str">
        <f>'Evaluation détaillée ED'!D74</f>
        <v/>
      </c>
      <c r="H49" s="344" t="str">
        <f>PROPER(MID('Evaluation détaillée ED'!E74,14,9))</f>
        <v/>
      </c>
    </row>
    <row r="50" spans="1:8" ht="11" customHeight="1" x14ac:dyDescent="0.2">
      <c r="A50" s="205"/>
      <c r="B50" s="138" t="str">
        <f>'Evaluation détaillée ED'!A75</f>
        <v>7.1</v>
      </c>
      <c r="C50" s="139" t="str">
        <f>'Evaluation détaillée ED'!B75</f>
        <v>Planification de la réalisation du produit</v>
      </c>
      <c r="D50" s="139"/>
      <c r="E50" s="139"/>
      <c r="F50" s="140" t="str">
        <f>'Evaluation détaillée ED'!C75</f>
        <v>en attente</v>
      </c>
      <c r="G50" s="140" t="str">
        <f>'Evaluation détaillée ED'!D75</f>
        <v/>
      </c>
      <c r="H50" s="206" t="str">
        <f>IF(G50="NA",F50,PROPER(MID('Evaluation détaillée ED'!E75,14,9)))</f>
        <v/>
      </c>
    </row>
    <row r="51" spans="1:8" ht="11" customHeight="1" x14ac:dyDescent="0.2">
      <c r="A51" s="205"/>
      <c r="B51" s="138" t="str">
        <f>'Evaluation détaillée ED'!A80</f>
        <v>7.2</v>
      </c>
      <c r="C51" s="139" t="str">
        <f>'Evaluation détaillée ED'!B80</f>
        <v>Processus relatifs aux clients</v>
      </c>
      <c r="D51" s="139"/>
      <c r="E51" s="139"/>
      <c r="F51" s="140" t="str">
        <f>'Evaluation détaillée ED'!C80</f>
        <v>en attente</v>
      </c>
      <c r="G51" s="140" t="str">
        <f>'Evaluation détaillée ED'!D80</f>
        <v/>
      </c>
      <c r="H51" s="206" t="str">
        <f>IF(G51="NA",F51,PROPER(MID('Evaluation détaillée ED'!E80,14,9)))</f>
        <v/>
      </c>
    </row>
    <row r="52" spans="1:8" ht="11" customHeight="1" x14ac:dyDescent="0.2">
      <c r="A52" s="205"/>
      <c r="B52" s="138" t="str">
        <f>'Evaluation détaillée ED'!A93</f>
        <v>7.3</v>
      </c>
      <c r="C52" s="139" t="str">
        <f>'Evaluation détaillée ED'!B93</f>
        <v>Conception et développement</v>
      </c>
      <c r="D52" s="139"/>
      <c r="E52" s="139"/>
      <c r="F52" s="140" t="str">
        <f>'Evaluation détaillée ED'!C93</f>
        <v>en attente</v>
      </c>
      <c r="G52" s="140" t="str">
        <f>'Evaluation détaillée ED'!D87</f>
        <v xml:space="preserve"> </v>
      </c>
      <c r="H52" s="206" t="str">
        <f>IF(G52="NA",F52,PROPER(MID('Evaluation détaillée ED'!E93,14,9)))</f>
        <v/>
      </c>
    </row>
    <row r="53" spans="1:8" ht="11" customHeight="1" x14ac:dyDescent="0.2">
      <c r="A53" s="205"/>
      <c r="B53" s="138" t="str">
        <f>'Evaluation détaillée ED'!A130</f>
        <v>7.4</v>
      </c>
      <c r="C53" s="139" t="str">
        <f>'Evaluation détaillée ED'!B130</f>
        <v>Achats</v>
      </c>
      <c r="D53" s="139"/>
      <c r="E53" s="139"/>
      <c r="F53" s="140" t="str">
        <f>'Evaluation détaillée ED'!C130</f>
        <v>en attente</v>
      </c>
      <c r="G53" s="140" t="str">
        <f>'Evaluation détaillée ED'!D130</f>
        <v/>
      </c>
      <c r="H53" s="206" t="str">
        <f>IF(G53="NA",F53,PROPER(MID('Evaluation détaillée ED'!E130,14,9)))</f>
        <v/>
      </c>
    </row>
    <row r="54" spans="1:8" ht="11" customHeight="1" x14ac:dyDescent="0.2">
      <c r="A54" s="205"/>
      <c r="B54" s="138" t="str">
        <f>'Evaluation détaillée ED'!A143</f>
        <v>7.5</v>
      </c>
      <c r="C54" s="139" t="str">
        <f>'Evaluation détaillée ED'!B143</f>
        <v>Production et prestation de service</v>
      </c>
      <c r="D54" s="139"/>
      <c r="E54" s="139"/>
      <c r="F54" s="140" t="str">
        <f>'Evaluation détaillée ED'!C143</f>
        <v>en attente</v>
      </c>
      <c r="G54" s="140" t="str">
        <f>'Evaluation détaillée ED'!D143</f>
        <v/>
      </c>
      <c r="H54" s="206" t="str">
        <f>IF(G54="NA",F54,PROPER(MID('Evaluation détaillée ED'!E143,14,9)))</f>
        <v/>
      </c>
    </row>
    <row r="55" spans="1:8" ht="11" customHeight="1" x14ac:dyDescent="0.2">
      <c r="A55" s="205"/>
      <c r="B55" s="138" t="str">
        <f>'Evaluation détaillée ED'!A183</f>
        <v>7.6</v>
      </c>
      <c r="C55" s="139" t="str">
        <f>'Evaluation détaillée ED'!B183</f>
        <v>Maîtrise des équipements de surveillance et de mesure</v>
      </c>
      <c r="D55" s="139"/>
      <c r="E55" s="139"/>
      <c r="F55" s="140" t="str">
        <f>'Evaluation détaillée ED'!C183</f>
        <v>en attente</v>
      </c>
      <c r="G55" s="140" t="str">
        <f>'Evaluation détaillée ED'!D183</f>
        <v/>
      </c>
      <c r="H55" s="206" t="str">
        <f>IF(G55="NA",F55,PROPER(MID('Evaluation détaillée ED'!E183,14,9)))</f>
        <v/>
      </c>
    </row>
    <row r="56" spans="1:8" s="343" customFormat="1" ht="11" customHeight="1" x14ac:dyDescent="0.2">
      <c r="A56" s="339" t="str">
        <f>'Evaluation détaillée ED'!A195</f>
        <v>Art. 8</v>
      </c>
      <c r="B56" s="340" t="str">
        <f>'Evaluation détaillée ED'!B195</f>
        <v>Mesurage, analyse et amélioration</v>
      </c>
      <c r="C56" s="340"/>
      <c r="D56" s="340"/>
      <c r="E56" s="341" t="str">
        <f>'Evaluation détaillée ED'!G195</f>
        <v/>
      </c>
      <c r="F56" s="342"/>
      <c r="G56" s="341" t="str">
        <f>'Evaluation détaillée ED'!D195</f>
        <v/>
      </c>
      <c r="H56" s="344" t="str">
        <f>PROPER(MID('Evaluation détaillée ED'!E195,14,9))</f>
        <v/>
      </c>
    </row>
    <row r="57" spans="1:8" ht="11" customHeight="1" x14ac:dyDescent="0.2">
      <c r="A57" s="205"/>
      <c r="B57" s="138" t="str">
        <f>'Evaluation détaillée ED'!A196</f>
        <v>8.1</v>
      </c>
      <c r="C57" s="139" t="str">
        <f>'Evaluation détaillée ED'!B196</f>
        <v>Généralités</v>
      </c>
      <c r="D57" s="139"/>
      <c r="E57" s="139"/>
      <c r="F57" s="140" t="str">
        <f>'Evaluation détaillée ED'!C196</f>
        <v>en attente</v>
      </c>
      <c r="G57" s="140" t="str">
        <f>'Evaluation détaillée ED'!D196</f>
        <v/>
      </c>
      <c r="H57" s="206" t="str">
        <f>IF(G57="NA",F57,PROPER(MID('Evaluation détaillée ED'!E196,14,9)))</f>
        <v/>
      </c>
    </row>
    <row r="58" spans="1:8" ht="11" customHeight="1" x14ac:dyDescent="0.2">
      <c r="A58" s="205"/>
      <c r="B58" s="138" t="str">
        <f>'Evaluation détaillée ED'!A198</f>
        <v>8.2</v>
      </c>
      <c r="C58" s="139" t="str">
        <f>'Evaluation détaillée ED'!B198</f>
        <v>Surveillance et mesurage</v>
      </c>
      <c r="D58" s="141"/>
      <c r="E58" s="141"/>
      <c r="F58" s="140" t="str">
        <f>'Evaluation détaillée ED'!C198</f>
        <v>en attente</v>
      </c>
      <c r="G58" s="140" t="str">
        <f>'Evaluation détaillée ED'!D198</f>
        <v/>
      </c>
      <c r="H58" s="206" t="str">
        <f>IF(G58="NA",F58,PROPER(MID('Evaluation détaillée ED'!E198,14,9)))</f>
        <v/>
      </c>
    </row>
    <row r="59" spans="1:8" ht="11" customHeight="1" x14ac:dyDescent="0.2">
      <c r="A59" s="205"/>
      <c r="B59" s="138" t="str">
        <f>'Evaluation détaillée ED'!A231</f>
        <v>8.3</v>
      </c>
      <c r="C59" s="139" t="str">
        <f>'Evaluation détaillée ED'!B231</f>
        <v>Maîtrise du produit non conforme</v>
      </c>
      <c r="D59" s="139"/>
      <c r="E59" s="139"/>
      <c r="F59" s="140" t="str">
        <f>'Evaluation détaillée ED'!C231</f>
        <v>en attente</v>
      </c>
      <c r="G59" s="140" t="str">
        <f>'Evaluation détaillée ED'!D231</f>
        <v/>
      </c>
      <c r="H59" s="206" t="str">
        <f>IF(G59="NA",F59,PROPER(MID('Evaluation détaillée ED'!E231,14,9)))</f>
        <v/>
      </c>
    </row>
    <row r="60" spans="1:8" ht="11" customHeight="1" x14ac:dyDescent="0.2">
      <c r="A60" s="205"/>
      <c r="B60" s="138" t="str">
        <f>'Evaluation détaillée ED'!A245</f>
        <v>8.4</v>
      </c>
      <c r="C60" s="139" t="str">
        <f>'Evaluation détaillée ED'!B245</f>
        <v>Analyse des données</v>
      </c>
      <c r="D60" s="139"/>
      <c r="E60" s="139"/>
      <c r="F60" s="140" t="str">
        <f>'Evaluation détaillée ED'!C245</f>
        <v>en attente</v>
      </c>
      <c r="G60" s="140" t="str">
        <f>'Evaluation détaillée ED'!D245</f>
        <v/>
      </c>
      <c r="H60" s="206" t="str">
        <f>IF(G60="NA",F60,PROPER(MID('Evaluation détaillée ED'!E245,14,9)))</f>
        <v/>
      </c>
    </row>
    <row r="61" spans="1:8" ht="11" customHeight="1" x14ac:dyDescent="0.2">
      <c r="A61" s="207"/>
      <c r="B61" s="208" t="str">
        <f>'Evaluation détaillée ED'!A251</f>
        <v>8.5</v>
      </c>
      <c r="C61" s="209" t="str">
        <f>'Evaluation détaillée ED'!B251</f>
        <v>Amélioration</v>
      </c>
      <c r="D61" s="209"/>
      <c r="E61" s="209"/>
      <c r="F61" s="211" t="str">
        <f>'Evaluation détaillée ED'!C251</f>
        <v>en attente</v>
      </c>
      <c r="G61" s="211" t="str">
        <f>'Evaluation détaillée ED'!D251</f>
        <v/>
      </c>
      <c r="H61" s="345" t="str">
        <f>IF(G61="NA",F61,PROPER(MID('Evaluation détaillée ED'!E251,14,9)))</f>
        <v/>
      </c>
    </row>
  </sheetData>
  <sheetProtection sheet="1" objects="1" scenarios="1" selectLockedCells="1"/>
  <mergeCells count="25">
    <mergeCell ref="A20:D20"/>
    <mergeCell ref="A24:E24"/>
    <mergeCell ref="A31:H31"/>
    <mergeCell ref="A33:D33"/>
    <mergeCell ref="A22:H22"/>
    <mergeCell ref="A23:E23"/>
    <mergeCell ref="F23:H23"/>
    <mergeCell ref="F24:H24"/>
    <mergeCell ref="F25:H25"/>
    <mergeCell ref="A29:E29"/>
    <mergeCell ref="G5:H5"/>
    <mergeCell ref="A2:H2"/>
    <mergeCell ref="G6:H7"/>
    <mergeCell ref="A7:B7"/>
    <mergeCell ref="A16:D16"/>
    <mergeCell ref="A4:D4"/>
    <mergeCell ref="A5:B5"/>
    <mergeCell ref="C5:D5"/>
    <mergeCell ref="A6:B6"/>
    <mergeCell ref="C6:D6"/>
    <mergeCell ref="A9:H9"/>
    <mergeCell ref="A10:D10"/>
    <mergeCell ref="E10:H10"/>
    <mergeCell ref="A14:D14"/>
    <mergeCell ref="A15:D15"/>
  </mergeCells>
  <phoneticPr fontId="70" type="noConversion"/>
  <dataValidations count="2">
    <dataValidation allowBlank="1" showInputMessage="1" showErrorMessage="1" prompt="Indiquez tous les enseignements tirés des résultats de l'autodiagnostic" sqref="F24:H24"/>
    <dataValidation allowBlank="1" showInputMessage="1" showErrorMessage="1" prompt="Indiquez brièvement le plan d'action prioritaire : objectifs, pilotage et planning" sqref="F27:F30"/>
  </dataValidations>
  <pageMargins left="0.70000000000000007" right="0.70000000000000007" top="0.75000000000000011" bottom="0.75000000000000011" header="0.30000000000000004" footer="0.30000000000000004"/>
  <pageSetup paperSize="9" orientation="landscape"/>
  <headerFooter>
    <oddHeader>&amp;L&amp;"Arial Narrow,Normal"&amp;6 © UTC  - Master TTS - www.utc.fr/master-qualite, puis "Travaux", "Qualité-Management", réf ?&amp;R&amp;"Arial Narrow,Normal"&amp;6Fichier : &amp;F - Onglet : &amp;A</oddHeader>
    <oddFooter>&amp;L&amp;"Arial Narrow,Normal"&amp;6© BEUZELIN Laurine, DESGRANGES Amaury, EMILE Quentin&amp;R&amp;"Arial Narrow,Normal"&amp;6page n° &amp;P/&amp;N</oddFooter>
  </headerFooter>
  <rowBreaks count="1" manualBreakCount="1">
    <brk id="2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XFD53"/>
  <sheetViews>
    <sheetView workbookViewId="0">
      <selection activeCell="F11" sqref="F11:H11"/>
    </sheetView>
  </sheetViews>
  <sheetFormatPr baseColWidth="10" defaultColWidth="10.7109375" defaultRowHeight="16" x14ac:dyDescent="0.2"/>
  <cols>
    <col min="1" max="1" width="8.42578125" style="402" customWidth="1"/>
    <col min="2" max="5" width="13.7109375" style="402" customWidth="1"/>
    <col min="6" max="8" width="14.140625" style="402" customWidth="1"/>
    <col min="9" max="16384" width="10.7109375" style="402"/>
  </cols>
  <sheetData>
    <row r="1" spans="1:8" x14ac:dyDescent="0.2">
      <c r="A1" s="1" t="str">
        <f>'Mode d''emploi'!B1</f>
        <v>Document d'appui à la déclaration première partie de conformité à la norme ISO 13485 : 2016</v>
      </c>
      <c r="B1" s="2"/>
      <c r="C1" s="3"/>
      <c r="D1" s="3"/>
      <c r="E1" s="3"/>
      <c r="F1" s="3"/>
      <c r="G1" s="4"/>
      <c r="H1" s="4" t="s">
        <v>0</v>
      </c>
    </row>
    <row r="2" spans="1:8" ht="23" customHeight="1" x14ac:dyDescent="0.2">
      <c r="A2" s="596" t="s">
        <v>327</v>
      </c>
      <c r="B2" s="597"/>
      <c r="C2" s="597"/>
      <c r="D2" s="597"/>
      <c r="E2" s="597"/>
      <c r="F2" s="597"/>
      <c r="G2" s="597"/>
      <c r="H2" s="666"/>
    </row>
    <row r="3" spans="1:8" ht="7" customHeight="1" x14ac:dyDescent="0.2">
      <c r="A3" s="357"/>
      <c r="B3" s="358"/>
      <c r="C3" s="358"/>
      <c r="D3" s="358"/>
      <c r="E3" s="358"/>
      <c r="F3" s="359"/>
      <c r="G3" s="359"/>
      <c r="H3" s="360"/>
    </row>
    <row r="4" spans="1:8" x14ac:dyDescent="0.2">
      <c r="A4" s="638" t="s">
        <v>1</v>
      </c>
      <c r="B4" s="639"/>
      <c r="C4" s="639"/>
      <c r="D4" s="640"/>
      <c r="E4" s="10"/>
      <c r="F4" s="10"/>
      <c r="G4" s="11" t="s">
        <v>2</v>
      </c>
      <c r="H4" s="262"/>
    </row>
    <row r="5" spans="1:8" ht="25" customHeight="1" x14ac:dyDescent="0.2">
      <c r="A5" s="641" t="str">
        <f>'Mode d''emploi'!B5</f>
        <v>Etablissement :</v>
      </c>
      <c r="B5" s="642"/>
      <c r="C5" s="643" t="str">
        <f>'Mode d''emploi'!E5</f>
        <v>Nom de l'établissement</v>
      </c>
      <c r="D5" s="644"/>
      <c r="E5" s="258" t="str">
        <f>'Evaluation détaillée ED'!A4</f>
        <v>Date de l'autodiagnostic (jj/mm/aaaa): </v>
      </c>
      <c r="F5" s="267" t="str">
        <f>IF('Evaluation rapide ER'!C4="","",'Evaluation rapide ER'!C4)</f>
        <v/>
      </c>
      <c r="G5" s="645" t="str">
        <f>'Evaluation détaillée ED'!A7</f>
        <v>L'équipe d'autodiagnostic :</v>
      </c>
      <c r="H5" s="646"/>
    </row>
    <row r="6" spans="1:8" ht="25" customHeight="1" x14ac:dyDescent="0.2">
      <c r="A6" s="647" t="str">
        <f>'Mode d''emploi'!B6</f>
        <v xml:space="preserve"> Responsable du SMQ : </v>
      </c>
      <c r="B6" s="648"/>
      <c r="C6" s="649" t="str">
        <f>'Mode d''emploi'!E6</f>
        <v>NOM et Prénom</v>
      </c>
      <c r="D6" s="650"/>
      <c r="E6" s="259" t="s">
        <v>3</v>
      </c>
      <c r="F6" s="268" t="str">
        <f>IF('Evaluation rapide ER'!C5="","",'Evaluation rapide ER'!C5)</f>
        <v>NOM et Prénom</v>
      </c>
      <c r="G6" s="651" t="str">
        <f>IF('Evaluation rapide ER'!C7="","",'Evaluation rapide ER'!C7)</f>
        <v>Noms et Prénoms des participants</v>
      </c>
      <c r="H6" s="652"/>
    </row>
    <row r="7" spans="1:8" ht="25" customHeight="1" x14ac:dyDescent="0.2">
      <c r="A7" s="655" t="s">
        <v>108</v>
      </c>
      <c r="B7" s="656"/>
      <c r="C7" s="260" t="str">
        <f>'Mode d''emploi'!E7</f>
        <v>email</v>
      </c>
      <c r="D7" s="261" t="str">
        <f>'Mode d''emploi'!I7</f>
        <v>tel :</v>
      </c>
      <c r="E7" s="270" t="str">
        <f>IF('Evaluation rapide ER'!C6="","",'Evaluation rapide ER'!C6)</f>
        <v>tel :</v>
      </c>
      <c r="F7" s="269" t="str">
        <f>IF('Evaluation rapide ER'!E6="","",'Evaluation rapide ER'!E6)</f>
        <v>email</v>
      </c>
      <c r="G7" s="653"/>
      <c r="H7" s="654"/>
    </row>
    <row r="8" spans="1:8" ht="7" customHeight="1" x14ac:dyDescent="0.2">
      <c r="A8" s="346"/>
      <c r="B8" s="347"/>
      <c r="C8" s="347"/>
      <c r="D8" s="347"/>
      <c r="E8" s="348"/>
      <c r="F8" s="348"/>
      <c r="G8" s="347"/>
      <c r="H8" s="349"/>
    </row>
    <row r="9" spans="1:8" ht="18" x14ac:dyDescent="0.2">
      <c r="A9" s="407"/>
      <c r="B9" s="408" t="str">
        <f>'Evaluation détaillée ED'!A12</f>
        <v>Art. 4</v>
      </c>
      <c r="C9" s="409" t="str">
        <f>'Evaluation détaillée ED'!B12</f>
        <v>Système de management de la qualité</v>
      </c>
      <c r="D9" s="408"/>
      <c r="E9" s="408"/>
      <c r="F9" s="408"/>
      <c r="G9" s="408"/>
      <c r="H9" s="410"/>
    </row>
    <row r="10" spans="1:8" x14ac:dyDescent="0.2">
      <c r="A10" s="411"/>
      <c r="B10" s="251" t="s">
        <v>4</v>
      </c>
      <c r="C10" s="252" t="s">
        <v>5</v>
      </c>
      <c r="D10" s="253"/>
      <c r="E10" s="250"/>
      <c r="F10" s="667" t="s">
        <v>6</v>
      </c>
      <c r="G10" s="668"/>
      <c r="H10" s="669"/>
    </row>
    <row r="11" spans="1:8" ht="54" customHeight="1" x14ac:dyDescent="0.2">
      <c r="A11" s="392"/>
      <c r="B11" s="255" t="str">
        <f>'Résultats ED'!E34</f>
        <v/>
      </c>
      <c r="C11" s="255" t="str">
        <f>'Résultats ED'!G34</f>
        <v/>
      </c>
      <c r="D11" s="256"/>
      <c r="E11" s="254"/>
      <c r="F11" s="670" t="s">
        <v>7</v>
      </c>
      <c r="G11" s="671"/>
      <c r="H11" s="672"/>
    </row>
    <row r="12" spans="1:8" x14ac:dyDescent="0.2">
      <c r="A12" s="392"/>
      <c r="B12" s="254"/>
      <c r="C12" s="254"/>
      <c r="D12" s="254"/>
      <c r="E12" s="254"/>
      <c r="F12" s="673" t="s">
        <v>8</v>
      </c>
      <c r="G12" s="674"/>
      <c r="H12" s="675"/>
    </row>
    <row r="13" spans="1:8" ht="24" x14ac:dyDescent="0.2">
      <c r="A13" s="392"/>
      <c r="B13" s="254"/>
      <c r="C13" s="254"/>
      <c r="D13" s="254"/>
      <c r="E13" s="254"/>
      <c r="F13" s="403" t="s">
        <v>105</v>
      </c>
      <c r="G13" s="351" t="s">
        <v>106</v>
      </c>
      <c r="H13" s="404" t="s">
        <v>107</v>
      </c>
    </row>
    <row r="14" spans="1:8" ht="62" customHeight="1" x14ac:dyDescent="0.2">
      <c r="A14" s="392"/>
      <c r="B14" s="254"/>
      <c r="C14" s="254"/>
      <c r="D14" s="254"/>
      <c r="E14" s="254"/>
      <c r="F14" s="405" t="s">
        <v>9</v>
      </c>
      <c r="G14" s="350"/>
      <c r="H14" s="406"/>
    </row>
    <row r="15" spans="1:8" ht="62" customHeight="1" x14ac:dyDescent="0.2">
      <c r="A15" s="392"/>
      <c r="B15" s="254"/>
      <c r="C15" s="254"/>
      <c r="D15" s="254"/>
      <c r="E15" s="254"/>
      <c r="F15" s="405" t="s">
        <v>10</v>
      </c>
      <c r="G15" s="350"/>
      <c r="H15" s="406"/>
    </row>
    <row r="16" spans="1:8" ht="62" customHeight="1" x14ac:dyDescent="0.2">
      <c r="A16" s="633" t="str">
        <f>IF(Util_ED!D2&gt;1,CONCATENATE("Attention : ",Util_ED!D2," critères ne sont pas encore traités"),IF(Util_ED!D2&gt;0,CONCATENATE("Attention : ",Util_ED!D2," critère n'est pas encore traité"),""))</f>
        <v>Attention : 18 critères ne sont pas encore traités</v>
      </c>
      <c r="B16" s="634"/>
      <c r="C16" s="634"/>
      <c r="D16" s="634"/>
      <c r="E16" s="634"/>
      <c r="F16" s="685" t="s">
        <v>10</v>
      </c>
      <c r="G16" s="686"/>
      <c r="H16" s="687"/>
    </row>
    <row r="17" spans="1:16384" ht="7" customHeight="1" x14ac:dyDescent="0.2">
      <c r="A17" s="396"/>
      <c r="B17" s="397"/>
      <c r="C17" s="397"/>
      <c r="D17" s="397"/>
      <c r="E17" s="397"/>
      <c r="F17" s="630"/>
      <c r="G17" s="631"/>
      <c r="H17" s="632"/>
    </row>
    <row r="18" spans="1:16384" ht="18" x14ac:dyDescent="0.2">
      <c r="A18" s="263"/>
      <c r="B18" s="118" t="str">
        <f>'Evaluation détaillée ED'!A33</f>
        <v>Art. 5</v>
      </c>
      <c r="C18" s="119" t="str">
        <f>'Evaluation détaillée ED'!B33</f>
        <v>Responsabilité de la direction</v>
      </c>
      <c r="D18" s="118"/>
      <c r="E18" s="118"/>
      <c r="F18" s="118"/>
      <c r="G18" s="118"/>
      <c r="H18" s="401"/>
    </row>
    <row r="19" spans="1:16384" x14ac:dyDescent="0.2">
      <c r="A19" s="388"/>
      <c r="B19" s="389" t="s">
        <v>4</v>
      </c>
      <c r="C19" s="390" t="s">
        <v>5</v>
      </c>
      <c r="D19" s="391"/>
      <c r="E19" s="391"/>
      <c r="F19" s="657" t="s">
        <v>6</v>
      </c>
      <c r="G19" s="658"/>
      <c r="H19" s="659"/>
    </row>
    <row r="20" spans="1:16384" ht="54" customHeight="1" x14ac:dyDescent="0.2">
      <c r="A20" s="392"/>
      <c r="B20" s="255" t="str">
        <f>'Résultats ED'!E37</f>
        <v/>
      </c>
      <c r="C20" s="255" t="str">
        <f>'Résultats ED'!G37</f>
        <v/>
      </c>
      <c r="D20" s="254"/>
      <c r="E20" s="254"/>
      <c r="F20" s="676" t="s">
        <v>489</v>
      </c>
      <c r="G20" s="677"/>
      <c r="H20" s="678"/>
    </row>
    <row r="21" spans="1:16384" x14ac:dyDescent="0.2">
      <c r="A21" s="392"/>
      <c r="B21" s="254"/>
      <c r="C21" s="254"/>
      <c r="D21" s="254"/>
      <c r="E21" s="254"/>
      <c r="F21" s="679" t="s">
        <v>8</v>
      </c>
      <c r="G21" s="680"/>
      <c r="H21" s="681"/>
    </row>
    <row r="22" spans="1:16384" ht="24" x14ac:dyDescent="0.2">
      <c r="A22" s="392"/>
      <c r="B22" s="254"/>
      <c r="C22" s="254"/>
      <c r="D22" s="254"/>
      <c r="E22" s="254"/>
      <c r="F22" s="412" t="s">
        <v>105</v>
      </c>
      <c r="G22" s="352" t="s">
        <v>106</v>
      </c>
      <c r="H22" s="413" t="s">
        <v>107</v>
      </c>
    </row>
    <row r="23" spans="1:16384" ht="65" customHeight="1" x14ac:dyDescent="0.2">
      <c r="A23" s="392"/>
      <c r="B23" s="254"/>
      <c r="C23" s="254"/>
      <c r="D23" s="254"/>
      <c r="E23" s="254"/>
      <c r="F23" s="414" t="s">
        <v>9</v>
      </c>
      <c r="G23" s="194"/>
      <c r="H23" s="415"/>
    </row>
    <row r="24" spans="1:16384" ht="65" customHeight="1" x14ac:dyDescent="0.2">
      <c r="A24" s="392"/>
      <c r="B24" s="254"/>
      <c r="C24" s="254"/>
      <c r="D24" s="254"/>
      <c r="E24" s="254"/>
      <c r="F24" s="414" t="s">
        <v>10</v>
      </c>
      <c r="G24" s="194"/>
      <c r="H24" s="415"/>
    </row>
    <row r="25" spans="1:16384" ht="65" customHeight="1" x14ac:dyDescent="0.2">
      <c r="A25" s="633" t="str">
        <f>IF(Util_ED!D2&gt;1,CONCATENATE("Attention : ",Util_ED!E2," critères ne sont pas encore traités"),IF(Util_ED!E2&gt;0,CONCATENATE("Attention : ",Util_ED!E2," critère n'est pas encore traité"),""))</f>
        <v>Attention : 15 critères ne sont pas encore traités</v>
      </c>
      <c r="B25" s="634"/>
      <c r="C25" s="634"/>
      <c r="D25" s="634"/>
      <c r="E25" s="634"/>
      <c r="F25" s="635" t="s">
        <v>11</v>
      </c>
      <c r="G25" s="636"/>
      <c r="H25" s="637"/>
    </row>
    <row r="26" spans="1:16384" ht="7" customHeight="1" x14ac:dyDescent="0.2">
      <c r="A26" s="396"/>
      <c r="B26" s="397"/>
      <c r="C26" s="397"/>
      <c r="D26" s="397"/>
      <c r="E26" s="397"/>
      <c r="F26" s="630"/>
      <c r="G26" s="631"/>
      <c r="H26" s="632"/>
      <c r="I26" s="12"/>
      <c r="J26" s="13"/>
      <c r="K26" s="13"/>
      <c r="L26" s="13"/>
      <c r="M26" s="13"/>
      <c r="N26" s="14"/>
      <c r="O26" s="14"/>
      <c r="P26" s="15"/>
      <c r="Q26" s="12"/>
      <c r="R26" s="13"/>
      <c r="S26" s="13"/>
      <c r="T26" s="13"/>
      <c r="U26" s="13"/>
      <c r="V26" s="14"/>
      <c r="W26" s="14"/>
      <c r="X26" s="15"/>
      <c r="Y26" s="12"/>
      <c r="Z26" s="13"/>
      <c r="AA26" s="13"/>
      <c r="AB26" s="13"/>
      <c r="AC26" s="13"/>
      <c r="AD26" s="14"/>
      <c r="AE26" s="14"/>
      <c r="AF26" s="15"/>
      <c r="AG26" s="12"/>
      <c r="AH26" s="13"/>
      <c r="AI26" s="13"/>
      <c r="AJ26" s="13"/>
      <c r="AK26" s="13"/>
      <c r="AL26" s="14"/>
      <c r="AM26" s="14"/>
      <c r="AN26" s="15"/>
      <c r="AO26" s="12"/>
      <c r="AP26" s="13"/>
      <c r="AQ26" s="13"/>
      <c r="AR26" s="13"/>
      <c r="AS26" s="13"/>
      <c r="AT26" s="14"/>
      <c r="AU26" s="14"/>
      <c r="AV26" s="15"/>
      <c r="AW26" s="12"/>
      <c r="AX26" s="13"/>
      <c r="AY26" s="13"/>
      <c r="AZ26" s="13"/>
      <c r="BA26" s="13"/>
      <c r="BB26" s="14"/>
      <c r="BC26" s="14"/>
      <c r="BD26" s="15"/>
      <c r="BE26" s="12"/>
      <c r="BF26" s="13"/>
      <c r="BG26" s="13"/>
      <c r="BH26" s="13"/>
      <c r="BI26" s="13"/>
      <c r="BJ26" s="14"/>
      <c r="BK26" s="14"/>
      <c r="BL26" s="15"/>
      <c r="BM26" s="12"/>
      <c r="BN26" s="13"/>
      <c r="BO26" s="13"/>
      <c r="BP26" s="13"/>
      <c r="BQ26" s="13"/>
      <c r="BR26" s="14"/>
      <c r="BS26" s="14"/>
      <c r="BT26" s="15"/>
      <c r="BU26" s="12"/>
      <c r="BV26" s="13"/>
      <c r="BW26" s="13"/>
      <c r="BX26" s="13"/>
      <c r="BY26" s="13"/>
      <c r="BZ26" s="14"/>
      <c r="CA26" s="14"/>
      <c r="CB26" s="15"/>
      <c r="CC26" s="12"/>
      <c r="CD26" s="13"/>
      <c r="CE26" s="13"/>
      <c r="CF26" s="13"/>
      <c r="CG26" s="13"/>
      <c r="CH26" s="14"/>
      <c r="CI26" s="14"/>
      <c r="CJ26" s="15"/>
      <c r="CK26" s="12"/>
      <c r="CL26" s="13"/>
      <c r="CM26" s="13"/>
      <c r="CN26" s="13"/>
      <c r="CO26" s="13"/>
      <c r="CP26" s="14"/>
      <c r="CQ26" s="14"/>
      <c r="CR26" s="15"/>
      <c r="CS26" s="12"/>
      <c r="CT26" s="13"/>
      <c r="CU26" s="13"/>
      <c r="CV26" s="13"/>
      <c r="CW26" s="13"/>
      <c r="CX26" s="14"/>
      <c r="CY26" s="14"/>
      <c r="CZ26" s="15"/>
      <c r="DA26" s="12"/>
      <c r="DB26" s="13"/>
      <c r="DC26" s="13"/>
      <c r="DD26" s="13"/>
      <c r="DE26" s="13"/>
      <c r="DF26" s="14"/>
      <c r="DG26" s="14"/>
      <c r="DH26" s="15"/>
      <c r="DI26" s="12"/>
      <c r="DJ26" s="13"/>
      <c r="DK26" s="13"/>
      <c r="DL26" s="13"/>
      <c r="DM26" s="13"/>
      <c r="DN26" s="14"/>
      <c r="DO26" s="14"/>
      <c r="DP26" s="15"/>
      <c r="DQ26" s="12"/>
      <c r="DR26" s="13"/>
      <c r="DS26" s="13"/>
      <c r="DT26" s="13"/>
      <c r="DU26" s="13"/>
      <c r="DV26" s="14"/>
      <c r="DW26" s="14"/>
      <c r="DX26" s="15"/>
      <c r="DY26" s="12"/>
      <c r="DZ26" s="13"/>
      <c r="EA26" s="13"/>
      <c r="EB26" s="13"/>
      <c r="EC26" s="13"/>
      <c r="ED26" s="14"/>
      <c r="EE26" s="14"/>
      <c r="EF26" s="15"/>
      <c r="EG26" s="12"/>
      <c r="EH26" s="13"/>
      <c r="EI26" s="13"/>
      <c r="EJ26" s="13"/>
      <c r="EK26" s="13"/>
      <c r="EL26" s="14"/>
      <c r="EM26" s="14"/>
      <c r="EN26" s="15"/>
      <c r="EO26" s="12"/>
      <c r="EP26" s="13"/>
      <c r="EQ26" s="13"/>
      <c r="ER26" s="13"/>
      <c r="ES26" s="13"/>
      <c r="ET26" s="14"/>
      <c r="EU26" s="14"/>
      <c r="EV26" s="15"/>
      <c r="EW26" s="12"/>
      <c r="EX26" s="13"/>
      <c r="EY26" s="13"/>
      <c r="EZ26" s="13"/>
      <c r="FA26" s="13"/>
      <c r="FB26" s="14"/>
      <c r="FC26" s="14"/>
      <c r="FD26" s="15"/>
      <c r="FE26" s="12"/>
      <c r="FF26" s="13"/>
      <c r="FG26" s="13"/>
      <c r="FH26" s="13"/>
      <c r="FI26" s="13"/>
      <c r="FJ26" s="14"/>
      <c r="FK26" s="14"/>
      <c r="FL26" s="15"/>
      <c r="FM26" s="12"/>
      <c r="FN26" s="13"/>
      <c r="FO26" s="13"/>
      <c r="FP26" s="13"/>
      <c r="FQ26" s="13"/>
      <c r="FR26" s="14"/>
      <c r="FS26" s="14"/>
      <c r="FT26" s="15"/>
      <c r="FU26" s="12"/>
      <c r="FV26" s="13"/>
      <c r="FW26" s="13"/>
      <c r="FX26" s="13"/>
      <c r="FY26" s="13"/>
      <c r="FZ26" s="14"/>
      <c r="GA26" s="14"/>
      <c r="GB26" s="15"/>
      <c r="GC26" s="12"/>
      <c r="GD26" s="13"/>
      <c r="GE26" s="13"/>
      <c r="GF26" s="13"/>
      <c r="GG26" s="13"/>
      <c r="GH26" s="14"/>
      <c r="GI26" s="14"/>
      <c r="GJ26" s="15"/>
      <c r="GK26" s="12"/>
      <c r="GL26" s="13"/>
      <c r="GM26" s="13"/>
      <c r="GN26" s="13"/>
      <c r="GO26" s="13"/>
      <c r="GP26" s="14"/>
      <c r="GQ26" s="14"/>
      <c r="GR26" s="15"/>
      <c r="GS26" s="12"/>
      <c r="GT26" s="13"/>
      <c r="GU26" s="13"/>
      <c r="GV26" s="13"/>
      <c r="GW26" s="13"/>
      <c r="GX26" s="14"/>
      <c r="GY26" s="14"/>
      <c r="GZ26" s="15"/>
      <c r="HA26" s="12"/>
      <c r="HB26" s="13"/>
      <c r="HC26" s="13"/>
      <c r="HD26" s="13"/>
      <c r="HE26" s="13"/>
      <c r="HF26" s="14"/>
      <c r="HG26" s="14"/>
      <c r="HH26" s="15"/>
      <c r="HI26" s="12"/>
      <c r="HJ26" s="13"/>
      <c r="HK26" s="13"/>
      <c r="HL26" s="13"/>
      <c r="HM26" s="13"/>
      <c r="HN26" s="14"/>
      <c r="HO26" s="14"/>
      <c r="HP26" s="15"/>
      <c r="HQ26" s="12"/>
      <c r="HR26" s="13"/>
      <c r="HS26" s="13"/>
      <c r="HT26" s="13"/>
      <c r="HU26" s="13"/>
      <c r="HV26" s="14"/>
      <c r="HW26" s="14"/>
      <c r="HX26" s="15"/>
      <c r="HY26" s="12"/>
      <c r="HZ26" s="13"/>
      <c r="IA26" s="13"/>
      <c r="IB26" s="13"/>
      <c r="IC26" s="13"/>
      <c r="ID26" s="14"/>
      <c r="IE26" s="14"/>
      <c r="IF26" s="15"/>
      <c r="IG26" s="12"/>
      <c r="IH26" s="13"/>
      <c r="II26" s="13"/>
      <c r="IJ26" s="13"/>
      <c r="IK26" s="13"/>
      <c r="IL26" s="14"/>
      <c r="IM26" s="14"/>
      <c r="IN26" s="15"/>
      <c r="IO26" s="12"/>
      <c r="IP26" s="13"/>
      <c r="IQ26" s="13"/>
      <c r="IR26" s="13"/>
      <c r="IS26" s="13"/>
      <c r="IT26" s="14"/>
      <c r="IU26" s="14"/>
      <c r="IV26" s="15"/>
      <c r="IW26" s="12"/>
      <c r="IX26" s="13"/>
      <c r="IY26" s="13"/>
      <c r="IZ26" s="13"/>
      <c r="JA26" s="13"/>
      <c r="JB26" s="14"/>
      <c r="JC26" s="14"/>
      <c r="JD26" s="15"/>
      <c r="JE26" s="12"/>
      <c r="JF26" s="13"/>
      <c r="JG26" s="13"/>
      <c r="JH26" s="13"/>
      <c r="JI26" s="13"/>
      <c r="JJ26" s="14"/>
      <c r="JK26" s="14"/>
      <c r="JL26" s="15"/>
      <c r="JM26" s="12"/>
      <c r="JN26" s="13"/>
      <c r="JO26" s="13"/>
      <c r="JP26" s="13"/>
      <c r="JQ26" s="13"/>
      <c r="JR26" s="14"/>
      <c r="JS26" s="14"/>
      <c r="JT26" s="15"/>
      <c r="JU26" s="12"/>
      <c r="JV26" s="13"/>
      <c r="JW26" s="13"/>
      <c r="JX26" s="13"/>
      <c r="JY26" s="13"/>
      <c r="JZ26" s="14"/>
      <c r="KA26" s="14"/>
      <c r="KB26" s="15"/>
      <c r="KC26" s="12"/>
      <c r="KD26" s="13"/>
      <c r="KE26" s="13"/>
      <c r="KF26" s="13"/>
      <c r="KG26" s="13"/>
      <c r="KH26" s="14"/>
      <c r="KI26" s="14"/>
      <c r="KJ26" s="15"/>
      <c r="KK26" s="12"/>
      <c r="KL26" s="13"/>
      <c r="KM26" s="13"/>
      <c r="KN26" s="13"/>
      <c r="KO26" s="13"/>
      <c r="KP26" s="14"/>
      <c r="KQ26" s="14"/>
      <c r="KR26" s="15"/>
      <c r="KS26" s="12"/>
      <c r="KT26" s="13"/>
      <c r="KU26" s="13"/>
      <c r="KV26" s="13"/>
      <c r="KW26" s="13"/>
      <c r="KX26" s="14"/>
      <c r="KY26" s="14"/>
      <c r="KZ26" s="15"/>
      <c r="LA26" s="12"/>
      <c r="LB26" s="13"/>
      <c r="LC26" s="13"/>
      <c r="LD26" s="13"/>
      <c r="LE26" s="13"/>
      <c r="LF26" s="14"/>
      <c r="LG26" s="14"/>
      <c r="LH26" s="15"/>
      <c r="LI26" s="12"/>
      <c r="LJ26" s="13"/>
      <c r="LK26" s="13"/>
      <c r="LL26" s="13"/>
      <c r="LM26" s="13"/>
      <c r="LN26" s="14"/>
      <c r="LO26" s="14"/>
      <c r="LP26" s="15"/>
      <c r="LQ26" s="12"/>
      <c r="LR26" s="13"/>
      <c r="LS26" s="13"/>
      <c r="LT26" s="13"/>
      <c r="LU26" s="13"/>
      <c r="LV26" s="14"/>
      <c r="LW26" s="14"/>
      <c r="LX26" s="15"/>
      <c r="LY26" s="12"/>
      <c r="LZ26" s="13"/>
      <c r="MA26" s="13"/>
      <c r="MB26" s="13"/>
      <c r="MC26" s="13"/>
      <c r="MD26" s="14"/>
      <c r="ME26" s="14"/>
      <c r="MF26" s="15"/>
      <c r="MG26" s="12"/>
      <c r="MH26" s="13"/>
      <c r="MI26" s="13"/>
      <c r="MJ26" s="13"/>
      <c r="MK26" s="13"/>
      <c r="ML26" s="14"/>
      <c r="MM26" s="14"/>
      <c r="MN26" s="15"/>
      <c r="MO26" s="12"/>
      <c r="MP26" s="13"/>
      <c r="MQ26" s="13"/>
      <c r="MR26" s="13"/>
      <c r="MS26" s="13"/>
      <c r="MT26" s="14"/>
      <c r="MU26" s="14"/>
      <c r="MV26" s="15"/>
      <c r="MW26" s="12"/>
      <c r="MX26" s="13"/>
      <c r="MY26" s="13"/>
      <c r="MZ26" s="13"/>
      <c r="NA26" s="13"/>
      <c r="NB26" s="14"/>
      <c r="NC26" s="14"/>
      <c r="ND26" s="15"/>
      <c r="NE26" s="12"/>
      <c r="NF26" s="13"/>
      <c r="NG26" s="13"/>
      <c r="NH26" s="13"/>
      <c r="NI26" s="13"/>
      <c r="NJ26" s="14"/>
      <c r="NK26" s="14"/>
      <c r="NL26" s="15"/>
      <c r="NM26" s="12"/>
      <c r="NN26" s="13"/>
      <c r="NO26" s="13"/>
      <c r="NP26" s="13"/>
      <c r="NQ26" s="13"/>
      <c r="NR26" s="14"/>
      <c r="NS26" s="14"/>
      <c r="NT26" s="15"/>
      <c r="NU26" s="12"/>
      <c r="NV26" s="13"/>
      <c r="NW26" s="13"/>
      <c r="NX26" s="13"/>
      <c r="NY26" s="13"/>
      <c r="NZ26" s="14"/>
      <c r="OA26" s="14"/>
      <c r="OB26" s="15"/>
      <c r="OC26" s="12"/>
      <c r="OD26" s="13"/>
      <c r="OE26" s="13"/>
      <c r="OF26" s="13"/>
      <c r="OG26" s="13"/>
      <c r="OH26" s="14"/>
      <c r="OI26" s="14"/>
      <c r="OJ26" s="15"/>
      <c r="OK26" s="12"/>
      <c r="OL26" s="13"/>
      <c r="OM26" s="13"/>
      <c r="ON26" s="13"/>
      <c r="OO26" s="13"/>
      <c r="OP26" s="14"/>
      <c r="OQ26" s="14"/>
      <c r="OR26" s="15"/>
      <c r="OS26" s="12"/>
      <c r="OT26" s="13"/>
      <c r="OU26" s="13"/>
      <c r="OV26" s="13"/>
      <c r="OW26" s="13"/>
      <c r="OX26" s="14"/>
      <c r="OY26" s="14"/>
      <c r="OZ26" s="15"/>
      <c r="PA26" s="12"/>
      <c r="PB26" s="13"/>
      <c r="PC26" s="13"/>
      <c r="PD26" s="13"/>
      <c r="PE26" s="13"/>
      <c r="PF26" s="14"/>
      <c r="PG26" s="14"/>
      <c r="PH26" s="15"/>
      <c r="PI26" s="12"/>
      <c r="PJ26" s="13"/>
      <c r="PK26" s="13"/>
      <c r="PL26" s="13"/>
      <c r="PM26" s="13"/>
      <c r="PN26" s="14"/>
      <c r="PO26" s="14"/>
      <c r="PP26" s="15"/>
      <c r="PQ26" s="12"/>
      <c r="PR26" s="13"/>
      <c r="PS26" s="13"/>
      <c r="PT26" s="13"/>
      <c r="PU26" s="13"/>
      <c r="PV26" s="14"/>
      <c r="PW26" s="14"/>
      <c r="PX26" s="15"/>
      <c r="PY26" s="12"/>
      <c r="PZ26" s="13"/>
      <c r="QA26" s="13"/>
      <c r="QB26" s="13"/>
      <c r="QC26" s="13"/>
      <c r="QD26" s="14"/>
      <c r="QE26" s="14"/>
      <c r="QF26" s="15"/>
      <c r="QG26" s="12"/>
      <c r="QH26" s="13"/>
      <c r="QI26" s="13"/>
      <c r="QJ26" s="13"/>
      <c r="QK26" s="13"/>
      <c r="QL26" s="14"/>
      <c r="QM26" s="14"/>
      <c r="QN26" s="15"/>
      <c r="QO26" s="12"/>
      <c r="QP26" s="13"/>
      <c r="QQ26" s="13"/>
      <c r="QR26" s="13"/>
      <c r="QS26" s="13"/>
      <c r="QT26" s="14"/>
      <c r="QU26" s="14"/>
      <c r="QV26" s="15"/>
      <c r="QW26" s="12"/>
      <c r="QX26" s="13"/>
      <c r="QY26" s="13"/>
      <c r="QZ26" s="13"/>
      <c r="RA26" s="13"/>
      <c r="RB26" s="14"/>
      <c r="RC26" s="14"/>
      <c r="RD26" s="15"/>
      <c r="RE26" s="12"/>
      <c r="RF26" s="13"/>
      <c r="RG26" s="13"/>
      <c r="RH26" s="13"/>
      <c r="RI26" s="13"/>
      <c r="RJ26" s="14"/>
      <c r="RK26" s="14"/>
      <c r="RL26" s="15"/>
      <c r="RM26" s="12"/>
      <c r="RN26" s="13"/>
      <c r="RO26" s="13"/>
      <c r="RP26" s="13"/>
      <c r="RQ26" s="13"/>
      <c r="RR26" s="14"/>
      <c r="RS26" s="14"/>
      <c r="RT26" s="15"/>
      <c r="RU26" s="12"/>
      <c r="RV26" s="13"/>
      <c r="RW26" s="13"/>
      <c r="RX26" s="13"/>
      <c r="RY26" s="13"/>
      <c r="RZ26" s="14"/>
      <c r="SA26" s="14"/>
      <c r="SB26" s="15"/>
      <c r="SC26" s="12"/>
      <c r="SD26" s="13"/>
      <c r="SE26" s="13"/>
      <c r="SF26" s="13"/>
      <c r="SG26" s="13"/>
      <c r="SH26" s="14"/>
      <c r="SI26" s="14"/>
      <c r="SJ26" s="15"/>
      <c r="SK26" s="12"/>
      <c r="SL26" s="13"/>
      <c r="SM26" s="13"/>
      <c r="SN26" s="13"/>
      <c r="SO26" s="13"/>
      <c r="SP26" s="14"/>
      <c r="SQ26" s="14"/>
      <c r="SR26" s="15"/>
      <c r="SS26" s="12"/>
      <c r="ST26" s="13"/>
      <c r="SU26" s="13"/>
      <c r="SV26" s="13"/>
      <c r="SW26" s="13"/>
      <c r="SX26" s="14"/>
      <c r="SY26" s="14"/>
      <c r="SZ26" s="15"/>
      <c r="TA26" s="12"/>
      <c r="TB26" s="13"/>
      <c r="TC26" s="13"/>
      <c r="TD26" s="13"/>
      <c r="TE26" s="13"/>
      <c r="TF26" s="14"/>
      <c r="TG26" s="14"/>
      <c r="TH26" s="15"/>
      <c r="TI26" s="12"/>
      <c r="TJ26" s="13"/>
      <c r="TK26" s="13"/>
      <c r="TL26" s="13"/>
      <c r="TM26" s="13"/>
      <c r="TN26" s="14"/>
      <c r="TO26" s="14"/>
      <c r="TP26" s="15"/>
      <c r="TQ26" s="12"/>
      <c r="TR26" s="13"/>
      <c r="TS26" s="13"/>
      <c r="TT26" s="13"/>
      <c r="TU26" s="13"/>
      <c r="TV26" s="14"/>
      <c r="TW26" s="14"/>
      <c r="TX26" s="15"/>
      <c r="TY26" s="12"/>
      <c r="TZ26" s="13"/>
      <c r="UA26" s="13"/>
      <c r="UB26" s="13"/>
      <c r="UC26" s="13"/>
      <c r="UD26" s="14"/>
      <c r="UE26" s="14"/>
      <c r="UF26" s="15"/>
      <c r="UG26" s="12"/>
      <c r="UH26" s="13"/>
      <c r="UI26" s="13"/>
      <c r="UJ26" s="13"/>
      <c r="UK26" s="13"/>
      <c r="UL26" s="14"/>
      <c r="UM26" s="14"/>
      <c r="UN26" s="15"/>
      <c r="UO26" s="12"/>
      <c r="UP26" s="13"/>
      <c r="UQ26" s="13"/>
      <c r="UR26" s="13"/>
      <c r="US26" s="13"/>
      <c r="UT26" s="14"/>
      <c r="UU26" s="14"/>
      <c r="UV26" s="15"/>
      <c r="UW26" s="12"/>
      <c r="UX26" s="13"/>
      <c r="UY26" s="13"/>
      <c r="UZ26" s="13"/>
      <c r="VA26" s="13"/>
      <c r="VB26" s="14"/>
      <c r="VC26" s="14"/>
      <c r="VD26" s="15"/>
      <c r="VE26" s="12"/>
      <c r="VF26" s="13"/>
      <c r="VG26" s="13"/>
      <c r="VH26" s="13"/>
      <c r="VI26" s="13"/>
      <c r="VJ26" s="14"/>
      <c r="VK26" s="14"/>
      <c r="VL26" s="15"/>
      <c r="VM26" s="12"/>
      <c r="VN26" s="13"/>
      <c r="VO26" s="13"/>
      <c r="VP26" s="13"/>
      <c r="VQ26" s="13"/>
      <c r="VR26" s="14"/>
      <c r="VS26" s="14"/>
      <c r="VT26" s="15"/>
      <c r="VU26" s="12"/>
      <c r="VV26" s="13"/>
      <c r="VW26" s="13"/>
      <c r="VX26" s="13"/>
      <c r="VY26" s="13"/>
      <c r="VZ26" s="14"/>
      <c r="WA26" s="14"/>
      <c r="WB26" s="15"/>
      <c r="WC26" s="12"/>
      <c r="WD26" s="13"/>
      <c r="WE26" s="13"/>
      <c r="WF26" s="13"/>
      <c r="WG26" s="13"/>
      <c r="WH26" s="14"/>
      <c r="WI26" s="14"/>
      <c r="WJ26" s="15"/>
      <c r="WK26" s="12"/>
      <c r="WL26" s="13"/>
      <c r="WM26" s="13"/>
      <c r="WN26" s="13"/>
      <c r="WO26" s="13"/>
      <c r="WP26" s="14"/>
      <c r="WQ26" s="14"/>
      <c r="WR26" s="15"/>
      <c r="WS26" s="12"/>
      <c r="WT26" s="13"/>
      <c r="WU26" s="13"/>
      <c r="WV26" s="13"/>
      <c r="WW26" s="13"/>
      <c r="WX26" s="14"/>
      <c r="WY26" s="14"/>
      <c r="WZ26" s="15"/>
      <c r="XA26" s="12"/>
      <c r="XB26" s="13"/>
      <c r="XC26" s="13"/>
      <c r="XD26" s="13"/>
      <c r="XE26" s="13"/>
      <c r="XF26" s="14"/>
      <c r="XG26" s="14"/>
      <c r="XH26" s="15"/>
      <c r="XI26" s="12"/>
      <c r="XJ26" s="13"/>
      <c r="XK26" s="13"/>
      <c r="XL26" s="13"/>
      <c r="XM26" s="13"/>
      <c r="XN26" s="14"/>
      <c r="XO26" s="14"/>
      <c r="XP26" s="15"/>
      <c r="XQ26" s="12"/>
      <c r="XR26" s="13"/>
      <c r="XS26" s="13"/>
      <c r="XT26" s="13"/>
      <c r="XU26" s="13"/>
      <c r="XV26" s="14"/>
      <c r="XW26" s="14"/>
      <c r="XX26" s="15"/>
      <c r="XY26" s="12"/>
      <c r="XZ26" s="13"/>
      <c r="YA26" s="13"/>
      <c r="YB26" s="13"/>
      <c r="YC26" s="13"/>
      <c r="YD26" s="14"/>
      <c r="YE26" s="14"/>
      <c r="YF26" s="15"/>
      <c r="YG26" s="12"/>
      <c r="YH26" s="13"/>
      <c r="YI26" s="13"/>
      <c r="YJ26" s="13"/>
      <c r="YK26" s="13"/>
      <c r="YL26" s="14"/>
      <c r="YM26" s="14"/>
      <c r="YN26" s="15"/>
      <c r="YO26" s="12"/>
      <c r="YP26" s="13"/>
      <c r="YQ26" s="13"/>
      <c r="YR26" s="13"/>
      <c r="YS26" s="13"/>
      <c r="YT26" s="14"/>
      <c r="YU26" s="14"/>
      <c r="YV26" s="15"/>
      <c r="YW26" s="12"/>
      <c r="YX26" s="13"/>
      <c r="YY26" s="13"/>
      <c r="YZ26" s="13"/>
      <c r="ZA26" s="13"/>
      <c r="ZB26" s="14"/>
      <c r="ZC26" s="14"/>
      <c r="ZD26" s="15"/>
      <c r="ZE26" s="12"/>
      <c r="ZF26" s="13"/>
      <c r="ZG26" s="13"/>
      <c r="ZH26" s="13"/>
      <c r="ZI26" s="13"/>
      <c r="ZJ26" s="14"/>
      <c r="ZK26" s="14"/>
      <c r="ZL26" s="15"/>
      <c r="ZM26" s="12"/>
      <c r="ZN26" s="13"/>
      <c r="ZO26" s="13"/>
      <c r="ZP26" s="13"/>
      <c r="ZQ26" s="13"/>
      <c r="ZR26" s="14"/>
      <c r="ZS26" s="14"/>
      <c r="ZT26" s="15"/>
      <c r="ZU26" s="12"/>
      <c r="ZV26" s="13"/>
      <c r="ZW26" s="13"/>
      <c r="ZX26" s="13"/>
      <c r="ZY26" s="13"/>
      <c r="ZZ26" s="14"/>
      <c r="AAA26" s="14"/>
      <c r="AAB26" s="15"/>
      <c r="AAC26" s="12"/>
      <c r="AAD26" s="13"/>
      <c r="AAE26" s="13"/>
      <c r="AAF26" s="13"/>
      <c r="AAG26" s="13"/>
      <c r="AAH26" s="14"/>
      <c r="AAI26" s="14"/>
      <c r="AAJ26" s="15"/>
      <c r="AAK26" s="12"/>
      <c r="AAL26" s="13"/>
      <c r="AAM26" s="13"/>
      <c r="AAN26" s="13"/>
      <c r="AAO26" s="13"/>
      <c r="AAP26" s="14"/>
      <c r="AAQ26" s="14"/>
      <c r="AAR26" s="15"/>
      <c r="AAS26" s="12"/>
      <c r="AAT26" s="13"/>
      <c r="AAU26" s="13"/>
      <c r="AAV26" s="13"/>
      <c r="AAW26" s="13"/>
      <c r="AAX26" s="14"/>
      <c r="AAY26" s="14"/>
      <c r="AAZ26" s="15"/>
      <c r="ABA26" s="12"/>
      <c r="ABB26" s="13"/>
      <c r="ABC26" s="13"/>
      <c r="ABD26" s="13"/>
      <c r="ABE26" s="13"/>
      <c r="ABF26" s="14"/>
      <c r="ABG26" s="14"/>
      <c r="ABH26" s="15"/>
      <c r="ABI26" s="12"/>
      <c r="ABJ26" s="13"/>
      <c r="ABK26" s="13"/>
      <c r="ABL26" s="13"/>
      <c r="ABM26" s="13"/>
      <c r="ABN26" s="14"/>
      <c r="ABO26" s="14"/>
      <c r="ABP26" s="15"/>
      <c r="ABQ26" s="12"/>
      <c r="ABR26" s="13"/>
      <c r="ABS26" s="13"/>
      <c r="ABT26" s="13"/>
      <c r="ABU26" s="13"/>
      <c r="ABV26" s="14"/>
      <c r="ABW26" s="14"/>
      <c r="ABX26" s="15"/>
      <c r="ABY26" s="12"/>
      <c r="ABZ26" s="13"/>
      <c r="ACA26" s="13"/>
      <c r="ACB26" s="13"/>
      <c r="ACC26" s="13"/>
      <c r="ACD26" s="14"/>
      <c r="ACE26" s="14"/>
      <c r="ACF26" s="15"/>
      <c r="ACG26" s="12"/>
      <c r="ACH26" s="13"/>
      <c r="ACI26" s="13"/>
      <c r="ACJ26" s="13"/>
      <c r="ACK26" s="13"/>
      <c r="ACL26" s="14"/>
      <c r="ACM26" s="14"/>
      <c r="ACN26" s="15"/>
      <c r="ACO26" s="12"/>
      <c r="ACP26" s="13"/>
      <c r="ACQ26" s="13"/>
      <c r="ACR26" s="13"/>
      <c r="ACS26" s="13"/>
      <c r="ACT26" s="14"/>
      <c r="ACU26" s="14"/>
      <c r="ACV26" s="15"/>
      <c r="ACW26" s="12"/>
      <c r="ACX26" s="13"/>
      <c r="ACY26" s="13"/>
      <c r="ACZ26" s="13"/>
      <c r="ADA26" s="13"/>
      <c r="ADB26" s="14"/>
      <c r="ADC26" s="14"/>
      <c r="ADD26" s="15"/>
      <c r="ADE26" s="12"/>
      <c r="ADF26" s="13"/>
      <c r="ADG26" s="13"/>
      <c r="ADH26" s="13"/>
      <c r="ADI26" s="13"/>
      <c r="ADJ26" s="14"/>
      <c r="ADK26" s="14"/>
      <c r="ADL26" s="15"/>
      <c r="ADM26" s="12"/>
      <c r="ADN26" s="13"/>
      <c r="ADO26" s="13"/>
      <c r="ADP26" s="13"/>
      <c r="ADQ26" s="13"/>
      <c r="ADR26" s="14"/>
      <c r="ADS26" s="14"/>
      <c r="ADT26" s="15"/>
      <c r="ADU26" s="12"/>
      <c r="ADV26" s="13"/>
      <c r="ADW26" s="13"/>
      <c r="ADX26" s="13"/>
      <c r="ADY26" s="13"/>
      <c r="ADZ26" s="14"/>
      <c r="AEA26" s="14"/>
      <c r="AEB26" s="15"/>
      <c r="AEC26" s="12"/>
      <c r="AED26" s="13"/>
      <c r="AEE26" s="13"/>
      <c r="AEF26" s="13"/>
      <c r="AEG26" s="13"/>
      <c r="AEH26" s="14"/>
      <c r="AEI26" s="14"/>
      <c r="AEJ26" s="15"/>
      <c r="AEK26" s="12"/>
      <c r="AEL26" s="13"/>
      <c r="AEM26" s="13"/>
      <c r="AEN26" s="13"/>
      <c r="AEO26" s="13"/>
      <c r="AEP26" s="14"/>
      <c r="AEQ26" s="14"/>
      <c r="AER26" s="15"/>
      <c r="AES26" s="12"/>
      <c r="AET26" s="13"/>
      <c r="AEU26" s="13"/>
      <c r="AEV26" s="13"/>
      <c r="AEW26" s="13"/>
      <c r="AEX26" s="14"/>
      <c r="AEY26" s="14"/>
      <c r="AEZ26" s="15"/>
      <c r="AFA26" s="12"/>
      <c r="AFB26" s="13"/>
      <c r="AFC26" s="13"/>
      <c r="AFD26" s="13"/>
      <c r="AFE26" s="13"/>
      <c r="AFF26" s="14"/>
      <c r="AFG26" s="14"/>
      <c r="AFH26" s="15"/>
      <c r="AFI26" s="12"/>
      <c r="AFJ26" s="13"/>
      <c r="AFK26" s="13"/>
      <c r="AFL26" s="13"/>
      <c r="AFM26" s="13"/>
      <c r="AFN26" s="14"/>
      <c r="AFO26" s="14"/>
      <c r="AFP26" s="15"/>
      <c r="AFQ26" s="12"/>
      <c r="AFR26" s="13"/>
      <c r="AFS26" s="13"/>
      <c r="AFT26" s="13"/>
      <c r="AFU26" s="13"/>
      <c r="AFV26" s="14"/>
      <c r="AFW26" s="14"/>
      <c r="AFX26" s="15"/>
      <c r="AFY26" s="12"/>
      <c r="AFZ26" s="13"/>
      <c r="AGA26" s="13"/>
      <c r="AGB26" s="13"/>
      <c r="AGC26" s="13"/>
      <c r="AGD26" s="14"/>
      <c r="AGE26" s="14"/>
      <c r="AGF26" s="15"/>
      <c r="AGG26" s="12"/>
      <c r="AGH26" s="13"/>
      <c r="AGI26" s="13"/>
      <c r="AGJ26" s="13"/>
      <c r="AGK26" s="13"/>
      <c r="AGL26" s="14"/>
      <c r="AGM26" s="14"/>
      <c r="AGN26" s="15"/>
      <c r="AGO26" s="12"/>
      <c r="AGP26" s="13"/>
      <c r="AGQ26" s="13"/>
      <c r="AGR26" s="13"/>
      <c r="AGS26" s="13"/>
      <c r="AGT26" s="14"/>
      <c r="AGU26" s="14"/>
      <c r="AGV26" s="15"/>
      <c r="AGW26" s="12"/>
      <c r="AGX26" s="13"/>
      <c r="AGY26" s="13"/>
      <c r="AGZ26" s="13"/>
      <c r="AHA26" s="13"/>
      <c r="AHB26" s="14"/>
      <c r="AHC26" s="14"/>
      <c r="AHD26" s="15"/>
      <c r="AHE26" s="12"/>
      <c r="AHF26" s="13"/>
      <c r="AHG26" s="13"/>
      <c r="AHH26" s="13"/>
      <c r="AHI26" s="13"/>
      <c r="AHJ26" s="14"/>
      <c r="AHK26" s="14"/>
      <c r="AHL26" s="15"/>
      <c r="AHM26" s="12"/>
      <c r="AHN26" s="13"/>
      <c r="AHO26" s="13"/>
      <c r="AHP26" s="13"/>
      <c r="AHQ26" s="13"/>
      <c r="AHR26" s="14"/>
      <c r="AHS26" s="14"/>
      <c r="AHT26" s="15"/>
      <c r="AHU26" s="12"/>
      <c r="AHV26" s="13"/>
      <c r="AHW26" s="13"/>
      <c r="AHX26" s="13"/>
      <c r="AHY26" s="13"/>
      <c r="AHZ26" s="14"/>
      <c r="AIA26" s="14"/>
      <c r="AIB26" s="15"/>
      <c r="AIC26" s="12"/>
      <c r="AID26" s="13"/>
      <c r="AIE26" s="13"/>
      <c r="AIF26" s="13"/>
      <c r="AIG26" s="13"/>
      <c r="AIH26" s="14"/>
      <c r="AII26" s="14"/>
      <c r="AIJ26" s="15"/>
      <c r="AIK26" s="12"/>
      <c r="AIL26" s="13"/>
      <c r="AIM26" s="13"/>
      <c r="AIN26" s="13"/>
      <c r="AIO26" s="13"/>
      <c r="AIP26" s="14"/>
      <c r="AIQ26" s="14"/>
      <c r="AIR26" s="15"/>
      <c r="AIS26" s="12"/>
      <c r="AIT26" s="13"/>
      <c r="AIU26" s="13"/>
      <c r="AIV26" s="13"/>
      <c r="AIW26" s="13"/>
      <c r="AIX26" s="14"/>
      <c r="AIY26" s="14"/>
      <c r="AIZ26" s="15"/>
      <c r="AJA26" s="12"/>
      <c r="AJB26" s="13"/>
      <c r="AJC26" s="13"/>
      <c r="AJD26" s="13"/>
      <c r="AJE26" s="13"/>
      <c r="AJF26" s="14"/>
      <c r="AJG26" s="14"/>
      <c r="AJH26" s="15"/>
      <c r="AJI26" s="12"/>
      <c r="AJJ26" s="13"/>
      <c r="AJK26" s="13"/>
      <c r="AJL26" s="13"/>
      <c r="AJM26" s="13"/>
      <c r="AJN26" s="14"/>
      <c r="AJO26" s="14"/>
      <c r="AJP26" s="15"/>
      <c r="AJQ26" s="12"/>
      <c r="AJR26" s="13"/>
      <c r="AJS26" s="13"/>
      <c r="AJT26" s="13"/>
      <c r="AJU26" s="13"/>
      <c r="AJV26" s="14"/>
      <c r="AJW26" s="14"/>
      <c r="AJX26" s="15"/>
      <c r="AJY26" s="12"/>
      <c r="AJZ26" s="13"/>
      <c r="AKA26" s="13"/>
      <c r="AKB26" s="13"/>
      <c r="AKC26" s="13"/>
      <c r="AKD26" s="14"/>
      <c r="AKE26" s="14"/>
      <c r="AKF26" s="15"/>
      <c r="AKG26" s="12"/>
      <c r="AKH26" s="13"/>
      <c r="AKI26" s="13"/>
      <c r="AKJ26" s="13"/>
      <c r="AKK26" s="13"/>
      <c r="AKL26" s="14"/>
      <c r="AKM26" s="14"/>
      <c r="AKN26" s="15"/>
      <c r="AKO26" s="12"/>
      <c r="AKP26" s="13"/>
      <c r="AKQ26" s="13"/>
      <c r="AKR26" s="13"/>
      <c r="AKS26" s="13"/>
      <c r="AKT26" s="14"/>
      <c r="AKU26" s="14"/>
      <c r="AKV26" s="15"/>
      <c r="AKW26" s="12"/>
      <c r="AKX26" s="13"/>
      <c r="AKY26" s="13"/>
      <c r="AKZ26" s="13"/>
      <c r="ALA26" s="13"/>
      <c r="ALB26" s="14"/>
      <c r="ALC26" s="14"/>
      <c r="ALD26" s="15"/>
      <c r="ALE26" s="12"/>
      <c r="ALF26" s="13"/>
      <c r="ALG26" s="13"/>
      <c r="ALH26" s="13"/>
      <c r="ALI26" s="13"/>
      <c r="ALJ26" s="14"/>
      <c r="ALK26" s="14"/>
      <c r="ALL26" s="15"/>
      <c r="ALM26" s="12"/>
      <c r="ALN26" s="13"/>
      <c r="ALO26" s="13"/>
      <c r="ALP26" s="13"/>
      <c r="ALQ26" s="13"/>
      <c r="ALR26" s="14"/>
      <c r="ALS26" s="14"/>
      <c r="ALT26" s="15"/>
      <c r="ALU26" s="12"/>
      <c r="ALV26" s="13"/>
      <c r="ALW26" s="13"/>
      <c r="ALX26" s="13"/>
      <c r="ALY26" s="13"/>
      <c r="ALZ26" s="14"/>
      <c r="AMA26" s="14"/>
      <c r="AMB26" s="15"/>
      <c r="AMC26" s="12"/>
      <c r="AMD26" s="13"/>
      <c r="AME26" s="13"/>
      <c r="AMF26" s="13"/>
      <c r="AMG26" s="13"/>
      <c r="AMH26" s="14"/>
      <c r="AMI26" s="14"/>
      <c r="AMJ26" s="15"/>
      <c r="AMK26" s="12"/>
      <c r="AML26" s="13"/>
      <c r="AMM26" s="13"/>
      <c r="AMN26" s="13"/>
      <c r="AMO26" s="13"/>
      <c r="AMP26" s="14"/>
      <c r="AMQ26" s="14"/>
      <c r="AMR26" s="15"/>
      <c r="AMS26" s="12"/>
      <c r="AMT26" s="13"/>
      <c r="AMU26" s="13"/>
      <c r="AMV26" s="13"/>
      <c r="AMW26" s="13"/>
      <c r="AMX26" s="14"/>
      <c r="AMY26" s="14"/>
      <c r="AMZ26" s="15"/>
      <c r="ANA26" s="12"/>
      <c r="ANB26" s="13"/>
      <c r="ANC26" s="13"/>
      <c r="AND26" s="13"/>
      <c r="ANE26" s="13"/>
      <c r="ANF26" s="14"/>
      <c r="ANG26" s="14"/>
      <c r="ANH26" s="15"/>
      <c r="ANI26" s="12"/>
      <c r="ANJ26" s="13"/>
      <c r="ANK26" s="13"/>
      <c r="ANL26" s="13"/>
      <c r="ANM26" s="13"/>
      <c r="ANN26" s="14"/>
      <c r="ANO26" s="14"/>
      <c r="ANP26" s="15"/>
      <c r="ANQ26" s="12"/>
      <c r="ANR26" s="13"/>
      <c r="ANS26" s="13"/>
      <c r="ANT26" s="13"/>
      <c r="ANU26" s="13"/>
      <c r="ANV26" s="14"/>
      <c r="ANW26" s="14"/>
      <c r="ANX26" s="15"/>
      <c r="ANY26" s="12"/>
      <c r="ANZ26" s="13"/>
      <c r="AOA26" s="13"/>
      <c r="AOB26" s="13"/>
      <c r="AOC26" s="13"/>
      <c r="AOD26" s="14"/>
      <c r="AOE26" s="14"/>
      <c r="AOF26" s="15"/>
      <c r="AOG26" s="12"/>
      <c r="AOH26" s="13"/>
      <c r="AOI26" s="13"/>
      <c r="AOJ26" s="13"/>
      <c r="AOK26" s="13"/>
      <c r="AOL26" s="14"/>
      <c r="AOM26" s="14"/>
      <c r="AON26" s="15"/>
      <c r="AOO26" s="12"/>
      <c r="AOP26" s="13"/>
      <c r="AOQ26" s="13"/>
      <c r="AOR26" s="13"/>
      <c r="AOS26" s="13"/>
      <c r="AOT26" s="14"/>
      <c r="AOU26" s="14"/>
      <c r="AOV26" s="15"/>
      <c r="AOW26" s="12"/>
      <c r="AOX26" s="13"/>
      <c r="AOY26" s="13"/>
      <c r="AOZ26" s="13"/>
      <c r="APA26" s="13"/>
      <c r="APB26" s="14"/>
      <c r="APC26" s="14"/>
      <c r="APD26" s="15"/>
      <c r="APE26" s="12"/>
      <c r="APF26" s="13"/>
      <c r="APG26" s="13"/>
      <c r="APH26" s="13"/>
      <c r="API26" s="13"/>
      <c r="APJ26" s="14"/>
      <c r="APK26" s="14"/>
      <c r="APL26" s="15"/>
      <c r="APM26" s="12"/>
      <c r="APN26" s="13"/>
      <c r="APO26" s="13"/>
      <c r="APP26" s="13"/>
      <c r="APQ26" s="13"/>
      <c r="APR26" s="14"/>
      <c r="APS26" s="14"/>
      <c r="APT26" s="15"/>
      <c r="APU26" s="12"/>
      <c r="APV26" s="13"/>
      <c r="APW26" s="13"/>
      <c r="APX26" s="13"/>
      <c r="APY26" s="13"/>
      <c r="APZ26" s="14"/>
      <c r="AQA26" s="14"/>
      <c r="AQB26" s="15"/>
      <c r="AQC26" s="12"/>
      <c r="AQD26" s="13"/>
      <c r="AQE26" s="13"/>
      <c r="AQF26" s="13"/>
      <c r="AQG26" s="13"/>
      <c r="AQH26" s="14"/>
      <c r="AQI26" s="14"/>
      <c r="AQJ26" s="15"/>
      <c r="AQK26" s="12"/>
      <c r="AQL26" s="13"/>
      <c r="AQM26" s="13"/>
      <c r="AQN26" s="13"/>
      <c r="AQO26" s="13"/>
      <c r="AQP26" s="14"/>
      <c r="AQQ26" s="14"/>
      <c r="AQR26" s="15"/>
      <c r="AQS26" s="12"/>
      <c r="AQT26" s="13"/>
      <c r="AQU26" s="13"/>
      <c r="AQV26" s="13"/>
      <c r="AQW26" s="13"/>
      <c r="AQX26" s="14"/>
      <c r="AQY26" s="14"/>
      <c r="AQZ26" s="15"/>
      <c r="ARA26" s="12"/>
      <c r="ARB26" s="13"/>
      <c r="ARC26" s="13"/>
      <c r="ARD26" s="13"/>
      <c r="ARE26" s="13"/>
      <c r="ARF26" s="14"/>
      <c r="ARG26" s="14"/>
      <c r="ARH26" s="15"/>
      <c r="ARI26" s="12"/>
      <c r="ARJ26" s="13"/>
      <c r="ARK26" s="13"/>
      <c r="ARL26" s="13"/>
      <c r="ARM26" s="13"/>
      <c r="ARN26" s="14"/>
      <c r="ARO26" s="14"/>
      <c r="ARP26" s="15"/>
      <c r="ARQ26" s="12"/>
      <c r="ARR26" s="13"/>
      <c r="ARS26" s="13"/>
      <c r="ART26" s="13"/>
      <c r="ARU26" s="13"/>
      <c r="ARV26" s="14"/>
      <c r="ARW26" s="14"/>
      <c r="ARX26" s="15"/>
      <c r="ARY26" s="12"/>
      <c r="ARZ26" s="13"/>
      <c r="ASA26" s="13"/>
      <c r="ASB26" s="13"/>
      <c r="ASC26" s="13"/>
      <c r="ASD26" s="14"/>
      <c r="ASE26" s="14"/>
      <c r="ASF26" s="15"/>
      <c r="ASG26" s="12"/>
      <c r="ASH26" s="13"/>
      <c r="ASI26" s="13"/>
      <c r="ASJ26" s="13"/>
      <c r="ASK26" s="13"/>
      <c r="ASL26" s="14"/>
      <c r="ASM26" s="14"/>
      <c r="ASN26" s="15"/>
      <c r="ASO26" s="12"/>
      <c r="ASP26" s="13"/>
      <c r="ASQ26" s="13"/>
      <c r="ASR26" s="13"/>
      <c r="ASS26" s="13"/>
      <c r="AST26" s="14"/>
      <c r="ASU26" s="14"/>
      <c r="ASV26" s="15"/>
      <c r="ASW26" s="12"/>
      <c r="ASX26" s="13"/>
      <c r="ASY26" s="13"/>
      <c r="ASZ26" s="13"/>
      <c r="ATA26" s="13"/>
      <c r="ATB26" s="14"/>
      <c r="ATC26" s="14"/>
      <c r="ATD26" s="15"/>
      <c r="ATE26" s="12"/>
      <c r="ATF26" s="13"/>
      <c r="ATG26" s="13"/>
      <c r="ATH26" s="13"/>
      <c r="ATI26" s="13"/>
      <c r="ATJ26" s="14"/>
      <c r="ATK26" s="14"/>
      <c r="ATL26" s="15"/>
      <c r="ATM26" s="12"/>
      <c r="ATN26" s="13"/>
      <c r="ATO26" s="13"/>
      <c r="ATP26" s="13"/>
      <c r="ATQ26" s="13"/>
      <c r="ATR26" s="14"/>
      <c r="ATS26" s="14"/>
      <c r="ATT26" s="15"/>
      <c r="ATU26" s="12"/>
      <c r="ATV26" s="13"/>
      <c r="ATW26" s="13"/>
      <c r="ATX26" s="13"/>
      <c r="ATY26" s="13"/>
      <c r="ATZ26" s="14"/>
      <c r="AUA26" s="14"/>
      <c r="AUB26" s="15"/>
      <c r="AUC26" s="12"/>
      <c r="AUD26" s="13"/>
      <c r="AUE26" s="13"/>
      <c r="AUF26" s="13"/>
      <c r="AUG26" s="13"/>
      <c r="AUH26" s="14"/>
      <c r="AUI26" s="14"/>
      <c r="AUJ26" s="15"/>
      <c r="AUK26" s="12"/>
      <c r="AUL26" s="13"/>
      <c r="AUM26" s="13"/>
      <c r="AUN26" s="13"/>
      <c r="AUO26" s="13"/>
      <c r="AUP26" s="14"/>
      <c r="AUQ26" s="14"/>
      <c r="AUR26" s="15"/>
      <c r="AUS26" s="12"/>
      <c r="AUT26" s="13"/>
      <c r="AUU26" s="13"/>
      <c r="AUV26" s="13"/>
      <c r="AUW26" s="13"/>
      <c r="AUX26" s="14"/>
      <c r="AUY26" s="14"/>
      <c r="AUZ26" s="15"/>
      <c r="AVA26" s="12"/>
      <c r="AVB26" s="13"/>
      <c r="AVC26" s="13"/>
      <c r="AVD26" s="13"/>
      <c r="AVE26" s="13"/>
      <c r="AVF26" s="14"/>
      <c r="AVG26" s="14"/>
      <c r="AVH26" s="15"/>
      <c r="AVI26" s="12"/>
      <c r="AVJ26" s="13"/>
      <c r="AVK26" s="13"/>
      <c r="AVL26" s="13"/>
      <c r="AVM26" s="13"/>
      <c r="AVN26" s="14"/>
      <c r="AVO26" s="14"/>
      <c r="AVP26" s="15"/>
      <c r="AVQ26" s="12"/>
      <c r="AVR26" s="13"/>
      <c r="AVS26" s="13"/>
      <c r="AVT26" s="13"/>
      <c r="AVU26" s="13"/>
      <c r="AVV26" s="14"/>
      <c r="AVW26" s="14"/>
      <c r="AVX26" s="15"/>
      <c r="AVY26" s="12"/>
      <c r="AVZ26" s="13"/>
      <c r="AWA26" s="13"/>
      <c r="AWB26" s="13"/>
      <c r="AWC26" s="13"/>
      <c r="AWD26" s="14"/>
      <c r="AWE26" s="14"/>
      <c r="AWF26" s="15"/>
      <c r="AWG26" s="12"/>
      <c r="AWH26" s="13"/>
      <c r="AWI26" s="13"/>
      <c r="AWJ26" s="13"/>
      <c r="AWK26" s="13"/>
      <c r="AWL26" s="14"/>
      <c r="AWM26" s="14"/>
      <c r="AWN26" s="15"/>
      <c r="AWO26" s="12"/>
      <c r="AWP26" s="13"/>
      <c r="AWQ26" s="13"/>
      <c r="AWR26" s="13"/>
      <c r="AWS26" s="13"/>
      <c r="AWT26" s="14"/>
      <c r="AWU26" s="14"/>
      <c r="AWV26" s="15"/>
      <c r="AWW26" s="12"/>
      <c r="AWX26" s="13"/>
      <c r="AWY26" s="13"/>
      <c r="AWZ26" s="13"/>
      <c r="AXA26" s="13"/>
      <c r="AXB26" s="14"/>
      <c r="AXC26" s="14"/>
      <c r="AXD26" s="15"/>
      <c r="AXE26" s="12"/>
      <c r="AXF26" s="13"/>
      <c r="AXG26" s="13"/>
      <c r="AXH26" s="13"/>
      <c r="AXI26" s="13"/>
      <c r="AXJ26" s="14"/>
      <c r="AXK26" s="14"/>
      <c r="AXL26" s="15"/>
      <c r="AXM26" s="12"/>
      <c r="AXN26" s="13"/>
      <c r="AXO26" s="13"/>
      <c r="AXP26" s="13"/>
      <c r="AXQ26" s="13"/>
      <c r="AXR26" s="14"/>
      <c r="AXS26" s="14"/>
      <c r="AXT26" s="15"/>
      <c r="AXU26" s="12"/>
      <c r="AXV26" s="13"/>
      <c r="AXW26" s="13"/>
      <c r="AXX26" s="13"/>
      <c r="AXY26" s="13"/>
      <c r="AXZ26" s="14"/>
      <c r="AYA26" s="14"/>
      <c r="AYB26" s="15"/>
      <c r="AYC26" s="12"/>
      <c r="AYD26" s="13"/>
      <c r="AYE26" s="13"/>
      <c r="AYF26" s="13"/>
      <c r="AYG26" s="13"/>
      <c r="AYH26" s="14"/>
      <c r="AYI26" s="14"/>
      <c r="AYJ26" s="15"/>
      <c r="AYK26" s="12"/>
      <c r="AYL26" s="13"/>
      <c r="AYM26" s="13"/>
      <c r="AYN26" s="13"/>
      <c r="AYO26" s="13"/>
      <c r="AYP26" s="14"/>
      <c r="AYQ26" s="14"/>
      <c r="AYR26" s="15"/>
      <c r="AYS26" s="12"/>
      <c r="AYT26" s="13"/>
      <c r="AYU26" s="13"/>
      <c r="AYV26" s="13"/>
      <c r="AYW26" s="13"/>
      <c r="AYX26" s="14"/>
      <c r="AYY26" s="14"/>
      <c r="AYZ26" s="15"/>
      <c r="AZA26" s="12"/>
      <c r="AZB26" s="13"/>
      <c r="AZC26" s="13"/>
      <c r="AZD26" s="13"/>
      <c r="AZE26" s="13"/>
      <c r="AZF26" s="14"/>
      <c r="AZG26" s="14"/>
      <c r="AZH26" s="15"/>
      <c r="AZI26" s="12"/>
      <c r="AZJ26" s="13"/>
      <c r="AZK26" s="13"/>
      <c r="AZL26" s="13"/>
      <c r="AZM26" s="13"/>
      <c r="AZN26" s="14"/>
      <c r="AZO26" s="14"/>
      <c r="AZP26" s="15"/>
      <c r="AZQ26" s="12"/>
      <c r="AZR26" s="13"/>
      <c r="AZS26" s="13"/>
      <c r="AZT26" s="13"/>
      <c r="AZU26" s="13"/>
      <c r="AZV26" s="14"/>
      <c r="AZW26" s="14"/>
      <c r="AZX26" s="15"/>
      <c r="AZY26" s="12"/>
      <c r="AZZ26" s="13"/>
      <c r="BAA26" s="13"/>
      <c r="BAB26" s="13"/>
      <c r="BAC26" s="13"/>
      <c r="BAD26" s="14"/>
      <c r="BAE26" s="14"/>
      <c r="BAF26" s="15"/>
      <c r="BAG26" s="12"/>
      <c r="BAH26" s="13"/>
      <c r="BAI26" s="13"/>
      <c r="BAJ26" s="13"/>
      <c r="BAK26" s="13"/>
      <c r="BAL26" s="14"/>
      <c r="BAM26" s="14"/>
      <c r="BAN26" s="15"/>
      <c r="BAO26" s="12"/>
      <c r="BAP26" s="13"/>
      <c r="BAQ26" s="13"/>
      <c r="BAR26" s="13"/>
      <c r="BAS26" s="13"/>
      <c r="BAT26" s="14"/>
      <c r="BAU26" s="14"/>
      <c r="BAV26" s="15"/>
      <c r="BAW26" s="12"/>
      <c r="BAX26" s="13"/>
      <c r="BAY26" s="13"/>
      <c r="BAZ26" s="13"/>
      <c r="BBA26" s="13"/>
      <c r="BBB26" s="14"/>
      <c r="BBC26" s="14"/>
      <c r="BBD26" s="15"/>
      <c r="BBE26" s="12"/>
      <c r="BBF26" s="13"/>
      <c r="BBG26" s="13"/>
      <c r="BBH26" s="13"/>
      <c r="BBI26" s="13"/>
      <c r="BBJ26" s="14"/>
      <c r="BBK26" s="14"/>
      <c r="BBL26" s="15"/>
      <c r="BBM26" s="12"/>
      <c r="BBN26" s="13"/>
      <c r="BBO26" s="13"/>
      <c r="BBP26" s="13"/>
      <c r="BBQ26" s="13"/>
      <c r="BBR26" s="14"/>
      <c r="BBS26" s="14"/>
      <c r="BBT26" s="15"/>
      <c r="BBU26" s="12"/>
      <c r="BBV26" s="13"/>
      <c r="BBW26" s="13"/>
      <c r="BBX26" s="13"/>
      <c r="BBY26" s="13"/>
      <c r="BBZ26" s="14"/>
      <c r="BCA26" s="14"/>
      <c r="BCB26" s="15"/>
      <c r="BCC26" s="12"/>
      <c r="BCD26" s="13"/>
      <c r="BCE26" s="13"/>
      <c r="BCF26" s="13"/>
      <c r="BCG26" s="13"/>
      <c r="BCH26" s="14"/>
      <c r="BCI26" s="14"/>
      <c r="BCJ26" s="15"/>
      <c r="BCK26" s="12"/>
      <c r="BCL26" s="13"/>
      <c r="BCM26" s="13"/>
      <c r="BCN26" s="13"/>
      <c r="BCO26" s="13"/>
      <c r="BCP26" s="14"/>
      <c r="BCQ26" s="14"/>
      <c r="BCR26" s="15"/>
      <c r="BCS26" s="12"/>
      <c r="BCT26" s="13"/>
      <c r="BCU26" s="13"/>
      <c r="BCV26" s="13"/>
      <c r="BCW26" s="13"/>
      <c r="BCX26" s="14"/>
      <c r="BCY26" s="14"/>
      <c r="BCZ26" s="15"/>
      <c r="BDA26" s="12"/>
      <c r="BDB26" s="13"/>
      <c r="BDC26" s="13"/>
      <c r="BDD26" s="13"/>
      <c r="BDE26" s="13"/>
      <c r="BDF26" s="14"/>
      <c r="BDG26" s="14"/>
      <c r="BDH26" s="15"/>
      <c r="BDI26" s="12"/>
      <c r="BDJ26" s="13"/>
      <c r="BDK26" s="13"/>
      <c r="BDL26" s="13"/>
      <c r="BDM26" s="13"/>
      <c r="BDN26" s="14"/>
      <c r="BDO26" s="14"/>
      <c r="BDP26" s="15"/>
      <c r="BDQ26" s="12"/>
      <c r="BDR26" s="13"/>
      <c r="BDS26" s="13"/>
      <c r="BDT26" s="13"/>
      <c r="BDU26" s="13"/>
      <c r="BDV26" s="14"/>
      <c r="BDW26" s="14"/>
      <c r="BDX26" s="15"/>
      <c r="BDY26" s="12"/>
      <c r="BDZ26" s="13"/>
      <c r="BEA26" s="13"/>
      <c r="BEB26" s="13"/>
      <c r="BEC26" s="13"/>
      <c r="BED26" s="14"/>
      <c r="BEE26" s="14"/>
      <c r="BEF26" s="15"/>
      <c r="BEG26" s="12"/>
      <c r="BEH26" s="13"/>
      <c r="BEI26" s="13"/>
      <c r="BEJ26" s="13"/>
      <c r="BEK26" s="13"/>
      <c r="BEL26" s="14"/>
      <c r="BEM26" s="14"/>
      <c r="BEN26" s="15"/>
      <c r="BEO26" s="12"/>
      <c r="BEP26" s="13"/>
      <c r="BEQ26" s="13"/>
      <c r="BER26" s="13"/>
      <c r="BES26" s="13"/>
      <c r="BET26" s="14"/>
      <c r="BEU26" s="14"/>
      <c r="BEV26" s="15"/>
      <c r="BEW26" s="12"/>
      <c r="BEX26" s="13"/>
      <c r="BEY26" s="13"/>
      <c r="BEZ26" s="13"/>
      <c r="BFA26" s="13"/>
      <c r="BFB26" s="14"/>
      <c r="BFC26" s="14"/>
      <c r="BFD26" s="15"/>
      <c r="BFE26" s="12"/>
      <c r="BFF26" s="13"/>
      <c r="BFG26" s="13"/>
      <c r="BFH26" s="13"/>
      <c r="BFI26" s="13"/>
      <c r="BFJ26" s="14"/>
      <c r="BFK26" s="14"/>
      <c r="BFL26" s="15"/>
      <c r="BFM26" s="12"/>
      <c r="BFN26" s="13"/>
      <c r="BFO26" s="13"/>
      <c r="BFP26" s="13"/>
      <c r="BFQ26" s="13"/>
      <c r="BFR26" s="14"/>
      <c r="BFS26" s="14"/>
      <c r="BFT26" s="15"/>
      <c r="BFU26" s="12"/>
      <c r="BFV26" s="13"/>
      <c r="BFW26" s="13"/>
      <c r="BFX26" s="13"/>
      <c r="BFY26" s="13"/>
      <c r="BFZ26" s="14"/>
      <c r="BGA26" s="14"/>
      <c r="BGB26" s="15"/>
      <c r="BGC26" s="12"/>
      <c r="BGD26" s="13"/>
      <c r="BGE26" s="13"/>
      <c r="BGF26" s="13"/>
      <c r="BGG26" s="13"/>
      <c r="BGH26" s="14"/>
      <c r="BGI26" s="14"/>
      <c r="BGJ26" s="15"/>
      <c r="BGK26" s="12"/>
      <c r="BGL26" s="13"/>
      <c r="BGM26" s="13"/>
      <c r="BGN26" s="13"/>
      <c r="BGO26" s="13"/>
      <c r="BGP26" s="14"/>
      <c r="BGQ26" s="14"/>
      <c r="BGR26" s="15"/>
      <c r="BGS26" s="12"/>
      <c r="BGT26" s="13"/>
      <c r="BGU26" s="13"/>
      <c r="BGV26" s="13"/>
      <c r="BGW26" s="13"/>
      <c r="BGX26" s="14"/>
      <c r="BGY26" s="14"/>
      <c r="BGZ26" s="15"/>
      <c r="BHA26" s="12"/>
      <c r="BHB26" s="13"/>
      <c r="BHC26" s="13"/>
      <c r="BHD26" s="13"/>
      <c r="BHE26" s="13"/>
      <c r="BHF26" s="14"/>
      <c r="BHG26" s="14"/>
      <c r="BHH26" s="15"/>
      <c r="BHI26" s="12"/>
      <c r="BHJ26" s="13"/>
      <c r="BHK26" s="13"/>
      <c r="BHL26" s="13"/>
      <c r="BHM26" s="13"/>
      <c r="BHN26" s="14"/>
      <c r="BHO26" s="14"/>
      <c r="BHP26" s="15"/>
      <c r="BHQ26" s="12"/>
      <c r="BHR26" s="13"/>
      <c r="BHS26" s="13"/>
      <c r="BHT26" s="13"/>
      <c r="BHU26" s="13"/>
      <c r="BHV26" s="14"/>
      <c r="BHW26" s="14"/>
      <c r="BHX26" s="15"/>
      <c r="BHY26" s="12"/>
      <c r="BHZ26" s="13"/>
      <c r="BIA26" s="13"/>
      <c r="BIB26" s="13"/>
      <c r="BIC26" s="13"/>
      <c r="BID26" s="14"/>
      <c r="BIE26" s="14"/>
      <c r="BIF26" s="15"/>
      <c r="BIG26" s="12"/>
      <c r="BIH26" s="13"/>
      <c r="BII26" s="13"/>
      <c r="BIJ26" s="13"/>
      <c r="BIK26" s="13"/>
      <c r="BIL26" s="14"/>
      <c r="BIM26" s="14"/>
      <c r="BIN26" s="15"/>
      <c r="BIO26" s="12"/>
      <c r="BIP26" s="13"/>
      <c r="BIQ26" s="13"/>
      <c r="BIR26" s="13"/>
      <c r="BIS26" s="13"/>
      <c r="BIT26" s="14"/>
      <c r="BIU26" s="14"/>
      <c r="BIV26" s="15"/>
      <c r="BIW26" s="12"/>
      <c r="BIX26" s="13"/>
      <c r="BIY26" s="13"/>
      <c r="BIZ26" s="13"/>
      <c r="BJA26" s="13"/>
      <c r="BJB26" s="14"/>
      <c r="BJC26" s="14"/>
      <c r="BJD26" s="15"/>
      <c r="BJE26" s="12"/>
      <c r="BJF26" s="13"/>
      <c r="BJG26" s="13"/>
      <c r="BJH26" s="13"/>
      <c r="BJI26" s="13"/>
      <c r="BJJ26" s="14"/>
      <c r="BJK26" s="14"/>
      <c r="BJL26" s="15"/>
      <c r="BJM26" s="12"/>
      <c r="BJN26" s="13"/>
      <c r="BJO26" s="13"/>
      <c r="BJP26" s="13"/>
      <c r="BJQ26" s="13"/>
      <c r="BJR26" s="14"/>
      <c r="BJS26" s="14"/>
      <c r="BJT26" s="15"/>
      <c r="BJU26" s="12"/>
      <c r="BJV26" s="13"/>
      <c r="BJW26" s="13"/>
      <c r="BJX26" s="13"/>
      <c r="BJY26" s="13"/>
      <c r="BJZ26" s="14"/>
      <c r="BKA26" s="14"/>
      <c r="BKB26" s="15"/>
      <c r="BKC26" s="12"/>
      <c r="BKD26" s="13"/>
      <c r="BKE26" s="13"/>
      <c r="BKF26" s="13"/>
      <c r="BKG26" s="13"/>
      <c r="BKH26" s="14"/>
      <c r="BKI26" s="14"/>
      <c r="BKJ26" s="15"/>
      <c r="BKK26" s="12"/>
      <c r="BKL26" s="13"/>
      <c r="BKM26" s="13"/>
      <c r="BKN26" s="13"/>
      <c r="BKO26" s="13"/>
      <c r="BKP26" s="14"/>
      <c r="BKQ26" s="14"/>
      <c r="BKR26" s="15"/>
      <c r="BKS26" s="12"/>
      <c r="BKT26" s="13"/>
      <c r="BKU26" s="13"/>
      <c r="BKV26" s="13"/>
      <c r="BKW26" s="13"/>
      <c r="BKX26" s="14"/>
      <c r="BKY26" s="14"/>
      <c r="BKZ26" s="15"/>
      <c r="BLA26" s="12"/>
      <c r="BLB26" s="13"/>
      <c r="BLC26" s="13"/>
      <c r="BLD26" s="13"/>
      <c r="BLE26" s="13"/>
      <c r="BLF26" s="14"/>
      <c r="BLG26" s="14"/>
      <c r="BLH26" s="15"/>
      <c r="BLI26" s="12"/>
      <c r="BLJ26" s="13"/>
      <c r="BLK26" s="13"/>
      <c r="BLL26" s="13"/>
      <c r="BLM26" s="13"/>
      <c r="BLN26" s="14"/>
      <c r="BLO26" s="14"/>
      <c r="BLP26" s="15"/>
      <c r="BLQ26" s="12"/>
      <c r="BLR26" s="13"/>
      <c r="BLS26" s="13"/>
      <c r="BLT26" s="13"/>
      <c r="BLU26" s="13"/>
      <c r="BLV26" s="14"/>
      <c r="BLW26" s="14"/>
      <c r="BLX26" s="15"/>
      <c r="BLY26" s="12"/>
      <c r="BLZ26" s="13"/>
      <c r="BMA26" s="13"/>
      <c r="BMB26" s="13"/>
      <c r="BMC26" s="13"/>
      <c r="BMD26" s="14"/>
      <c r="BME26" s="14"/>
      <c r="BMF26" s="15"/>
      <c r="BMG26" s="12"/>
      <c r="BMH26" s="13"/>
      <c r="BMI26" s="13"/>
      <c r="BMJ26" s="13"/>
      <c r="BMK26" s="13"/>
      <c r="BML26" s="14"/>
      <c r="BMM26" s="14"/>
      <c r="BMN26" s="15"/>
      <c r="BMO26" s="12"/>
      <c r="BMP26" s="13"/>
      <c r="BMQ26" s="13"/>
      <c r="BMR26" s="13"/>
      <c r="BMS26" s="13"/>
      <c r="BMT26" s="14"/>
      <c r="BMU26" s="14"/>
      <c r="BMV26" s="15"/>
      <c r="BMW26" s="12"/>
      <c r="BMX26" s="13"/>
      <c r="BMY26" s="13"/>
      <c r="BMZ26" s="13"/>
      <c r="BNA26" s="13"/>
      <c r="BNB26" s="14"/>
      <c r="BNC26" s="14"/>
      <c r="BND26" s="15"/>
      <c r="BNE26" s="12"/>
      <c r="BNF26" s="13"/>
      <c r="BNG26" s="13"/>
      <c r="BNH26" s="13"/>
      <c r="BNI26" s="13"/>
      <c r="BNJ26" s="14"/>
      <c r="BNK26" s="14"/>
      <c r="BNL26" s="15"/>
      <c r="BNM26" s="12"/>
      <c r="BNN26" s="13"/>
      <c r="BNO26" s="13"/>
      <c r="BNP26" s="13"/>
      <c r="BNQ26" s="13"/>
      <c r="BNR26" s="14"/>
      <c r="BNS26" s="14"/>
      <c r="BNT26" s="15"/>
      <c r="BNU26" s="12"/>
      <c r="BNV26" s="13"/>
      <c r="BNW26" s="13"/>
      <c r="BNX26" s="13"/>
      <c r="BNY26" s="13"/>
      <c r="BNZ26" s="14"/>
      <c r="BOA26" s="14"/>
      <c r="BOB26" s="15"/>
      <c r="BOC26" s="12"/>
      <c r="BOD26" s="13"/>
      <c r="BOE26" s="13"/>
      <c r="BOF26" s="13"/>
      <c r="BOG26" s="13"/>
      <c r="BOH26" s="14"/>
      <c r="BOI26" s="14"/>
      <c r="BOJ26" s="15"/>
      <c r="BOK26" s="12"/>
      <c r="BOL26" s="13"/>
      <c r="BOM26" s="13"/>
      <c r="BON26" s="13"/>
      <c r="BOO26" s="13"/>
      <c r="BOP26" s="14"/>
      <c r="BOQ26" s="14"/>
      <c r="BOR26" s="15"/>
      <c r="BOS26" s="12"/>
      <c r="BOT26" s="13"/>
      <c r="BOU26" s="13"/>
      <c r="BOV26" s="13"/>
      <c r="BOW26" s="13"/>
      <c r="BOX26" s="14"/>
      <c r="BOY26" s="14"/>
      <c r="BOZ26" s="15"/>
      <c r="BPA26" s="12"/>
      <c r="BPB26" s="13"/>
      <c r="BPC26" s="13"/>
      <c r="BPD26" s="13"/>
      <c r="BPE26" s="13"/>
      <c r="BPF26" s="14"/>
      <c r="BPG26" s="14"/>
      <c r="BPH26" s="15"/>
      <c r="BPI26" s="12"/>
      <c r="BPJ26" s="13"/>
      <c r="BPK26" s="13"/>
      <c r="BPL26" s="13"/>
      <c r="BPM26" s="13"/>
      <c r="BPN26" s="14"/>
      <c r="BPO26" s="14"/>
      <c r="BPP26" s="15"/>
      <c r="BPQ26" s="12"/>
      <c r="BPR26" s="13"/>
      <c r="BPS26" s="13"/>
      <c r="BPT26" s="13"/>
      <c r="BPU26" s="13"/>
      <c r="BPV26" s="14"/>
      <c r="BPW26" s="14"/>
      <c r="BPX26" s="15"/>
      <c r="BPY26" s="12"/>
      <c r="BPZ26" s="13"/>
      <c r="BQA26" s="13"/>
      <c r="BQB26" s="13"/>
      <c r="BQC26" s="13"/>
      <c r="BQD26" s="14"/>
      <c r="BQE26" s="14"/>
      <c r="BQF26" s="15"/>
      <c r="BQG26" s="12"/>
      <c r="BQH26" s="13"/>
      <c r="BQI26" s="13"/>
      <c r="BQJ26" s="13"/>
      <c r="BQK26" s="13"/>
      <c r="BQL26" s="14"/>
      <c r="BQM26" s="14"/>
      <c r="BQN26" s="15"/>
      <c r="BQO26" s="12"/>
      <c r="BQP26" s="13"/>
      <c r="BQQ26" s="13"/>
      <c r="BQR26" s="13"/>
      <c r="BQS26" s="13"/>
      <c r="BQT26" s="14"/>
      <c r="BQU26" s="14"/>
      <c r="BQV26" s="15"/>
      <c r="BQW26" s="12"/>
      <c r="BQX26" s="13"/>
      <c r="BQY26" s="13"/>
      <c r="BQZ26" s="13"/>
      <c r="BRA26" s="13"/>
      <c r="BRB26" s="14"/>
      <c r="BRC26" s="14"/>
      <c r="BRD26" s="15"/>
      <c r="BRE26" s="12"/>
      <c r="BRF26" s="13"/>
      <c r="BRG26" s="13"/>
      <c r="BRH26" s="13"/>
      <c r="BRI26" s="13"/>
      <c r="BRJ26" s="14"/>
      <c r="BRK26" s="14"/>
      <c r="BRL26" s="15"/>
      <c r="BRM26" s="12"/>
      <c r="BRN26" s="13"/>
      <c r="BRO26" s="13"/>
      <c r="BRP26" s="13"/>
      <c r="BRQ26" s="13"/>
      <c r="BRR26" s="14"/>
      <c r="BRS26" s="14"/>
      <c r="BRT26" s="15"/>
      <c r="BRU26" s="12"/>
      <c r="BRV26" s="13"/>
      <c r="BRW26" s="13"/>
      <c r="BRX26" s="13"/>
      <c r="BRY26" s="13"/>
      <c r="BRZ26" s="14"/>
      <c r="BSA26" s="14"/>
      <c r="BSB26" s="15"/>
      <c r="BSC26" s="12"/>
      <c r="BSD26" s="13"/>
      <c r="BSE26" s="13"/>
      <c r="BSF26" s="13"/>
      <c r="BSG26" s="13"/>
      <c r="BSH26" s="14"/>
      <c r="BSI26" s="14"/>
      <c r="BSJ26" s="15"/>
      <c r="BSK26" s="12"/>
      <c r="BSL26" s="13"/>
      <c r="BSM26" s="13"/>
      <c r="BSN26" s="13"/>
      <c r="BSO26" s="13"/>
      <c r="BSP26" s="14"/>
      <c r="BSQ26" s="14"/>
      <c r="BSR26" s="15"/>
      <c r="BSS26" s="12"/>
      <c r="BST26" s="13"/>
      <c r="BSU26" s="13"/>
      <c r="BSV26" s="13"/>
      <c r="BSW26" s="13"/>
      <c r="BSX26" s="14"/>
      <c r="BSY26" s="14"/>
      <c r="BSZ26" s="15"/>
      <c r="BTA26" s="12"/>
      <c r="BTB26" s="13"/>
      <c r="BTC26" s="13"/>
      <c r="BTD26" s="13"/>
      <c r="BTE26" s="13"/>
      <c r="BTF26" s="14"/>
      <c r="BTG26" s="14"/>
      <c r="BTH26" s="15"/>
      <c r="BTI26" s="12"/>
      <c r="BTJ26" s="13"/>
      <c r="BTK26" s="13"/>
      <c r="BTL26" s="13"/>
      <c r="BTM26" s="13"/>
      <c r="BTN26" s="14"/>
      <c r="BTO26" s="14"/>
      <c r="BTP26" s="15"/>
      <c r="BTQ26" s="12"/>
      <c r="BTR26" s="13"/>
      <c r="BTS26" s="13"/>
      <c r="BTT26" s="13"/>
      <c r="BTU26" s="13"/>
      <c r="BTV26" s="14"/>
      <c r="BTW26" s="14"/>
      <c r="BTX26" s="15"/>
      <c r="BTY26" s="12"/>
      <c r="BTZ26" s="13"/>
      <c r="BUA26" s="13"/>
      <c r="BUB26" s="13"/>
      <c r="BUC26" s="13"/>
      <c r="BUD26" s="14"/>
      <c r="BUE26" s="14"/>
      <c r="BUF26" s="15"/>
      <c r="BUG26" s="12"/>
      <c r="BUH26" s="13"/>
      <c r="BUI26" s="13"/>
      <c r="BUJ26" s="13"/>
      <c r="BUK26" s="13"/>
      <c r="BUL26" s="14"/>
      <c r="BUM26" s="14"/>
      <c r="BUN26" s="15"/>
      <c r="BUO26" s="12"/>
      <c r="BUP26" s="13"/>
      <c r="BUQ26" s="13"/>
      <c r="BUR26" s="13"/>
      <c r="BUS26" s="13"/>
      <c r="BUT26" s="14"/>
      <c r="BUU26" s="14"/>
      <c r="BUV26" s="15"/>
      <c r="BUW26" s="12"/>
      <c r="BUX26" s="13"/>
      <c r="BUY26" s="13"/>
      <c r="BUZ26" s="13"/>
      <c r="BVA26" s="13"/>
      <c r="BVB26" s="14"/>
      <c r="BVC26" s="14"/>
      <c r="BVD26" s="15"/>
      <c r="BVE26" s="12"/>
      <c r="BVF26" s="13"/>
      <c r="BVG26" s="13"/>
      <c r="BVH26" s="13"/>
      <c r="BVI26" s="13"/>
      <c r="BVJ26" s="14"/>
      <c r="BVK26" s="14"/>
      <c r="BVL26" s="15"/>
      <c r="BVM26" s="12"/>
      <c r="BVN26" s="13"/>
      <c r="BVO26" s="13"/>
      <c r="BVP26" s="13"/>
      <c r="BVQ26" s="13"/>
      <c r="BVR26" s="14"/>
      <c r="BVS26" s="14"/>
      <c r="BVT26" s="15"/>
      <c r="BVU26" s="12"/>
      <c r="BVV26" s="13"/>
      <c r="BVW26" s="13"/>
      <c r="BVX26" s="13"/>
      <c r="BVY26" s="13"/>
      <c r="BVZ26" s="14"/>
      <c r="BWA26" s="14"/>
      <c r="BWB26" s="15"/>
      <c r="BWC26" s="12"/>
      <c r="BWD26" s="13"/>
      <c r="BWE26" s="13"/>
      <c r="BWF26" s="13"/>
      <c r="BWG26" s="13"/>
      <c r="BWH26" s="14"/>
      <c r="BWI26" s="14"/>
      <c r="BWJ26" s="15"/>
      <c r="BWK26" s="12"/>
      <c r="BWL26" s="13"/>
      <c r="BWM26" s="13"/>
      <c r="BWN26" s="13"/>
      <c r="BWO26" s="13"/>
      <c r="BWP26" s="14"/>
      <c r="BWQ26" s="14"/>
      <c r="BWR26" s="15"/>
      <c r="BWS26" s="12"/>
      <c r="BWT26" s="13"/>
      <c r="BWU26" s="13"/>
      <c r="BWV26" s="13"/>
      <c r="BWW26" s="13"/>
      <c r="BWX26" s="14"/>
      <c r="BWY26" s="14"/>
      <c r="BWZ26" s="15"/>
      <c r="BXA26" s="12"/>
      <c r="BXB26" s="13"/>
      <c r="BXC26" s="13"/>
      <c r="BXD26" s="13"/>
      <c r="BXE26" s="13"/>
      <c r="BXF26" s="14"/>
      <c r="BXG26" s="14"/>
      <c r="BXH26" s="15"/>
      <c r="BXI26" s="12"/>
      <c r="BXJ26" s="13"/>
      <c r="BXK26" s="13"/>
      <c r="BXL26" s="13"/>
      <c r="BXM26" s="13"/>
      <c r="BXN26" s="14"/>
      <c r="BXO26" s="14"/>
      <c r="BXP26" s="15"/>
      <c r="BXQ26" s="12"/>
      <c r="BXR26" s="13"/>
      <c r="BXS26" s="13"/>
      <c r="BXT26" s="13"/>
      <c r="BXU26" s="13"/>
      <c r="BXV26" s="14"/>
      <c r="BXW26" s="14"/>
      <c r="BXX26" s="15"/>
      <c r="BXY26" s="12"/>
      <c r="BXZ26" s="13"/>
      <c r="BYA26" s="13"/>
      <c r="BYB26" s="13"/>
      <c r="BYC26" s="13"/>
      <c r="BYD26" s="14"/>
      <c r="BYE26" s="14"/>
      <c r="BYF26" s="15"/>
      <c r="BYG26" s="12"/>
      <c r="BYH26" s="13"/>
      <c r="BYI26" s="13"/>
      <c r="BYJ26" s="13"/>
      <c r="BYK26" s="13"/>
      <c r="BYL26" s="14"/>
      <c r="BYM26" s="14"/>
      <c r="BYN26" s="15"/>
      <c r="BYO26" s="12"/>
      <c r="BYP26" s="13"/>
      <c r="BYQ26" s="13"/>
      <c r="BYR26" s="13"/>
      <c r="BYS26" s="13"/>
      <c r="BYT26" s="14"/>
      <c r="BYU26" s="14"/>
      <c r="BYV26" s="15"/>
      <c r="BYW26" s="12"/>
      <c r="BYX26" s="13"/>
      <c r="BYY26" s="13"/>
      <c r="BYZ26" s="13"/>
      <c r="BZA26" s="13"/>
      <c r="BZB26" s="14"/>
      <c r="BZC26" s="14"/>
      <c r="BZD26" s="15"/>
      <c r="BZE26" s="12"/>
      <c r="BZF26" s="13"/>
      <c r="BZG26" s="13"/>
      <c r="BZH26" s="13"/>
      <c r="BZI26" s="13"/>
      <c r="BZJ26" s="14"/>
      <c r="BZK26" s="14"/>
      <c r="BZL26" s="15"/>
      <c r="BZM26" s="12"/>
      <c r="BZN26" s="13"/>
      <c r="BZO26" s="13"/>
      <c r="BZP26" s="13"/>
      <c r="BZQ26" s="13"/>
      <c r="BZR26" s="14"/>
      <c r="BZS26" s="14"/>
      <c r="BZT26" s="15"/>
      <c r="BZU26" s="12"/>
      <c r="BZV26" s="13"/>
      <c r="BZW26" s="13"/>
      <c r="BZX26" s="13"/>
      <c r="BZY26" s="13"/>
      <c r="BZZ26" s="14"/>
      <c r="CAA26" s="14"/>
      <c r="CAB26" s="15"/>
      <c r="CAC26" s="12"/>
      <c r="CAD26" s="13"/>
      <c r="CAE26" s="13"/>
      <c r="CAF26" s="13"/>
      <c r="CAG26" s="13"/>
      <c r="CAH26" s="14"/>
      <c r="CAI26" s="14"/>
      <c r="CAJ26" s="15"/>
      <c r="CAK26" s="12"/>
      <c r="CAL26" s="13"/>
      <c r="CAM26" s="13"/>
      <c r="CAN26" s="13"/>
      <c r="CAO26" s="13"/>
      <c r="CAP26" s="14"/>
      <c r="CAQ26" s="14"/>
      <c r="CAR26" s="15"/>
      <c r="CAS26" s="12"/>
      <c r="CAT26" s="13"/>
      <c r="CAU26" s="13"/>
      <c r="CAV26" s="13"/>
      <c r="CAW26" s="13"/>
      <c r="CAX26" s="14"/>
      <c r="CAY26" s="14"/>
      <c r="CAZ26" s="15"/>
      <c r="CBA26" s="12"/>
      <c r="CBB26" s="13"/>
      <c r="CBC26" s="13"/>
      <c r="CBD26" s="13"/>
      <c r="CBE26" s="13"/>
      <c r="CBF26" s="14"/>
      <c r="CBG26" s="14"/>
      <c r="CBH26" s="15"/>
      <c r="CBI26" s="12"/>
      <c r="CBJ26" s="13"/>
      <c r="CBK26" s="13"/>
      <c r="CBL26" s="13"/>
      <c r="CBM26" s="13"/>
      <c r="CBN26" s="14"/>
      <c r="CBO26" s="14"/>
      <c r="CBP26" s="15"/>
      <c r="CBQ26" s="12"/>
      <c r="CBR26" s="13"/>
      <c r="CBS26" s="13"/>
      <c r="CBT26" s="13"/>
      <c r="CBU26" s="13"/>
      <c r="CBV26" s="14"/>
      <c r="CBW26" s="14"/>
      <c r="CBX26" s="15"/>
      <c r="CBY26" s="12"/>
      <c r="CBZ26" s="13"/>
      <c r="CCA26" s="13"/>
      <c r="CCB26" s="13"/>
      <c r="CCC26" s="13"/>
      <c r="CCD26" s="14"/>
      <c r="CCE26" s="14"/>
      <c r="CCF26" s="15"/>
      <c r="CCG26" s="12"/>
      <c r="CCH26" s="13"/>
      <c r="CCI26" s="13"/>
      <c r="CCJ26" s="13"/>
      <c r="CCK26" s="13"/>
      <c r="CCL26" s="14"/>
      <c r="CCM26" s="14"/>
      <c r="CCN26" s="15"/>
      <c r="CCO26" s="12"/>
      <c r="CCP26" s="13"/>
      <c r="CCQ26" s="13"/>
      <c r="CCR26" s="13"/>
      <c r="CCS26" s="13"/>
      <c r="CCT26" s="14"/>
      <c r="CCU26" s="14"/>
      <c r="CCV26" s="15"/>
      <c r="CCW26" s="12"/>
      <c r="CCX26" s="13"/>
      <c r="CCY26" s="13"/>
      <c r="CCZ26" s="13"/>
      <c r="CDA26" s="13"/>
      <c r="CDB26" s="14"/>
      <c r="CDC26" s="14"/>
      <c r="CDD26" s="15"/>
      <c r="CDE26" s="12"/>
      <c r="CDF26" s="13"/>
      <c r="CDG26" s="13"/>
      <c r="CDH26" s="13"/>
      <c r="CDI26" s="13"/>
      <c r="CDJ26" s="14"/>
      <c r="CDK26" s="14"/>
      <c r="CDL26" s="15"/>
      <c r="CDM26" s="12"/>
      <c r="CDN26" s="13"/>
      <c r="CDO26" s="13"/>
      <c r="CDP26" s="13"/>
      <c r="CDQ26" s="13"/>
      <c r="CDR26" s="14"/>
      <c r="CDS26" s="14"/>
      <c r="CDT26" s="15"/>
      <c r="CDU26" s="12"/>
      <c r="CDV26" s="13"/>
      <c r="CDW26" s="13"/>
      <c r="CDX26" s="13"/>
      <c r="CDY26" s="13"/>
      <c r="CDZ26" s="14"/>
      <c r="CEA26" s="14"/>
      <c r="CEB26" s="15"/>
      <c r="CEC26" s="12"/>
      <c r="CED26" s="13"/>
      <c r="CEE26" s="13"/>
      <c r="CEF26" s="13"/>
      <c r="CEG26" s="13"/>
      <c r="CEH26" s="14"/>
      <c r="CEI26" s="14"/>
      <c r="CEJ26" s="15"/>
      <c r="CEK26" s="12"/>
      <c r="CEL26" s="13"/>
      <c r="CEM26" s="13"/>
      <c r="CEN26" s="13"/>
      <c r="CEO26" s="13"/>
      <c r="CEP26" s="14"/>
      <c r="CEQ26" s="14"/>
      <c r="CER26" s="15"/>
      <c r="CES26" s="12"/>
      <c r="CET26" s="13"/>
      <c r="CEU26" s="13"/>
      <c r="CEV26" s="13"/>
      <c r="CEW26" s="13"/>
      <c r="CEX26" s="14"/>
      <c r="CEY26" s="14"/>
      <c r="CEZ26" s="15"/>
      <c r="CFA26" s="12"/>
      <c r="CFB26" s="13"/>
      <c r="CFC26" s="13"/>
      <c r="CFD26" s="13"/>
      <c r="CFE26" s="13"/>
      <c r="CFF26" s="14"/>
      <c r="CFG26" s="14"/>
      <c r="CFH26" s="15"/>
      <c r="CFI26" s="12"/>
      <c r="CFJ26" s="13"/>
      <c r="CFK26" s="13"/>
      <c r="CFL26" s="13"/>
      <c r="CFM26" s="13"/>
      <c r="CFN26" s="14"/>
      <c r="CFO26" s="14"/>
      <c r="CFP26" s="15"/>
      <c r="CFQ26" s="12"/>
      <c r="CFR26" s="13"/>
      <c r="CFS26" s="13"/>
      <c r="CFT26" s="13"/>
      <c r="CFU26" s="13"/>
      <c r="CFV26" s="14"/>
      <c r="CFW26" s="14"/>
      <c r="CFX26" s="15"/>
      <c r="CFY26" s="12"/>
      <c r="CFZ26" s="13"/>
      <c r="CGA26" s="13"/>
      <c r="CGB26" s="13"/>
      <c r="CGC26" s="13"/>
      <c r="CGD26" s="14"/>
      <c r="CGE26" s="14"/>
      <c r="CGF26" s="15"/>
      <c r="CGG26" s="12"/>
      <c r="CGH26" s="13"/>
      <c r="CGI26" s="13"/>
      <c r="CGJ26" s="13"/>
      <c r="CGK26" s="13"/>
      <c r="CGL26" s="14"/>
      <c r="CGM26" s="14"/>
      <c r="CGN26" s="15"/>
      <c r="CGO26" s="12"/>
      <c r="CGP26" s="13"/>
      <c r="CGQ26" s="13"/>
      <c r="CGR26" s="13"/>
      <c r="CGS26" s="13"/>
      <c r="CGT26" s="14"/>
      <c r="CGU26" s="14"/>
      <c r="CGV26" s="15"/>
      <c r="CGW26" s="12"/>
      <c r="CGX26" s="13"/>
      <c r="CGY26" s="13"/>
      <c r="CGZ26" s="13"/>
      <c r="CHA26" s="13"/>
      <c r="CHB26" s="14"/>
      <c r="CHC26" s="14"/>
      <c r="CHD26" s="15"/>
      <c r="CHE26" s="12"/>
      <c r="CHF26" s="13"/>
      <c r="CHG26" s="13"/>
      <c r="CHH26" s="13"/>
      <c r="CHI26" s="13"/>
      <c r="CHJ26" s="14"/>
      <c r="CHK26" s="14"/>
      <c r="CHL26" s="15"/>
      <c r="CHM26" s="12"/>
      <c r="CHN26" s="13"/>
      <c r="CHO26" s="13"/>
      <c r="CHP26" s="13"/>
      <c r="CHQ26" s="13"/>
      <c r="CHR26" s="14"/>
      <c r="CHS26" s="14"/>
      <c r="CHT26" s="15"/>
      <c r="CHU26" s="12"/>
      <c r="CHV26" s="13"/>
      <c r="CHW26" s="13"/>
      <c r="CHX26" s="13"/>
      <c r="CHY26" s="13"/>
      <c r="CHZ26" s="14"/>
      <c r="CIA26" s="14"/>
      <c r="CIB26" s="15"/>
      <c r="CIC26" s="12"/>
      <c r="CID26" s="13"/>
      <c r="CIE26" s="13"/>
      <c r="CIF26" s="13"/>
      <c r="CIG26" s="13"/>
      <c r="CIH26" s="14"/>
      <c r="CII26" s="14"/>
      <c r="CIJ26" s="15"/>
      <c r="CIK26" s="12"/>
      <c r="CIL26" s="13"/>
      <c r="CIM26" s="13"/>
      <c r="CIN26" s="13"/>
      <c r="CIO26" s="13"/>
      <c r="CIP26" s="14"/>
      <c r="CIQ26" s="14"/>
      <c r="CIR26" s="15"/>
      <c r="CIS26" s="12"/>
      <c r="CIT26" s="13"/>
      <c r="CIU26" s="13"/>
      <c r="CIV26" s="13"/>
      <c r="CIW26" s="13"/>
      <c r="CIX26" s="14"/>
      <c r="CIY26" s="14"/>
      <c r="CIZ26" s="15"/>
      <c r="CJA26" s="12"/>
      <c r="CJB26" s="13"/>
      <c r="CJC26" s="13"/>
      <c r="CJD26" s="13"/>
      <c r="CJE26" s="13"/>
      <c r="CJF26" s="14"/>
      <c r="CJG26" s="14"/>
      <c r="CJH26" s="15"/>
      <c r="CJI26" s="12"/>
      <c r="CJJ26" s="13"/>
      <c r="CJK26" s="13"/>
      <c r="CJL26" s="13"/>
      <c r="CJM26" s="13"/>
      <c r="CJN26" s="14"/>
      <c r="CJO26" s="14"/>
      <c r="CJP26" s="15"/>
      <c r="CJQ26" s="12"/>
      <c r="CJR26" s="13"/>
      <c r="CJS26" s="13"/>
      <c r="CJT26" s="13"/>
      <c r="CJU26" s="13"/>
      <c r="CJV26" s="14"/>
      <c r="CJW26" s="14"/>
      <c r="CJX26" s="15"/>
      <c r="CJY26" s="12"/>
      <c r="CJZ26" s="13"/>
      <c r="CKA26" s="13"/>
      <c r="CKB26" s="13"/>
      <c r="CKC26" s="13"/>
      <c r="CKD26" s="14"/>
      <c r="CKE26" s="14"/>
      <c r="CKF26" s="15"/>
      <c r="CKG26" s="12"/>
      <c r="CKH26" s="13"/>
      <c r="CKI26" s="13"/>
      <c r="CKJ26" s="13"/>
      <c r="CKK26" s="13"/>
      <c r="CKL26" s="14"/>
      <c r="CKM26" s="14"/>
      <c r="CKN26" s="15"/>
      <c r="CKO26" s="12"/>
      <c r="CKP26" s="13"/>
      <c r="CKQ26" s="13"/>
      <c r="CKR26" s="13"/>
      <c r="CKS26" s="13"/>
      <c r="CKT26" s="14"/>
      <c r="CKU26" s="14"/>
      <c r="CKV26" s="15"/>
      <c r="CKW26" s="12"/>
      <c r="CKX26" s="13"/>
      <c r="CKY26" s="13"/>
      <c r="CKZ26" s="13"/>
      <c r="CLA26" s="13"/>
      <c r="CLB26" s="14"/>
      <c r="CLC26" s="14"/>
      <c r="CLD26" s="15"/>
      <c r="CLE26" s="12"/>
      <c r="CLF26" s="13"/>
      <c r="CLG26" s="13"/>
      <c r="CLH26" s="13"/>
      <c r="CLI26" s="13"/>
      <c r="CLJ26" s="14"/>
      <c r="CLK26" s="14"/>
      <c r="CLL26" s="15"/>
      <c r="CLM26" s="12"/>
      <c r="CLN26" s="13"/>
      <c r="CLO26" s="13"/>
      <c r="CLP26" s="13"/>
      <c r="CLQ26" s="13"/>
      <c r="CLR26" s="14"/>
      <c r="CLS26" s="14"/>
      <c r="CLT26" s="15"/>
      <c r="CLU26" s="12"/>
      <c r="CLV26" s="13"/>
      <c r="CLW26" s="13"/>
      <c r="CLX26" s="13"/>
      <c r="CLY26" s="13"/>
      <c r="CLZ26" s="14"/>
      <c r="CMA26" s="14"/>
      <c r="CMB26" s="15"/>
      <c r="CMC26" s="12"/>
      <c r="CMD26" s="13"/>
      <c r="CME26" s="13"/>
      <c r="CMF26" s="13"/>
      <c r="CMG26" s="13"/>
      <c r="CMH26" s="14"/>
      <c r="CMI26" s="14"/>
      <c r="CMJ26" s="15"/>
      <c r="CMK26" s="12"/>
      <c r="CML26" s="13"/>
      <c r="CMM26" s="13"/>
      <c r="CMN26" s="13"/>
      <c r="CMO26" s="13"/>
      <c r="CMP26" s="14"/>
      <c r="CMQ26" s="14"/>
      <c r="CMR26" s="15"/>
      <c r="CMS26" s="12"/>
      <c r="CMT26" s="13"/>
      <c r="CMU26" s="13"/>
      <c r="CMV26" s="13"/>
      <c r="CMW26" s="13"/>
      <c r="CMX26" s="14"/>
      <c r="CMY26" s="14"/>
      <c r="CMZ26" s="15"/>
      <c r="CNA26" s="12"/>
      <c r="CNB26" s="13"/>
      <c r="CNC26" s="13"/>
      <c r="CND26" s="13"/>
      <c r="CNE26" s="13"/>
      <c r="CNF26" s="14"/>
      <c r="CNG26" s="14"/>
      <c r="CNH26" s="15"/>
      <c r="CNI26" s="12"/>
      <c r="CNJ26" s="13"/>
      <c r="CNK26" s="13"/>
      <c r="CNL26" s="13"/>
      <c r="CNM26" s="13"/>
      <c r="CNN26" s="14"/>
      <c r="CNO26" s="14"/>
      <c r="CNP26" s="15"/>
      <c r="CNQ26" s="12"/>
      <c r="CNR26" s="13"/>
      <c r="CNS26" s="13"/>
      <c r="CNT26" s="13"/>
      <c r="CNU26" s="13"/>
      <c r="CNV26" s="14"/>
      <c r="CNW26" s="14"/>
      <c r="CNX26" s="15"/>
      <c r="CNY26" s="12"/>
      <c r="CNZ26" s="13"/>
      <c r="COA26" s="13"/>
      <c r="COB26" s="13"/>
      <c r="COC26" s="13"/>
      <c r="COD26" s="14"/>
      <c r="COE26" s="14"/>
      <c r="COF26" s="15"/>
      <c r="COG26" s="12"/>
      <c r="COH26" s="13"/>
      <c r="COI26" s="13"/>
      <c r="COJ26" s="13"/>
      <c r="COK26" s="13"/>
      <c r="COL26" s="14"/>
      <c r="COM26" s="14"/>
      <c r="CON26" s="15"/>
      <c r="COO26" s="12"/>
      <c r="COP26" s="13"/>
      <c r="COQ26" s="13"/>
      <c r="COR26" s="13"/>
      <c r="COS26" s="13"/>
      <c r="COT26" s="14"/>
      <c r="COU26" s="14"/>
      <c r="COV26" s="15"/>
      <c r="COW26" s="12"/>
      <c r="COX26" s="13"/>
      <c r="COY26" s="13"/>
      <c r="COZ26" s="13"/>
      <c r="CPA26" s="13"/>
      <c r="CPB26" s="14"/>
      <c r="CPC26" s="14"/>
      <c r="CPD26" s="15"/>
      <c r="CPE26" s="12"/>
      <c r="CPF26" s="13"/>
      <c r="CPG26" s="13"/>
      <c r="CPH26" s="13"/>
      <c r="CPI26" s="13"/>
      <c r="CPJ26" s="14"/>
      <c r="CPK26" s="14"/>
      <c r="CPL26" s="15"/>
      <c r="CPM26" s="12"/>
      <c r="CPN26" s="13"/>
      <c r="CPO26" s="13"/>
      <c r="CPP26" s="13"/>
      <c r="CPQ26" s="13"/>
      <c r="CPR26" s="14"/>
      <c r="CPS26" s="14"/>
      <c r="CPT26" s="15"/>
      <c r="CPU26" s="12"/>
      <c r="CPV26" s="13"/>
      <c r="CPW26" s="13"/>
      <c r="CPX26" s="13"/>
      <c r="CPY26" s="13"/>
      <c r="CPZ26" s="14"/>
      <c r="CQA26" s="14"/>
      <c r="CQB26" s="15"/>
      <c r="CQC26" s="12"/>
      <c r="CQD26" s="13"/>
      <c r="CQE26" s="13"/>
      <c r="CQF26" s="13"/>
      <c r="CQG26" s="13"/>
      <c r="CQH26" s="14"/>
      <c r="CQI26" s="14"/>
      <c r="CQJ26" s="15"/>
      <c r="CQK26" s="12"/>
      <c r="CQL26" s="13"/>
      <c r="CQM26" s="13"/>
      <c r="CQN26" s="13"/>
      <c r="CQO26" s="13"/>
      <c r="CQP26" s="14"/>
      <c r="CQQ26" s="14"/>
      <c r="CQR26" s="15"/>
      <c r="CQS26" s="12"/>
      <c r="CQT26" s="13"/>
      <c r="CQU26" s="13"/>
      <c r="CQV26" s="13"/>
      <c r="CQW26" s="13"/>
      <c r="CQX26" s="14"/>
      <c r="CQY26" s="14"/>
      <c r="CQZ26" s="15"/>
      <c r="CRA26" s="12"/>
      <c r="CRB26" s="13"/>
      <c r="CRC26" s="13"/>
      <c r="CRD26" s="13"/>
      <c r="CRE26" s="13"/>
      <c r="CRF26" s="14"/>
      <c r="CRG26" s="14"/>
      <c r="CRH26" s="15"/>
      <c r="CRI26" s="12"/>
      <c r="CRJ26" s="13"/>
      <c r="CRK26" s="13"/>
      <c r="CRL26" s="13"/>
      <c r="CRM26" s="13"/>
      <c r="CRN26" s="14"/>
      <c r="CRO26" s="14"/>
      <c r="CRP26" s="15"/>
      <c r="CRQ26" s="12"/>
      <c r="CRR26" s="13"/>
      <c r="CRS26" s="13"/>
      <c r="CRT26" s="13"/>
      <c r="CRU26" s="13"/>
      <c r="CRV26" s="14"/>
      <c r="CRW26" s="14"/>
      <c r="CRX26" s="15"/>
      <c r="CRY26" s="12"/>
      <c r="CRZ26" s="13"/>
      <c r="CSA26" s="13"/>
      <c r="CSB26" s="13"/>
      <c r="CSC26" s="13"/>
      <c r="CSD26" s="14"/>
      <c r="CSE26" s="14"/>
      <c r="CSF26" s="15"/>
      <c r="CSG26" s="12"/>
      <c r="CSH26" s="13"/>
      <c r="CSI26" s="13"/>
      <c r="CSJ26" s="13"/>
      <c r="CSK26" s="13"/>
      <c r="CSL26" s="14"/>
      <c r="CSM26" s="14"/>
      <c r="CSN26" s="15"/>
      <c r="CSO26" s="12"/>
      <c r="CSP26" s="13"/>
      <c r="CSQ26" s="13"/>
      <c r="CSR26" s="13"/>
      <c r="CSS26" s="13"/>
      <c r="CST26" s="14"/>
      <c r="CSU26" s="14"/>
      <c r="CSV26" s="15"/>
      <c r="CSW26" s="12"/>
      <c r="CSX26" s="13"/>
      <c r="CSY26" s="13"/>
      <c r="CSZ26" s="13"/>
      <c r="CTA26" s="13"/>
      <c r="CTB26" s="14"/>
      <c r="CTC26" s="14"/>
      <c r="CTD26" s="15"/>
      <c r="CTE26" s="12"/>
      <c r="CTF26" s="13"/>
      <c r="CTG26" s="13"/>
      <c r="CTH26" s="13"/>
      <c r="CTI26" s="13"/>
      <c r="CTJ26" s="14"/>
      <c r="CTK26" s="14"/>
      <c r="CTL26" s="15"/>
      <c r="CTM26" s="12"/>
      <c r="CTN26" s="13"/>
      <c r="CTO26" s="13"/>
      <c r="CTP26" s="13"/>
      <c r="CTQ26" s="13"/>
      <c r="CTR26" s="14"/>
      <c r="CTS26" s="14"/>
      <c r="CTT26" s="15"/>
      <c r="CTU26" s="12"/>
      <c r="CTV26" s="13"/>
      <c r="CTW26" s="13"/>
      <c r="CTX26" s="13"/>
      <c r="CTY26" s="13"/>
      <c r="CTZ26" s="14"/>
      <c r="CUA26" s="14"/>
      <c r="CUB26" s="15"/>
      <c r="CUC26" s="12"/>
      <c r="CUD26" s="13"/>
      <c r="CUE26" s="13"/>
      <c r="CUF26" s="13"/>
      <c r="CUG26" s="13"/>
      <c r="CUH26" s="14"/>
      <c r="CUI26" s="14"/>
      <c r="CUJ26" s="15"/>
      <c r="CUK26" s="12"/>
      <c r="CUL26" s="13"/>
      <c r="CUM26" s="13"/>
      <c r="CUN26" s="13"/>
      <c r="CUO26" s="13"/>
      <c r="CUP26" s="14"/>
      <c r="CUQ26" s="14"/>
      <c r="CUR26" s="15"/>
      <c r="CUS26" s="12"/>
      <c r="CUT26" s="13"/>
      <c r="CUU26" s="13"/>
      <c r="CUV26" s="13"/>
      <c r="CUW26" s="13"/>
      <c r="CUX26" s="14"/>
      <c r="CUY26" s="14"/>
      <c r="CUZ26" s="15"/>
      <c r="CVA26" s="12"/>
      <c r="CVB26" s="13"/>
      <c r="CVC26" s="13"/>
      <c r="CVD26" s="13"/>
      <c r="CVE26" s="13"/>
      <c r="CVF26" s="14"/>
      <c r="CVG26" s="14"/>
      <c r="CVH26" s="15"/>
      <c r="CVI26" s="12"/>
      <c r="CVJ26" s="13"/>
      <c r="CVK26" s="13"/>
      <c r="CVL26" s="13"/>
      <c r="CVM26" s="13"/>
      <c r="CVN26" s="14"/>
      <c r="CVO26" s="14"/>
      <c r="CVP26" s="15"/>
      <c r="CVQ26" s="12"/>
      <c r="CVR26" s="13"/>
      <c r="CVS26" s="13"/>
      <c r="CVT26" s="13"/>
      <c r="CVU26" s="13"/>
      <c r="CVV26" s="14"/>
      <c r="CVW26" s="14"/>
      <c r="CVX26" s="15"/>
      <c r="CVY26" s="12"/>
      <c r="CVZ26" s="13"/>
      <c r="CWA26" s="13"/>
      <c r="CWB26" s="13"/>
      <c r="CWC26" s="13"/>
      <c r="CWD26" s="14"/>
      <c r="CWE26" s="14"/>
      <c r="CWF26" s="15"/>
      <c r="CWG26" s="12"/>
      <c r="CWH26" s="13"/>
      <c r="CWI26" s="13"/>
      <c r="CWJ26" s="13"/>
      <c r="CWK26" s="13"/>
      <c r="CWL26" s="14"/>
      <c r="CWM26" s="14"/>
      <c r="CWN26" s="15"/>
      <c r="CWO26" s="12"/>
      <c r="CWP26" s="13"/>
      <c r="CWQ26" s="13"/>
      <c r="CWR26" s="13"/>
      <c r="CWS26" s="13"/>
      <c r="CWT26" s="14"/>
      <c r="CWU26" s="14"/>
      <c r="CWV26" s="15"/>
      <c r="CWW26" s="12"/>
      <c r="CWX26" s="13"/>
      <c r="CWY26" s="13"/>
      <c r="CWZ26" s="13"/>
      <c r="CXA26" s="13"/>
      <c r="CXB26" s="14"/>
      <c r="CXC26" s="14"/>
      <c r="CXD26" s="15"/>
      <c r="CXE26" s="12"/>
      <c r="CXF26" s="13"/>
      <c r="CXG26" s="13"/>
      <c r="CXH26" s="13"/>
      <c r="CXI26" s="13"/>
      <c r="CXJ26" s="14"/>
      <c r="CXK26" s="14"/>
      <c r="CXL26" s="15"/>
      <c r="CXM26" s="12"/>
      <c r="CXN26" s="13"/>
      <c r="CXO26" s="13"/>
      <c r="CXP26" s="13"/>
      <c r="CXQ26" s="13"/>
      <c r="CXR26" s="14"/>
      <c r="CXS26" s="14"/>
      <c r="CXT26" s="15"/>
      <c r="CXU26" s="12"/>
      <c r="CXV26" s="13"/>
      <c r="CXW26" s="13"/>
      <c r="CXX26" s="13"/>
      <c r="CXY26" s="13"/>
      <c r="CXZ26" s="14"/>
      <c r="CYA26" s="14"/>
      <c r="CYB26" s="15"/>
      <c r="CYC26" s="12"/>
      <c r="CYD26" s="13"/>
      <c r="CYE26" s="13"/>
      <c r="CYF26" s="13"/>
      <c r="CYG26" s="13"/>
      <c r="CYH26" s="14"/>
      <c r="CYI26" s="14"/>
      <c r="CYJ26" s="15"/>
      <c r="CYK26" s="12"/>
      <c r="CYL26" s="13"/>
      <c r="CYM26" s="13"/>
      <c r="CYN26" s="13"/>
      <c r="CYO26" s="13"/>
      <c r="CYP26" s="14"/>
      <c r="CYQ26" s="14"/>
      <c r="CYR26" s="15"/>
      <c r="CYS26" s="12"/>
      <c r="CYT26" s="13"/>
      <c r="CYU26" s="13"/>
      <c r="CYV26" s="13"/>
      <c r="CYW26" s="13"/>
      <c r="CYX26" s="14"/>
      <c r="CYY26" s="14"/>
      <c r="CYZ26" s="15"/>
      <c r="CZA26" s="12"/>
      <c r="CZB26" s="13"/>
      <c r="CZC26" s="13"/>
      <c r="CZD26" s="13"/>
      <c r="CZE26" s="13"/>
      <c r="CZF26" s="14"/>
      <c r="CZG26" s="14"/>
      <c r="CZH26" s="15"/>
      <c r="CZI26" s="12"/>
      <c r="CZJ26" s="13"/>
      <c r="CZK26" s="13"/>
      <c r="CZL26" s="13"/>
      <c r="CZM26" s="13"/>
      <c r="CZN26" s="14"/>
      <c r="CZO26" s="14"/>
      <c r="CZP26" s="15"/>
      <c r="CZQ26" s="12"/>
      <c r="CZR26" s="13"/>
      <c r="CZS26" s="13"/>
      <c r="CZT26" s="13"/>
      <c r="CZU26" s="13"/>
      <c r="CZV26" s="14"/>
      <c r="CZW26" s="14"/>
      <c r="CZX26" s="15"/>
      <c r="CZY26" s="12"/>
      <c r="CZZ26" s="13"/>
      <c r="DAA26" s="13"/>
      <c r="DAB26" s="13"/>
      <c r="DAC26" s="13"/>
      <c r="DAD26" s="14"/>
      <c r="DAE26" s="14"/>
      <c r="DAF26" s="15"/>
      <c r="DAG26" s="12"/>
      <c r="DAH26" s="13"/>
      <c r="DAI26" s="13"/>
      <c r="DAJ26" s="13"/>
      <c r="DAK26" s="13"/>
      <c r="DAL26" s="14"/>
      <c r="DAM26" s="14"/>
      <c r="DAN26" s="15"/>
      <c r="DAO26" s="12"/>
      <c r="DAP26" s="13"/>
      <c r="DAQ26" s="13"/>
      <c r="DAR26" s="13"/>
      <c r="DAS26" s="13"/>
      <c r="DAT26" s="14"/>
      <c r="DAU26" s="14"/>
      <c r="DAV26" s="15"/>
      <c r="DAW26" s="12"/>
      <c r="DAX26" s="13"/>
      <c r="DAY26" s="13"/>
      <c r="DAZ26" s="13"/>
      <c r="DBA26" s="13"/>
      <c r="DBB26" s="14"/>
      <c r="DBC26" s="14"/>
      <c r="DBD26" s="15"/>
      <c r="DBE26" s="12"/>
      <c r="DBF26" s="13"/>
      <c r="DBG26" s="13"/>
      <c r="DBH26" s="13"/>
      <c r="DBI26" s="13"/>
      <c r="DBJ26" s="14"/>
      <c r="DBK26" s="14"/>
      <c r="DBL26" s="15"/>
      <c r="DBM26" s="12"/>
      <c r="DBN26" s="13"/>
      <c r="DBO26" s="13"/>
      <c r="DBP26" s="13"/>
      <c r="DBQ26" s="13"/>
      <c r="DBR26" s="14"/>
      <c r="DBS26" s="14"/>
      <c r="DBT26" s="15"/>
      <c r="DBU26" s="12"/>
      <c r="DBV26" s="13"/>
      <c r="DBW26" s="13"/>
      <c r="DBX26" s="13"/>
      <c r="DBY26" s="13"/>
      <c r="DBZ26" s="14"/>
      <c r="DCA26" s="14"/>
      <c r="DCB26" s="15"/>
      <c r="DCC26" s="12"/>
      <c r="DCD26" s="13"/>
      <c r="DCE26" s="13"/>
      <c r="DCF26" s="13"/>
      <c r="DCG26" s="13"/>
      <c r="DCH26" s="14"/>
      <c r="DCI26" s="14"/>
      <c r="DCJ26" s="15"/>
      <c r="DCK26" s="12"/>
      <c r="DCL26" s="13"/>
      <c r="DCM26" s="13"/>
      <c r="DCN26" s="13"/>
      <c r="DCO26" s="13"/>
      <c r="DCP26" s="14"/>
      <c r="DCQ26" s="14"/>
      <c r="DCR26" s="15"/>
      <c r="DCS26" s="12"/>
      <c r="DCT26" s="13"/>
      <c r="DCU26" s="13"/>
      <c r="DCV26" s="13"/>
      <c r="DCW26" s="13"/>
      <c r="DCX26" s="14"/>
      <c r="DCY26" s="14"/>
      <c r="DCZ26" s="15"/>
      <c r="DDA26" s="12"/>
      <c r="DDB26" s="13"/>
      <c r="DDC26" s="13"/>
      <c r="DDD26" s="13"/>
      <c r="DDE26" s="13"/>
      <c r="DDF26" s="14"/>
      <c r="DDG26" s="14"/>
      <c r="DDH26" s="15"/>
      <c r="DDI26" s="12"/>
      <c r="DDJ26" s="13"/>
      <c r="DDK26" s="13"/>
      <c r="DDL26" s="13"/>
      <c r="DDM26" s="13"/>
      <c r="DDN26" s="14"/>
      <c r="DDO26" s="14"/>
      <c r="DDP26" s="15"/>
      <c r="DDQ26" s="12"/>
      <c r="DDR26" s="13"/>
      <c r="DDS26" s="13"/>
      <c r="DDT26" s="13"/>
      <c r="DDU26" s="13"/>
      <c r="DDV26" s="14"/>
      <c r="DDW26" s="14"/>
      <c r="DDX26" s="15"/>
      <c r="DDY26" s="12"/>
      <c r="DDZ26" s="13"/>
      <c r="DEA26" s="13"/>
      <c r="DEB26" s="13"/>
      <c r="DEC26" s="13"/>
      <c r="DED26" s="14"/>
      <c r="DEE26" s="14"/>
      <c r="DEF26" s="15"/>
      <c r="DEG26" s="12"/>
      <c r="DEH26" s="13"/>
      <c r="DEI26" s="13"/>
      <c r="DEJ26" s="13"/>
      <c r="DEK26" s="13"/>
      <c r="DEL26" s="14"/>
      <c r="DEM26" s="14"/>
      <c r="DEN26" s="15"/>
      <c r="DEO26" s="12"/>
      <c r="DEP26" s="13"/>
      <c r="DEQ26" s="13"/>
      <c r="DER26" s="13"/>
      <c r="DES26" s="13"/>
      <c r="DET26" s="14"/>
      <c r="DEU26" s="14"/>
      <c r="DEV26" s="15"/>
      <c r="DEW26" s="12"/>
      <c r="DEX26" s="13"/>
      <c r="DEY26" s="13"/>
      <c r="DEZ26" s="13"/>
      <c r="DFA26" s="13"/>
      <c r="DFB26" s="14"/>
      <c r="DFC26" s="14"/>
      <c r="DFD26" s="15"/>
      <c r="DFE26" s="12"/>
      <c r="DFF26" s="13"/>
      <c r="DFG26" s="13"/>
      <c r="DFH26" s="13"/>
      <c r="DFI26" s="13"/>
      <c r="DFJ26" s="14"/>
      <c r="DFK26" s="14"/>
      <c r="DFL26" s="15"/>
      <c r="DFM26" s="12"/>
      <c r="DFN26" s="13"/>
      <c r="DFO26" s="13"/>
      <c r="DFP26" s="13"/>
      <c r="DFQ26" s="13"/>
      <c r="DFR26" s="14"/>
      <c r="DFS26" s="14"/>
      <c r="DFT26" s="15"/>
      <c r="DFU26" s="12"/>
      <c r="DFV26" s="13"/>
      <c r="DFW26" s="13"/>
      <c r="DFX26" s="13"/>
      <c r="DFY26" s="13"/>
      <c r="DFZ26" s="14"/>
      <c r="DGA26" s="14"/>
      <c r="DGB26" s="15"/>
      <c r="DGC26" s="12"/>
      <c r="DGD26" s="13"/>
      <c r="DGE26" s="13"/>
      <c r="DGF26" s="13"/>
      <c r="DGG26" s="13"/>
      <c r="DGH26" s="14"/>
      <c r="DGI26" s="14"/>
      <c r="DGJ26" s="15"/>
      <c r="DGK26" s="12"/>
      <c r="DGL26" s="13"/>
      <c r="DGM26" s="13"/>
      <c r="DGN26" s="13"/>
      <c r="DGO26" s="13"/>
      <c r="DGP26" s="14"/>
      <c r="DGQ26" s="14"/>
      <c r="DGR26" s="15"/>
      <c r="DGS26" s="12"/>
      <c r="DGT26" s="13"/>
      <c r="DGU26" s="13"/>
      <c r="DGV26" s="13"/>
      <c r="DGW26" s="13"/>
      <c r="DGX26" s="14"/>
      <c r="DGY26" s="14"/>
      <c r="DGZ26" s="15"/>
      <c r="DHA26" s="12"/>
      <c r="DHB26" s="13"/>
      <c r="DHC26" s="13"/>
      <c r="DHD26" s="13"/>
      <c r="DHE26" s="13"/>
      <c r="DHF26" s="14"/>
      <c r="DHG26" s="14"/>
      <c r="DHH26" s="15"/>
      <c r="DHI26" s="12"/>
      <c r="DHJ26" s="13"/>
      <c r="DHK26" s="13"/>
      <c r="DHL26" s="13"/>
      <c r="DHM26" s="13"/>
      <c r="DHN26" s="14"/>
      <c r="DHO26" s="14"/>
      <c r="DHP26" s="15"/>
      <c r="DHQ26" s="12"/>
      <c r="DHR26" s="13"/>
      <c r="DHS26" s="13"/>
      <c r="DHT26" s="13"/>
      <c r="DHU26" s="13"/>
      <c r="DHV26" s="14"/>
      <c r="DHW26" s="14"/>
      <c r="DHX26" s="15"/>
      <c r="DHY26" s="12"/>
      <c r="DHZ26" s="13"/>
      <c r="DIA26" s="13"/>
      <c r="DIB26" s="13"/>
      <c r="DIC26" s="13"/>
      <c r="DID26" s="14"/>
      <c r="DIE26" s="14"/>
      <c r="DIF26" s="15"/>
      <c r="DIG26" s="12"/>
      <c r="DIH26" s="13"/>
      <c r="DII26" s="13"/>
      <c r="DIJ26" s="13"/>
      <c r="DIK26" s="13"/>
      <c r="DIL26" s="14"/>
      <c r="DIM26" s="14"/>
      <c r="DIN26" s="15"/>
      <c r="DIO26" s="12"/>
      <c r="DIP26" s="13"/>
      <c r="DIQ26" s="13"/>
      <c r="DIR26" s="13"/>
      <c r="DIS26" s="13"/>
      <c r="DIT26" s="14"/>
      <c r="DIU26" s="14"/>
      <c r="DIV26" s="15"/>
      <c r="DIW26" s="12"/>
      <c r="DIX26" s="13"/>
      <c r="DIY26" s="13"/>
      <c r="DIZ26" s="13"/>
      <c r="DJA26" s="13"/>
      <c r="DJB26" s="14"/>
      <c r="DJC26" s="14"/>
      <c r="DJD26" s="15"/>
      <c r="DJE26" s="12"/>
      <c r="DJF26" s="13"/>
      <c r="DJG26" s="13"/>
      <c r="DJH26" s="13"/>
      <c r="DJI26" s="13"/>
      <c r="DJJ26" s="14"/>
      <c r="DJK26" s="14"/>
      <c r="DJL26" s="15"/>
      <c r="DJM26" s="12"/>
      <c r="DJN26" s="13"/>
      <c r="DJO26" s="13"/>
      <c r="DJP26" s="13"/>
      <c r="DJQ26" s="13"/>
      <c r="DJR26" s="14"/>
      <c r="DJS26" s="14"/>
      <c r="DJT26" s="15"/>
      <c r="DJU26" s="12"/>
      <c r="DJV26" s="13"/>
      <c r="DJW26" s="13"/>
      <c r="DJX26" s="13"/>
      <c r="DJY26" s="13"/>
      <c r="DJZ26" s="14"/>
      <c r="DKA26" s="14"/>
      <c r="DKB26" s="15"/>
      <c r="DKC26" s="12"/>
      <c r="DKD26" s="13"/>
      <c r="DKE26" s="13"/>
      <c r="DKF26" s="13"/>
      <c r="DKG26" s="13"/>
      <c r="DKH26" s="14"/>
      <c r="DKI26" s="14"/>
      <c r="DKJ26" s="15"/>
      <c r="DKK26" s="12"/>
      <c r="DKL26" s="13"/>
      <c r="DKM26" s="13"/>
      <c r="DKN26" s="13"/>
      <c r="DKO26" s="13"/>
      <c r="DKP26" s="14"/>
      <c r="DKQ26" s="14"/>
      <c r="DKR26" s="15"/>
      <c r="DKS26" s="12"/>
      <c r="DKT26" s="13"/>
      <c r="DKU26" s="13"/>
      <c r="DKV26" s="13"/>
      <c r="DKW26" s="13"/>
      <c r="DKX26" s="14"/>
      <c r="DKY26" s="14"/>
      <c r="DKZ26" s="15"/>
      <c r="DLA26" s="12"/>
      <c r="DLB26" s="13"/>
      <c r="DLC26" s="13"/>
      <c r="DLD26" s="13"/>
      <c r="DLE26" s="13"/>
      <c r="DLF26" s="14"/>
      <c r="DLG26" s="14"/>
      <c r="DLH26" s="15"/>
      <c r="DLI26" s="12"/>
      <c r="DLJ26" s="13"/>
      <c r="DLK26" s="13"/>
      <c r="DLL26" s="13"/>
      <c r="DLM26" s="13"/>
      <c r="DLN26" s="14"/>
      <c r="DLO26" s="14"/>
      <c r="DLP26" s="15"/>
      <c r="DLQ26" s="12"/>
      <c r="DLR26" s="13"/>
      <c r="DLS26" s="13"/>
      <c r="DLT26" s="13"/>
      <c r="DLU26" s="13"/>
      <c r="DLV26" s="14"/>
      <c r="DLW26" s="14"/>
      <c r="DLX26" s="15"/>
      <c r="DLY26" s="12"/>
      <c r="DLZ26" s="13"/>
      <c r="DMA26" s="13"/>
      <c r="DMB26" s="13"/>
      <c r="DMC26" s="13"/>
      <c r="DMD26" s="14"/>
      <c r="DME26" s="14"/>
      <c r="DMF26" s="15"/>
      <c r="DMG26" s="12"/>
      <c r="DMH26" s="13"/>
      <c r="DMI26" s="13"/>
      <c r="DMJ26" s="13"/>
      <c r="DMK26" s="13"/>
      <c r="DML26" s="14"/>
      <c r="DMM26" s="14"/>
      <c r="DMN26" s="15"/>
      <c r="DMO26" s="12"/>
      <c r="DMP26" s="13"/>
      <c r="DMQ26" s="13"/>
      <c r="DMR26" s="13"/>
      <c r="DMS26" s="13"/>
      <c r="DMT26" s="14"/>
      <c r="DMU26" s="14"/>
      <c r="DMV26" s="15"/>
      <c r="DMW26" s="12"/>
      <c r="DMX26" s="13"/>
      <c r="DMY26" s="13"/>
      <c r="DMZ26" s="13"/>
      <c r="DNA26" s="13"/>
      <c r="DNB26" s="14"/>
      <c r="DNC26" s="14"/>
      <c r="DND26" s="15"/>
      <c r="DNE26" s="12"/>
      <c r="DNF26" s="13"/>
      <c r="DNG26" s="13"/>
      <c r="DNH26" s="13"/>
      <c r="DNI26" s="13"/>
      <c r="DNJ26" s="14"/>
      <c r="DNK26" s="14"/>
      <c r="DNL26" s="15"/>
      <c r="DNM26" s="12"/>
      <c r="DNN26" s="13"/>
      <c r="DNO26" s="13"/>
      <c r="DNP26" s="13"/>
      <c r="DNQ26" s="13"/>
      <c r="DNR26" s="14"/>
      <c r="DNS26" s="14"/>
      <c r="DNT26" s="15"/>
      <c r="DNU26" s="12"/>
      <c r="DNV26" s="13"/>
      <c r="DNW26" s="13"/>
      <c r="DNX26" s="13"/>
      <c r="DNY26" s="13"/>
      <c r="DNZ26" s="14"/>
      <c r="DOA26" s="14"/>
      <c r="DOB26" s="15"/>
      <c r="DOC26" s="12"/>
      <c r="DOD26" s="13"/>
      <c r="DOE26" s="13"/>
      <c r="DOF26" s="13"/>
      <c r="DOG26" s="13"/>
      <c r="DOH26" s="14"/>
      <c r="DOI26" s="14"/>
      <c r="DOJ26" s="15"/>
      <c r="DOK26" s="12"/>
      <c r="DOL26" s="13"/>
      <c r="DOM26" s="13"/>
      <c r="DON26" s="13"/>
      <c r="DOO26" s="13"/>
      <c r="DOP26" s="14"/>
      <c r="DOQ26" s="14"/>
      <c r="DOR26" s="15"/>
      <c r="DOS26" s="12"/>
      <c r="DOT26" s="13"/>
      <c r="DOU26" s="13"/>
      <c r="DOV26" s="13"/>
      <c r="DOW26" s="13"/>
      <c r="DOX26" s="14"/>
      <c r="DOY26" s="14"/>
      <c r="DOZ26" s="15"/>
      <c r="DPA26" s="12"/>
      <c r="DPB26" s="13"/>
      <c r="DPC26" s="13"/>
      <c r="DPD26" s="13"/>
      <c r="DPE26" s="13"/>
      <c r="DPF26" s="14"/>
      <c r="DPG26" s="14"/>
      <c r="DPH26" s="15"/>
      <c r="DPI26" s="12"/>
      <c r="DPJ26" s="13"/>
      <c r="DPK26" s="13"/>
      <c r="DPL26" s="13"/>
      <c r="DPM26" s="13"/>
      <c r="DPN26" s="14"/>
      <c r="DPO26" s="14"/>
      <c r="DPP26" s="15"/>
      <c r="DPQ26" s="12"/>
      <c r="DPR26" s="13"/>
      <c r="DPS26" s="13"/>
      <c r="DPT26" s="13"/>
      <c r="DPU26" s="13"/>
      <c r="DPV26" s="14"/>
      <c r="DPW26" s="14"/>
      <c r="DPX26" s="15"/>
      <c r="DPY26" s="12"/>
      <c r="DPZ26" s="13"/>
      <c r="DQA26" s="13"/>
      <c r="DQB26" s="13"/>
      <c r="DQC26" s="13"/>
      <c r="DQD26" s="14"/>
      <c r="DQE26" s="14"/>
      <c r="DQF26" s="15"/>
      <c r="DQG26" s="12"/>
      <c r="DQH26" s="13"/>
      <c r="DQI26" s="13"/>
      <c r="DQJ26" s="13"/>
      <c r="DQK26" s="13"/>
      <c r="DQL26" s="14"/>
      <c r="DQM26" s="14"/>
      <c r="DQN26" s="15"/>
      <c r="DQO26" s="12"/>
      <c r="DQP26" s="13"/>
      <c r="DQQ26" s="13"/>
      <c r="DQR26" s="13"/>
      <c r="DQS26" s="13"/>
      <c r="DQT26" s="14"/>
      <c r="DQU26" s="14"/>
      <c r="DQV26" s="15"/>
      <c r="DQW26" s="12"/>
      <c r="DQX26" s="13"/>
      <c r="DQY26" s="13"/>
      <c r="DQZ26" s="13"/>
      <c r="DRA26" s="13"/>
      <c r="DRB26" s="14"/>
      <c r="DRC26" s="14"/>
      <c r="DRD26" s="15"/>
      <c r="DRE26" s="12"/>
      <c r="DRF26" s="13"/>
      <c r="DRG26" s="13"/>
      <c r="DRH26" s="13"/>
      <c r="DRI26" s="13"/>
      <c r="DRJ26" s="14"/>
      <c r="DRK26" s="14"/>
      <c r="DRL26" s="15"/>
      <c r="DRM26" s="12"/>
      <c r="DRN26" s="13"/>
      <c r="DRO26" s="13"/>
      <c r="DRP26" s="13"/>
      <c r="DRQ26" s="13"/>
      <c r="DRR26" s="14"/>
      <c r="DRS26" s="14"/>
      <c r="DRT26" s="15"/>
      <c r="DRU26" s="12"/>
      <c r="DRV26" s="13"/>
      <c r="DRW26" s="13"/>
      <c r="DRX26" s="13"/>
      <c r="DRY26" s="13"/>
      <c r="DRZ26" s="14"/>
      <c r="DSA26" s="14"/>
      <c r="DSB26" s="15"/>
      <c r="DSC26" s="12"/>
      <c r="DSD26" s="13"/>
      <c r="DSE26" s="13"/>
      <c r="DSF26" s="13"/>
      <c r="DSG26" s="13"/>
      <c r="DSH26" s="14"/>
      <c r="DSI26" s="14"/>
      <c r="DSJ26" s="15"/>
      <c r="DSK26" s="12"/>
      <c r="DSL26" s="13"/>
      <c r="DSM26" s="13"/>
      <c r="DSN26" s="13"/>
      <c r="DSO26" s="13"/>
      <c r="DSP26" s="14"/>
      <c r="DSQ26" s="14"/>
      <c r="DSR26" s="15"/>
      <c r="DSS26" s="12"/>
      <c r="DST26" s="13"/>
      <c r="DSU26" s="13"/>
      <c r="DSV26" s="13"/>
      <c r="DSW26" s="13"/>
      <c r="DSX26" s="14"/>
      <c r="DSY26" s="14"/>
      <c r="DSZ26" s="15"/>
      <c r="DTA26" s="12"/>
      <c r="DTB26" s="13"/>
      <c r="DTC26" s="13"/>
      <c r="DTD26" s="13"/>
      <c r="DTE26" s="13"/>
      <c r="DTF26" s="14"/>
      <c r="DTG26" s="14"/>
      <c r="DTH26" s="15"/>
      <c r="DTI26" s="12"/>
      <c r="DTJ26" s="13"/>
      <c r="DTK26" s="13"/>
      <c r="DTL26" s="13"/>
      <c r="DTM26" s="13"/>
      <c r="DTN26" s="14"/>
      <c r="DTO26" s="14"/>
      <c r="DTP26" s="15"/>
      <c r="DTQ26" s="12"/>
      <c r="DTR26" s="13"/>
      <c r="DTS26" s="13"/>
      <c r="DTT26" s="13"/>
      <c r="DTU26" s="13"/>
      <c r="DTV26" s="14"/>
      <c r="DTW26" s="14"/>
      <c r="DTX26" s="15"/>
      <c r="DTY26" s="12"/>
      <c r="DTZ26" s="13"/>
      <c r="DUA26" s="13"/>
      <c r="DUB26" s="13"/>
      <c r="DUC26" s="13"/>
      <c r="DUD26" s="14"/>
      <c r="DUE26" s="14"/>
      <c r="DUF26" s="15"/>
      <c r="DUG26" s="12"/>
      <c r="DUH26" s="13"/>
      <c r="DUI26" s="13"/>
      <c r="DUJ26" s="13"/>
      <c r="DUK26" s="13"/>
      <c r="DUL26" s="14"/>
      <c r="DUM26" s="14"/>
      <c r="DUN26" s="15"/>
      <c r="DUO26" s="12"/>
      <c r="DUP26" s="13"/>
      <c r="DUQ26" s="13"/>
      <c r="DUR26" s="13"/>
      <c r="DUS26" s="13"/>
      <c r="DUT26" s="14"/>
      <c r="DUU26" s="14"/>
      <c r="DUV26" s="15"/>
      <c r="DUW26" s="12"/>
      <c r="DUX26" s="13"/>
      <c r="DUY26" s="13"/>
      <c r="DUZ26" s="13"/>
      <c r="DVA26" s="13"/>
      <c r="DVB26" s="14"/>
      <c r="DVC26" s="14"/>
      <c r="DVD26" s="15"/>
      <c r="DVE26" s="12"/>
      <c r="DVF26" s="13"/>
      <c r="DVG26" s="13"/>
      <c r="DVH26" s="13"/>
      <c r="DVI26" s="13"/>
      <c r="DVJ26" s="14"/>
      <c r="DVK26" s="14"/>
      <c r="DVL26" s="15"/>
      <c r="DVM26" s="12"/>
      <c r="DVN26" s="13"/>
      <c r="DVO26" s="13"/>
      <c r="DVP26" s="13"/>
      <c r="DVQ26" s="13"/>
      <c r="DVR26" s="14"/>
      <c r="DVS26" s="14"/>
      <c r="DVT26" s="15"/>
      <c r="DVU26" s="12"/>
      <c r="DVV26" s="13"/>
      <c r="DVW26" s="13"/>
      <c r="DVX26" s="13"/>
      <c r="DVY26" s="13"/>
      <c r="DVZ26" s="14"/>
      <c r="DWA26" s="14"/>
      <c r="DWB26" s="15"/>
      <c r="DWC26" s="12"/>
      <c r="DWD26" s="13"/>
      <c r="DWE26" s="13"/>
      <c r="DWF26" s="13"/>
      <c r="DWG26" s="13"/>
      <c r="DWH26" s="14"/>
      <c r="DWI26" s="14"/>
      <c r="DWJ26" s="15"/>
      <c r="DWK26" s="12"/>
      <c r="DWL26" s="13"/>
      <c r="DWM26" s="13"/>
      <c r="DWN26" s="13"/>
      <c r="DWO26" s="13"/>
      <c r="DWP26" s="14"/>
      <c r="DWQ26" s="14"/>
      <c r="DWR26" s="15"/>
      <c r="DWS26" s="12"/>
      <c r="DWT26" s="13"/>
      <c r="DWU26" s="13"/>
      <c r="DWV26" s="13"/>
      <c r="DWW26" s="13"/>
      <c r="DWX26" s="14"/>
      <c r="DWY26" s="14"/>
      <c r="DWZ26" s="15"/>
      <c r="DXA26" s="12"/>
      <c r="DXB26" s="13"/>
      <c r="DXC26" s="13"/>
      <c r="DXD26" s="13"/>
      <c r="DXE26" s="13"/>
      <c r="DXF26" s="14"/>
      <c r="DXG26" s="14"/>
      <c r="DXH26" s="15"/>
      <c r="DXI26" s="12"/>
      <c r="DXJ26" s="13"/>
      <c r="DXK26" s="13"/>
      <c r="DXL26" s="13"/>
      <c r="DXM26" s="13"/>
      <c r="DXN26" s="14"/>
      <c r="DXO26" s="14"/>
      <c r="DXP26" s="15"/>
      <c r="DXQ26" s="12"/>
      <c r="DXR26" s="13"/>
      <c r="DXS26" s="13"/>
      <c r="DXT26" s="13"/>
      <c r="DXU26" s="13"/>
      <c r="DXV26" s="14"/>
      <c r="DXW26" s="14"/>
      <c r="DXX26" s="15"/>
      <c r="DXY26" s="12"/>
      <c r="DXZ26" s="13"/>
      <c r="DYA26" s="13"/>
      <c r="DYB26" s="13"/>
      <c r="DYC26" s="13"/>
      <c r="DYD26" s="14"/>
      <c r="DYE26" s="14"/>
      <c r="DYF26" s="15"/>
      <c r="DYG26" s="12"/>
      <c r="DYH26" s="13"/>
      <c r="DYI26" s="13"/>
      <c r="DYJ26" s="13"/>
      <c r="DYK26" s="13"/>
      <c r="DYL26" s="14"/>
      <c r="DYM26" s="14"/>
      <c r="DYN26" s="15"/>
      <c r="DYO26" s="12"/>
      <c r="DYP26" s="13"/>
      <c r="DYQ26" s="13"/>
      <c r="DYR26" s="13"/>
      <c r="DYS26" s="13"/>
      <c r="DYT26" s="14"/>
      <c r="DYU26" s="14"/>
      <c r="DYV26" s="15"/>
      <c r="DYW26" s="12"/>
      <c r="DYX26" s="13"/>
      <c r="DYY26" s="13"/>
      <c r="DYZ26" s="13"/>
      <c r="DZA26" s="13"/>
      <c r="DZB26" s="14"/>
      <c r="DZC26" s="14"/>
      <c r="DZD26" s="15"/>
      <c r="DZE26" s="12"/>
      <c r="DZF26" s="13"/>
      <c r="DZG26" s="13"/>
      <c r="DZH26" s="13"/>
      <c r="DZI26" s="13"/>
      <c r="DZJ26" s="14"/>
      <c r="DZK26" s="14"/>
      <c r="DZL26" s="15"/>
      <c r="DZM26" s="12"/>
      <c r="DZN26" s="13"/>
      <c r="DZO26" s="13"/>
      <c r="DZP26" s="13"/>
      <c r="DZQ26" s="13"/>
      <c r="DZR26" s="14"/>
      <c r="DZS26" s="14"/>
      <c r="DZT26" s="15"/>
      <c r="DZU26" s="12"/>
      <c r="DZV26" s="13"/>
      <c r="DZW26" s="13"/>
      <c r="DZX26" s="13"/>
      <c r="DZY26" s="13"/>
      <c r="DZZ26" s="14"/>
      <c r="EAA26" s="14"/>
      <c r="EAB26" s="15"/>
      <c r="EAC26" s="12"/>
      <c r="EAD26" s="13"/>
      <c r="EAE26" s="13"/>
      <c r="EAF26" s="13"/>
      <c r="EAG26" s="13"/>
      <c r="EAH26" s="14"/>
      <c r="EAI26" s="14"/>
      <c r="EAJ26" s="15"/>
      <c r="EAK26" s="12"/>
      <c r="EAL26" s="13"/>
      <c r="EAM26" s="13"/>
      <c r="EAN26" s="13"/>
      <c r="EAO26" s="13"/>
      <c r="EAP26" s="14"/>
      <c r="EAQ26" s="14"/>
      <c r="EAR26" s="15"/>
      <c r="EAS26" s="12"/>
      <c r="EAT26" s="13"/>
      <c r="EAU26" s="13"/>
      <c r="EAV26" s="13"/>
      <c r="EAW26" s="13"/>
      <c r="EAX26" s="14"/>
      <c r="EAY26" s="14"/>
      <c r="EAZ26" s="15"/>
      <c r="EBA26" s="12"/>
      <c r="EBB26" s="13"/>
      <c r="EBC26" s="13"/>
      <c r="EBD26" s="13"/>
      <c r="EBE26" s="13"/>
      <c r="EBF26" s="14"/>
      <c r="EBG26" s="14"/>
      <c r="EBH26" s="15"/>
      <c r="EBI26" s="12"/>
      <c r="EBJ26" s="13"/>
      <c r="EBK26" s="13"/>
      <c r="EBL26" s="13"/>
      <c r="EBM26" s="13"/>
      <c r="EBN26" s="14"/>
      <c r="EBO26" s="14"/>
      <c r="EBP26" s="15"/>
      <c r="EBQ26" s="12"/>
      <c r="EBR26" s="13"/>
      <c r="EBS26" s="13"/>
      <c r="EBT26" s="13"/>
      <c r="EBU26" s="13"/>
      <c r="EBV26" s="14"/>
      <c r="EBW26" s="14"/>
      <c r="EBX26" s="15"/>
      <c r="EBY26" s="12"/>
      <c r="EBZ26" s="13"/>
      <c r="ECA26" s="13"/>
      <c r="ECB26" s="13"/>
      <c r="ECC26" s="13"/>
      <c r="ECD26" s="14"/>
      <c r="ECE26" s="14"/>
      <c r="ECF26" s="15"/>
      <c r="ECG26" s="12"/>
      <c r="ECH26" s="13"/>
      <c r="ECI26" s="13"/>
      <c r="ECJ26" s="13"/>
      <c r="ECK26" s="13"/>
      <c r="ECL26" s="14"/>
      <c r="ECM26" s="14"/>
      <c r="ECN26" s="15"/>
      <c r="ECO26" s="12"/>
      <c r="ECP26" s="13"/>
      <c r="ECQ26" s="13"/>
      <c r="ECR26" s="13"/>
      <c r="ECS26" s="13"/>
      <c r="ECT26" s="14"/>
      <c r="ECU26" s="14"/>
      <c r="ECV26" s="15"/>
      <c r="ECW26" s="12"/>
      <c r="ECX26" s="13"/>
      <c r="ECY26" s="13"/>
      <c r="ECZ26" s="13"/>
      <c r="EDA26" s="13"/>
      <c r="EDB26" s="14"/>
      <c r="EDC26" s="14"/>
      <c r="EDD26" s="15"/>
      <c r="EDE26" s="12"/>
      <c r="EDF26" s="13"/>
      <c r="EDG26" s="13"/>
      <c r="EDH26" s="13"/>
      <c r="EDI26" s="13"/>
      <c r="EDJ26" s="14"/>
      <c r="EDK26" s="14"/>
      <c r="EDL26" s="15"/>
      <c r="EDM26" s="12"/>
      <c r="EDN26" s="13"/>
      <c r="EDO26" s="13"/>
      <c r="EDP26" s="13"/>
      <c r="EDQ26" s="13"/>
      <c r="EDR26" s="14"/>
      <c r="EDS26" s="14"/>
      <c r="EDT26" s="15"/>
      <c r="EDU26" s="12"/>
      <c r="EDV26" s="13"/>
      <c r="EDW26" s="13"/>
      <c r="EDX26" s="13"/>
      <c r="EDY26" s="13"/>
      <c r="EDZ26" s="14"/>
      <c r="EEA26" s="14"/>
      <c r="EEB26" s="15"/>
      <c r="EEC26" s="12"/>
      <c r="EED26" s="13"/>
      <c r="EEE26" s="13"/>
      <c r="EEF26" s="13"/>
      <c r="EEG26" s="13"/>
      <c r="EEH26" s="14"/>
      <c r="EEI26" s="14"/>
      <c r="EEJ26" s="15"/>
      <c r="EEK26" s="12"/>
      <c r="EEL26" s="13"/>
      <c r="EEM26" s="13"/>
      <c r="EEN26" s="13"/>
      <c r="EEO26" s="13"/>
      <c r="EEP26" s="14"/>
      <c r="EEQ26" s="14"/>
      <c r="EER26" s="15"/>
      <c r="EES26" s="12"/>
      <c r="EET26" s="13"/>
      <c r="EEU26" s="13"/>
      <c r="EEV26" s="13"/>
      <c r="EEW26" s="13"/>
      <c r="EEX26" s="14"/>
      <c r="EEY26" s="14"/>
      <c r="EEZ26" s="15"/>
      <c r="EFA26" s="12"/>
      <c r="EFB26" s="13"/>
      <c r="EFC26" s="13"/>
      <c r="EFD26" s="13"/>
      <c r="EFE26" s="13"/>
      <c r="EFF26" s="14"/>
      <c r="EFG26" s="14"/>
      <c r="EFH26" s="15"/>
      <c r="EFI26" s="12"/>
      <c r="EFJ26" s="13"/>
      <c r="EFK26" s="13"/>
      <c r="EFL26" s="13"/>
      <c r="EFM26" s="13"/>
      <c r="EFN26" s="14"/>
      <c r="EFO26" s="14"/>
      <c r="EFP26" s="15"/>
      <c r="EFQ26" s="12"/>
      <c r="EFR26" s="13"/>
      <c r="EFS26" s="13"/>
      <c r="EFT26" s="13"/>
      <c r="EFU26" s="13"/>
      <c r="EFV26" s="14"/>
      <c r="EFW26" s="14"/>
      <c r="EFX26" s="15"/>
      <c r="EFY26" s="12"/>
      <c r="EFZ26" s="13"/>
      <c r="EGA26" s="13"/>
      <c r="EGB26" s="13"/>
      <c r="EGC26" s="13"/>
      <c r="EGD26" s="14"/>
      <c r="EGE26" s="14"/>
      <c r="EGF26" s="15"/>
      <c r="EGG26" s="12"/>
      <c r="EGH26" s="13"/>
      <c r="EGI26" s="13"/>
      <c r="EGJ26" s="13"/>
      <c r="EGK26" s="13"/>
      <c r="EGL26" s="14"/>
      <c r="EGM26" s="14"/>
      <c r="EGN26" s="15"/>
      <c r="EGO26" s="12"/>
      <c r="EGP26" s="13"/>
      <c r="EGQ26" s="13"/>
      <c r="EGR26" s="13"/>
      <c r="EGS26" s="13"/>
      <c r="EGT26" s="14"/>
      <c r="EGU26" s="14"/>
      <c r="EGV26" s="15"/>
      <c r="EGW26" s="12"/>
      <c r="EGX26" s="13"/>
      <c r="EGY26" s="13"/>
      <c r="EGZ26" s="13"/>
      <c r="EHA26" s="13"/>
      <c r="EHB26" s="14"/>
      <c r="EHC26" s="14"/>
      <c r="EHD26" s="15"/>
      <c r="EHE26" s="12"/>
      <c r="EHF26" s="13"/>
      <c r="EHG26" s="13"/>
      <c r="EHH26" s="13"/>
      <c r="EHI26" s="13"/>
      <c r="EHJ26" s="14"/>
      <c r="EHK26" s="14"/>
      <c r="EHL26" s="15"/>
      <c r="EHM26" s="12"/>
      <c r="EHN26" s="13"/>
      <c r="EHO26" s="13"/>
      <c r="EHP26" s="13"/>
      <c r="EHQ26" s="13"/>
      <c r="EHR26" s="14"/>
      <c r="EHS26" s="14"/>
      <c r="EHT26" s="15"/>
      <c r="EHU26" s="12"/>
      <c r="EHV26" s="13"/>
      <c r="EHW26" s="13"/>
      <c r="EHX26" s="13"/>
      <c r="EHY26" s="13"/>
      <c r="EHZ26" s="14"/>
      <c r="EIA26" s="14"/>
      <c r="EIB26" s="15"/>
      <c r="EIC26" s="12"/>
      <c r="EID26" s="13"/>
      <c r="EIE26" s="13"/>
      <c r="EIF26" s="13"/>
      <c r="EIG26" s="13"/>
      <c r="EIH26" s="14"/>
      <c r="EII26" s="14"/>
      <c r="EIJ26" s="15"/>
      <c r="EIK26" s="12"/>
      <c r="EIL26" s="13"/>
      <c r="EIM26" s="13"/>
      <c r="EIN26" s="13"/>
      <c r="EIO26" s="13"/>
      <c r="EIP26" s="14"/>
      <c r="EIQ26" s="14"/>
      <c r="EIR26" s="15"/>
      <c r="EIS26" s="12"/>
      <c r="EIT26" s="13"/>
      <c r="EIU26" s="13"/>
      <c r="EIV26" s="13"/>
      <c r="EIW26" s="13"/>
      <c r="EIX26" s="14"/>
      <c r="EIY26" s="14"/>
      <c r="EIZ26" s="15"/>
      <c r="EJA26" s="12"/>
      <c r="EJB26" s="13"/>
      <c r="EJC26" s="13"/>
      <c r="EJD26" s="13"/>
      <c r="EJE26" s="13"/>
      <c r="EJF26" s="14"/>
      <c r="EJG26" s="14"/>
      <c r="EJH26" s="15"/>
      <c r="EJI26" s="12"/>
      <c r="EJJ26" s="13"/>
      <c r="EJK26" s="13"/>
      <c r="EJL26" s="13"/>
      <c r="EJM26" s="13"/>
      <c r="EJN26" s="14"/>
      <c r="EJO26" s="14"/>
      <c r="EJP26" s="15"/>
      <c r="EJQ26" s="12"/>
      <c r="EJR26" s="13"/>
      <c r="EJS26" s="13"/>
      <c r="EJT26" s="13"/>
      <c r="EJU26" s="13"/>
      <c r="EJV26" s="14"/>
      <c r="EJW26" s="14"/>
      <c r="EJX26" s="15"/>
      <c r="EJY26" s="12"/>
      <c r="EJZ26" s="13"/>
      <c r="EKA26" s="13"/>
      <c r="EKB26" s="13"/>
      <c r="EKC26" s="13"/>
      <c r="EKD26" s="14"/>
      <c r="EKE26" s="14"/>
      <c r="EKF26" s="15"/>
      <c r="EKG26" s="12"/>
      <c r="EKH26" s="13"/>
      <c r="EKI26" s="13"/>
      <c r="EKJ26" s="13"/>
      <c r="EKK26" s="13"/>
      <c r="EKL26" s="14"/>
      <c r="EKM26" s="14"/>
      <c r="EKN26" s="15"/>
      <c r="EKO26" s="12"/>
      <c r="EKP26" s="13"/>
      <c r="EKQ26" s="13"/>
      <c r="EKR26" s="13"/>
      <c r="EKS26" s="13"/>
      <c r="EKT26" s="14"/>
      <c r="EKU26" s="14"/>
      <c r="EKV26" s="15"/>
      <c r="EKW26" s="12"/>
      <c r="EKX26" s="13"/>
      <c r="EKY26" s="13"/>
      <c r="EKZ26" s="13"/>
      <c r="ELA26" s="13"/>
      <c r="ELB26" s="14"/>
      <c r="ELC26" s="14"/>
      <c r="ELD26" s="15"/>
      <c r="ELE26" s="12"/>
      <c r="ELF26" s="13"/>
      <c r="ELG26" s="13"/>
      <c r="ELH26" s="13"/>
      <c r="ELI26" s="13"/>
      <c r="ELJ26" s="14"/>
      <c r="ELK26" s="14"/>
      <c r="ELL26" s="15"/>
      <c r="ELM26" s="12"/>
      <c r="ELN26" s="13"/>
      <c r="ELO26" s="13"/>
      <c r="ELP26" s="13"/>
      <c r="ELQ26" s="13"/>
      <c r="ELR26" s="14"/>
      <c r="ELS26" s="14"/>
      <c r="ELT26" s="15"/>
      <c r="ELU26" s="12"/>
      <c r="ELV26" s="13"/>
      <c r="ELW26" s="13"/>
      <c r="ELX26" s="13"/>
      <c r="ELY26" s="13"/>
      <c r="ELZ26" s="14"/>
      <c r="EMA26" s="14"/>
      <c r="EMB26" s="15"/>
      <c r="EMC26" s="12"/>
      <c r="EMD26" s="13"/>
      <c r="EME26" s="13"/>
      <c r="EMF26" s="13"/>
      <c r="EMG26" s="13"/>
      <c r="EMH26" s="14"/>
      <c r="EMI26" s="14"/>
      <c r="EMJ26" s="15"/>
      <c r="EMK26" s="12"/>
      <c r="EML26" s="13"/>
      <c r="EMM26" s="13"/>
      <c r="EMN26" s="13"/>
      <c r="EMO26" s="13"/>
      <c r="EMP26" s="14"/>
      <c r="EMQ26" s="14"/>
      <c r="EMR26" s="15"/>
      <c r="EMS26" s="12"/>
      <c r="EMT26" s="13"/>
      <c r="EMU26" s="13"/>
      <c r="EMV26" s="13"/>
      <c r="EMW26" s="13"/>
      <c r="EMX26" s="14"/>
      <c r="EMY26" s="14"/>
      <c r="EMZ26" s="15"/>
      <c r="ENA26" s="12"/>
      <c r="ENB26" s="13"/>
      <c r="ENC26" s="13"/>
      <c r="END26" s="13"/>
      <c r="ENE26" s="13"/>
      <c r="ENF26" s="14"/>
      <c r="ENG26" s="14"/>
      <c r="ENH26" s="15"/>
      <c r="ENI26" s="12"/>
      <c r="ENJ26" s="13"/>
      <c r="ENK26" s="13"/>
      <c r="ENL26" s="13"/>
      <c r="ENM26" s="13"/>
      <c r="ENN26" s="14"/>
      <c r="ENO26" s="14"/>
      <c r="ENP26" s="15"/>
      <c r="ENQ26" s="12"/>
      <c r="ENR26" s="13"/>
      <c r="ENS26" s="13"/>
      <c r="ENT26" s="13"/>
      <c r="ENU26" s="13"/>
      <c r="ENV26" s="14"/>
      <c r="ENW26" s="14"/>
      <c r="ENX26" s="15"/>
      <c r="ENY26" s="12"/>
      <c r="ENZ26" s="13"/>
      <c r="EOA26" s="13"/>
      <c r="EOB26" s="13"/>
      <c r="EOC26" s="13"/>
      <c r="EOD26" s="14"/>
      <c r="EOE26" s="14"/>
      <c r="EOF26" s="15"/>
      <c r="EOG26" s="12"/>
      <c r="EOH26" s="13"/>
      <c r="EOI26" s="13"/>
      <c r="EOJ26" s="13"/>
      <c r="EOK26" s="13"/>
      <c r="EOL26" s="14"/>
      <c r="EOM26" s="14"/>
      <c r="EON26" s="15"/>
      <c r="EOO26" s="12"/>
      <c r="EOP26" s="13"/>
      <c r="EOQ26" s="13"/>
      <c r="EOR26" s="13"/>
      <c r="EOS26" s="13"/>
      <c r="EOT26" s="14"/>
      <c r="EOU26" s="14"/>
      <c r="EOV26" s="15"/>
      <c r="EOW26" s="12"/>
      <c r="EOX26" s="13"/>
      <c r="EOY26" s="13"/>
      <c r="EOZ26" s="13"/>
      <c r="EPA26" s="13"/>
      <c r="EPB26" s="14"/>
      <c r="EPC26" s="14"/>
      <c r="EPD26" s="15"/>
      <c r="EPE26" s="12"/>
      <c r="EPF26" s="13"/>
      <c r="EPG26" s="13"/>
      <c r="EPH26" s="13"/>
      <c r="EPI26" s="13"/>
      <c r="EPJ26" s="14"/>
      <c r="EPK26" s="14"/>
      <c r="EPL26" s="15"/>
      <c r="EPM26" s="12"/>
      <c r="EPN26" s="13"/>
      <c r="EPO26" s="13"/>
      <c r="EPP26" s="13"/>
      <c r="EPQ26" s="13"/>
      <c r="EPR26" s="14"/>
      <c r="EPS26" s="14"/>
      <c r="EPT26" s="15"/>
      <c r="EPU26" s="12"/>
      <c r="EPV26" s="13"/>
      <c r="EPW26" s="13"/>
      <c r="EPX26" s="13"/>
      <c r="EPY26" s="13"/>
      <c r="EPZ26" s="14"/>
      <c r="EQA26" s="14"/>
      <c r="EQB26" s="15"/>
      <c r="EQC26" s="12"/>
      <c r="EQD26" s="13"/>
      <c r="EQE26" s="13"/>
      <c r="EQF26" s="13"/>
      <c r="EQG26" s="13"/>
      <c r="EQH26" s="14"/>
      <c r="EQI26" s="14"/>
      <c r="EQJ26" s="15"/>
      <c r="EQK26" s="12"/>
      <c r="EQL26" s="13"/>
      <c r="EQM26" s="13"/>
      <c r="EQN26" s="13"/>
      <c r="EQO26" s="13"/>
      <c r="EQP26" s="14"/>
      <c r="EQQ26" s="14"/>
      <c r="EQR26" s="15"/>
      <c r="EQS26" s="12"/>
      <c r="EQT26" s="13"/>
      <c r="EQU26" s="13"/>
      <c r="EQV26" s="13"/>
      <c r="EQW26" s="13"/>
      <c r="EQX26" s="14"/>
      <c r="EQY26" s="14"/>
      <c r="EQZ26" s="15"/>
      <c r="ERA26" s="12"/>
      <c r="ERB26" s="13"/>
      <c r="ERC26" s="13"/>
      <c r="ERD26" s="13"/>
      <c r="ERE26" s="13"/>
      <c r="ERF26" s="14"/>
      <c r="ERG26" s="14"/>
      <c r="ERH26" s="15"/>
      <c r="ERI26" s="12"/>
      <c r="ERJ26" s="13"/>
      <c r="ERK26" s="13"/>
      <c r="ERL26" s="13"/>
      <c r="ERM26" s="13"/>
      <c r="ERN26" s="14"/>
      <c r="ERO26" s="14"/>
      <c r="ERP26" s="15"/>
      <c r="ERQ26" s="12"/>
      <c r="ERR26" s="13"/>
      <c r="ERS26" s="13"/>
      <c r="ERT26" s="13"/>
      <c r="ERU26" s="13"/>
      <c r="ERV26" s="14"/>
      <c r="ERW26" s="14"/>
      <c r="ERX26" s="15"/>
      <c r="ERY26" s="12"/>
      <c r="ERZ26" s="13"/>
      <c r="ESA26" s="13"/>
      <c r="ESB26" s="13"/>
      <c r="ESC26" s="13"/>
      <c r="ESD26" s="14"/>
      <c r="ESE26" s="14"/>
      <c r="ESF26" s="15"/>
      <c r="ESG26" s="12"/>
      <c r="ESH26" s="13"/>
      <c r="ESI26" s="13"/>
      <c r="ESJ26" s="13"/>
      <c r="ESK26" s="13"/>
      <c r="ESL26" s="14"/>
      <c r="ESM26" s="14"/>
      <c r="ESN26" s="15"/>
      <c r="ESO26" s="12"/>
      <c r="ESP26" s="13"/>
      <c r="ESQ26" s="13"/>
      <c r="ESR26" s="13"/>
      <c r="ESS26" s="13"/>
      <c r="EST26" s="14"/>
      <c r="ESU26" s="14"/>
      <c r="ESV26" s="15"/>
      <c r="ESW26" s="12"/>
      <c r="ESX26" s="13"/>
      <c r="ESY26" s="13"/>
      <c r="ESZ26" s="13"/>
      <c r="ETA26" s="13"/>
      <c r="ETB26" s="14"/>
      <c r="ETC26" s="14"/>
      <c r="ETD26" s="15"/>
      <c r="ETE26" s="12"/>
      <c r="ETF26" s="13"/>
      <c r="ETG26" s="13"/>
      <c r="ETH26" s="13"/>
      <c r="ETI26" s="13"/>
      <c r="ETJ26" s="14"/>
      <c r="ETK26" s="14"/>
      <c r="ETL26" s="15"/>
      <c r="ETM26" s="12"/>
      <c r="ETN26" s="13"/>
      <c r="ETO26" s="13"/>
      <c r="ETP26" s="13"/>
      <c r="ETQ26" s="13"/>
      <c r="ETR26" s="14"/>
      <c r="ETS26" s="14"/>
      <c r="ETT26" s="15"/>
      <c r="ETU26" s="12"/>
      <c r="ETV26" s="13"/>
      <c r="ETW26" s="13"/>
      <c r="ETX26" s="13"/>
      <c r="ETY26" s="13"/>
      <c r="ETZ26" s="14"/>
      <c r="EUA26" s="14"/>
      <c r="EUB26" s="15"/>
      <c r="EUC26" s="12"/>
      <c r="EUD26" s="13"/>
      <c r="EUE26" s="13"/>
      <c r="EUF26" s="13"/>
      <c r="EUG26" s="13"/>
      <c r="EUH26" s="14"/>
      <c r="EUI26" s="14"/>
      <c r="EUJ26" s="15"/>
      <c r="EUK26" s="12"/>
      <c r="EUL26" s="13"/>
      <c r="EUM26" s="13"/>
      <c r="EUN26" s="13"/>
      <c r="EUO26" s="13"/>
      <c r="EUP26" s="14"/>
      <c r="EUQ26" s="14"/>
      <c r="EUR26" s="15"/>
      <c r="EUS26" s="12"/>
      <c r="EUT26" s="13"/>
      <c r="EUU26" s="13"/>
      <c r="EUV26" s="13"/>
      <c r="EUW26" s="13"/>
      <c r="EUX26" s="14"/>
      <c r="EUY26" s="14"/>
      <c r="EUZ26" s="15"/>
      <c r="EVA26" s="12"/>
      <c r="EVB26" s="13"/>
      <c r="EVC26" s="13"/>
      <c r="EVD26" s="13"/>
      <c r="EVE26" s="13"/>
      <c r="EVF26" s="14"/>
      <c r="EVG26" s="14"/>
      <c r="EVH26" s="15"/>
      <c r="EVI26" s="12"/>
      <c r="EVJ26" s="13"/>
      <c r="EVK26" s="13"/>
      <c r="EVL26" s="13"/>
      <c r="EVM26" s="13"/>
      <c r="EVN26" s="14"/>
      <c r="EVO26" s="14"/>
      <c r="EVP26" s="15"/>
      <c r="EVQ26" s="12"/>
      <c r="EVR26" s="13"/>
      <c r="EVS26" s="13"/>
      <c r="EVT26" s="13"/>
      <c r="EVU26" s="13"/>
      <c r="EVV26" s="14"/>
      <c r="EVW26" s="14"/>
      <c r="EVX26" s="15"/>
      <c r="EVY26" s="12"/>
      <c r="EVZ26" s="13"/>
      <c r="EWA26" s="13"/>
      <c r="EWB26" s="13"/>
      <c r="EWC26" s="13"/>
      <c r="EWD26" s="14"/>
      <c r="EWE26" s="14"/>
      <c r="EWF26" s="15"/>
      <c r="EWG26" s="12"/>
      <c r="EWH26" s="13"/>
      <c r="EWI26" s="13"/>
      <c r="EWJ26" s="13"/>
      <c r="EWK26" s="13"/>
      <c r="EWL26" s="14"/>
      <c r="EWM26" s="14"/>
      <c r="EWN26" s="15"/>
      <c r="EWO26" s="12"/>
      <c r="EWP26" s="13"/>
      <c r="EWQ26" s="13"/>
      <c r="EWR26" s="13"/>
      <c r="EWS26" s="13"/>
      <c r="EWT26" s="14"/>
      <c r="EWU26" s="14"/>
      <c r="EWV26" s="15"/>
      <c r="EWW26" s="12"/>
      <c r="EWX26" s="13"/>
      <c r="EWY26" s="13"/>
      <c r="EWZ26" s="13"/>
      <c r="EXA26" s="13"/>
      <c r="EXB26" s="14"/>
      <c r="EXC26" s="14"/>
      <c r="EXD26" s="15"/>
      <c r="EXE26" s="12"/>
      <c r="EXF26" s="13"/>
      <c r="EXG26" s="13"/>
      <c r="EXH26" s="13"/>
      <c r="EXI26" s="13"/>
      <c r="EXJ26" s="14"/>
      <c r="EXK26" s="14"/>
      <c r="EXL26" s="15"/>
      <c r="EXM26" s="12"/>
      <c r="EXN26" s="13"/>
      <c r="EXO26" s="13"/>
      <c r="EXP26" s="13"/>
      <c r="EXQ26" s="13"/>
      <c r="EXR26" s="14"/>
      <c r="EXS26" s="14"/>
      <c r="EXT26" s="15"/>
      <c r="EXU26" s="12"/>
      <c r="EXV26" s="13"/>
      <c r="EXW26" s="13"/>
      <c r="EXX26" s="13"/>
      <c r="EXY26" s="13"/>
      <c r="EXZ26" s="14"/>
      <c r="EYA26" s="14"/>
      <c r="EYB26" s="15"/>
      <c r="EYC26" s="12"/>
      <c r="EYD26" s="13"/>
      <c r="EYE26" s="13"/>
      <c r="EYF26" s="13"/>
      <c r="EYG26" s="13"/>
      <c r="EYH26" s="14"/>
      <c r="EYI26" s="14"/>
      <c r="EYJ26" s="15"/>
      <c r="EYK26" s="12"/>
      <c r="EYL26" s="13"/>
      <c r="EYM26" s="13"/>
      <c r="EYN26" s="13"/>
      <c r="EYO26" s="13"/>
      <c r="EYP26" s="14"/>
      <c r="EYQ26" s="14"/>
      <c r="EYR26" s="15"/>
      <c r="EYS26" s="12"/>
      <c r="EYT26" s="13"/>
      <c r="EYU26" s="13"/>
      <c r="EYV26" s="13"/>
      <c r="EYW26" s="13"/>
      <c r="EYX26" s="14"/>
      <c r="EYY26" s="14"/>
      <c r="EYZ26" s="15"/>
      <c r="EZA26" s="12"/>
      <c r="EZB26" s="13"/>
      <c r="EZC26" s="13"/>
      <c r="EZD26" s="13"/>
      <c r="EZE26" s="13"/>
      <c r="EZF26" s="14"/>
      <c r="EZG26" s="14"/>
      <c r="EZH26" s="15"/>
      <c r="EZI26" s="12"/>
      <c r="EZJ26" s="13"/>
      <c r="EZK26" s="13"/>
      <c r="EZL26" s="13"/>
      <c r="EZM26" s="13"/>
      <c r="EZN26" s="14"/>
      <c r="EZO26" s="14"/>
      <c r="EZP26" s="15"/>
      <c r="EZQ26" s="12"/>
      <c r="EZR26" s="13"/>
      <c r="EZS26" s="13"/>
      <c r="EZT26" s="13"/>
      <c r="EZU26" s="13"/>
      <c r="EZV26" s="14"/>
      <c r="EZW26" s="14"/>
      <c r="EZX26" s="15"/>
      <c r="EZY26" s="12"/>
      <c r="EZZ26" s="13"/>
      <c r="FAA26" s="13"/>
      <c r="FAB26" s="13"/>
      <c r="FAC26" s="13"/>
      <c r="FAD26" s="14"/>
      <c r="FAE26" s="14"/>
      <c r="FAF26" s="15"/>
      <c r="FAG26" s="12"/>
      <c r="FAH26" s="13"/>
      <c r="FAI26" s="13"/>
      <c r="FAJ26" s="13"/>
      <c r="FAK26" s="13"/>
      <c r="FAL26" s="14"/>
      <c r="FAM26" s="14"/>
      <c r="FAN26" s="15"/>
      <c r="FAO26" s="12"/>
      <c r="FAP26" s="13"/>
      <c r="FAQ26" s="13"/>
      <c r="FAR26" s="13"/>
      <c r="FAS26" s="13"/>
      <c r="FAT26" s="14"/>
      <c r="FAU26" s="14"/>
      <c r="FAV26" s="15"/>
      <c r="FAW26" s="12"/>
      <c r="FAX26" s="13"/>
      <c r="FAY26" s="13"/>
      <c r="FAZ26" s="13"/>
      <c r="FBA26" s="13"/>
      <c r="FBB26" s="14"/>
      <c r="FBC26" s="14"/>
      <c r="FBD26" s="15"/>
      <c r="FBE26" s="12"/>
      <c r="FBF26" s="13"/>
      <c r="FBG26" s="13"/>
      <c r="FBH26" s="13"/>
      <c r="FBI26" s="13"/>
      <c r="FBJ26" s="14"/>
      <c r="FBK26" s="14"/>
      <c r="FBL26" s="15"/>
      <c r="FBM26" s="12"/>
      <c r="FBN26" s="13"/>
      <c r="FBO26" s="13"/>
      <c r="FBP26" s="13"/>
      <c r="FBQ26" s="13"/>
      <c r="FBR26" s="14"/>
      <c r="FBS26" s="14"/>
      <c r="FBT26" s="15"/>
      <c r="FBU26" s="12"/>
      <c r="FBV26" s="13"/>
      <c r="FBW26" s="13"/>
      <c r="FBX26" s="13"/>
      <c r="FBY26" s="13"/>
      <c r="FBZ26" s="14"/>
      <c r="FCA26" s="14"/>
      <c r="FCB26" s="15"/>
      <c r="FCC26" s="12"/>
      <c r="FCD26" s="13"/>
      <c r="FCE26" s="13"/>
      <c r="FCF26" s="13"/>
      <c r="FCG26" s="13"/>
      <c r="FCH26" s="14"/>
      <c r="FCI26" s="14"/>
      <c r="FCJ26" s="15"/>
      <c r="FCK26" s="12"/>
      <c r="FCL26" s="13"/>
      <c r="FCM26" s="13"/>
      <c r="FCN26" s="13"/>
      <c r="FCO26" s="13"/>
      <c r="FCP26" s="14"/>
      <c r="FCQ26" s="14"/>
      <c r="FCR26" s="15"/>
      <c r="FCS26" s="12"/>
      <c r="FCT26" s="13"/>
      <c r="FCU26" s="13"/>
      <c r="FCV26" s="13"/>
      <c r="FCW26" s="13"/>
      <c r="FCX26" s="14"/>
      <c r="FCY26" s="14"/>
      <c r="FCZ26" s="15"/>
      <c r="FDA26" s="12"/>
      <c r="FDB26" s="13"/>
      <c r="FDC26" s="13"/>
      <c r="FDD26" s="13"/>
      <c r="FDE26" s="13"/>
      <c r="FDF26" s="14"/>
      <c r="FDG26" s="14"/>
      <c r="FDH26" s="15"/>
      <c r="FDI26" s="12"/>
      <c r="FDJ26" s="13"/>
      <c r="FDK26" s="13"/>
      <c r="FDL26" s="13"/>
      <c r="FDM26" s="13"/>
      <c r="FDN26" s="14"/>
      <c r="FDO26" s="14"/>
      <c r="FDP26" s="15"/>
      <c r="FDQ26" s="12"/>
      <c r="FDR26" s="13"/>
      <c r="FDS26" s="13"/>
      <c r="FDT26" s="13"/>
      <c r="FDU26" s="13"/>
      <c r="FDV26" s="14"/>
      <c r="FDW26" s="14"/>
      <c r="FDX26" s="15"/>
      <c r="FDY26" s="12"/>
      <c r="FDZ26" s="13"/>
      <c r="FEA26" s="13"/>
      <c r="FEB26" s="13"/>
      <c r="FEC26" s="13"/>
      <c r="FED26" s="14"/>
      <c r="FEE26" s="14"/>
      <c r="FEF26" s="15"/>
      <c r="FEG26" s="12"/>
      <c r="FEH26" s="13"/>
      <c r="FEI26" s="13"/>
      <c r="FEJ26" s="13"/>
      <c r="FEK26" s="13"/>
      <c r="FEL26" s="14"/>
      <c r="FEM26" s="14"/>
      <c r="FEN26" s="15"/>
      <c r="FEO26" s="12"/>
      <c r="FEP26" s="13"/>
      <c r="FEQ26" s="13"/>
      <c r="FER26" s="13"/>
      <c r="FES26" s="13"/>
      <c r="FET26" s="14"/>
      <c r="FEU26" s="14"/>
      <c r="FEV26" s="15"/>
      <c r="FEW26" s="12"/>
      <c r="FEX26" s="13"/>
      <c r="FEY26" s="13"/>
      <c r="FEZ26" s="13"/>
      <c r="FFA26" s="13"/>
      <c r="FFB26" s="14"/>
      <c r="FFC26" s="14"/>
      <c r="FFD26" s="15"/>
      <c r="FFE26" s="12"/>
      <c r="FFF26" s="13"/>
      <c r="FFG26" s="13"/>
      <c r="FFH26" s="13"/>
      <c r="FFI26" s="13"/>
      <c r="FFJ26" s="14"/>
      <c r="FFK26" s="14"/>
      <c r="FFL26" s="15"/>
      <c r="FFM26" s="12"/>
      <c r="FFN26" s="13"/>
      <c r="FFO26" s="13"/>
      <c r="FFP26" s="13"/>
      <c r="FFQ26" s="13"/>
      <c r="FFR26" s="14"/>
      <c r="FFS26" s="14"/>
      <c r="FFT26" s="15"/>
      <c r="FFU26" s="12"/>
      <c r="FFV26" s="13"/>
      <c r="FFW26" s="13"/>
      <c r="FFX26" s="13"/>
      <c r="FFY26" s="13"/>
      <c r="FFZ26" s="14"/>
      <c r="FGA26" s="14"/>
      <c r="FGB26" s="15"/>
      <c r="FGC26" s="12"/>
      <c r="FGD26" s="13"/>
      <c r="FGE26" s="13"/>
      <c r="FGF26" s="13"/>
      <c r="FGG26" s="13"/>
      <c r="FGH26" s="14"/>
      <c r="FGI26" s="14"/>
      <c r="FGJ26" s="15"/>
      <c r="FGK26" s="12"/>
      <c r="FGL26" s="13"/>
      <c r="FGM26" s="13"/>
      <c r="FGN26" s="13"/>
      <c r="FGO26" s="13"/>
      <c r="FGP26" s="14"/>
      <c r="FGQ26" s="14"/>
      <c r="FGR26" s="15"/>
      <c r="FGS26" s="12"/>
      <c r="FGT26" s="13"/>
      <c r="FGU26" s="13"/>
      <c r="FGV26" s="13"/>
      <c r="FGW26" s="13"/>
      <c r="FGX26" s="14"/>
      <c r="FGY26" s="14"/>
      <c r="FGZ26" s="15"/>
      <c r="FHA26" s="12"/>
      <c r="FHB26" s="13"/>
      <c r="FHC26" s="13"/>
      <c r="FHD26" s="13"/>
      <c r="FHE26" s="13"/>
      <c r="FHF26" s="14"/>
      <c r="FHG26" s="14"/>
      <c r="FHH26" s="15"/>
      <c r="FHI26" s="12"/>
      <c r="FHJ26" s="13"/>
      <c r="FHK26" s="13"/>
      <c r="FHL26" s="13"/>
      <c r="FHM26" s="13"/>
      <c r="FHN26" s="14"/>
      <c r="FHO26" s="14"/>
      <c r="FHP26" s="15"/>
      <c r="FHQ26" s="12"/>
      <c r="FHR26" s="13"/>
      <c r="FHS26" s="13"/>
      <c r="FHT26" s="13"/>
      <c r="FHU26" s="13"/>
      <c r="FHV26" s="14"/>
      <c r="FHW26" s="14"/>
      <c r="FHX26" s="15"/>
      <c r="FHY26" s="12"/>
      <c r="FHZ26" s="13"/>
      <c r="FIA26" s="13"/>
      <c r="FIB26" s="13"/>
      <c r="FIC26" s="13"/>
      <c r="FID26" s="14"/>
      <c r="FIE26" s="14"/>
      <c r="FIF26" s="15"/>
      <c r="FIG26" s="12"/>
      <c r="FIH26" s="13"/>
      <c r="FII26" s="13"/>
      <c r="FIJ26" s="13"/>
      <c r="FIK26" s="13"/>
      <c r="FIL26" s="14"/>
      <c r="FIM26" s="14"/>
      <c r="FIN26" s="15"/>
      <c r="FIO26" s="12"/>
      <c r="FIP26" s="13"/>
      <c r="FIQ26" s="13"/>
      <c r="FIR26" s="13"/>
      <c r="FIS26" s="13"/>
      <c r="FIT26" s="14"/>
      <c r="FIU26" s="14"/>
      <c r="FIV26" s="15"/>
      <c r="FIW26" s="12"/>
      <c r="FIX26" s="13"/>
      <c r="FIY26" s="13"/>
      <c r="FIZ26" s="13"/>
      <c r="FJA26" s="13"/>
      <c r="FJB26" s="14"/>
      <c r="FJC26" s="14"/>
      <c r="FJD26" s="15"/>
      <c r="FJE26" s="12"/>
      <c r="FJF26" s="13"/>
      <c r="FJG26" s="13"/>
      <c r="FJH26" s="13"/>
      <c r="FJI26" s="13"/>
      <c r="FJJ26" s="14"/>
      <c r="FJK26" s="14"/>
      <c r="FJL26" s="15"/>
      <c r="FJM26" s="12"/>
      <c r="FJN26" s="13"/>
      <c r="FJO26" s="13"/>
      <c r="FJP26" s="13"/>
      <c r="FJQ26" s="13"/>
      <c r="FJR26" s="14"/>
      <c r="FJS26" s="14"/>
      <c r="FJT26" s="15"/>
      <c r="FJU26" s="12"/>
      <c r="FJV26" s="13"/>
      <c r="FJW26" s="13"/>
      <c r="FJX26" s="13"/>
      <c r="FJY26" s="13"/>
      <c r="FJZ26" s="14"/>
      <c r="FKA26" s="14"/>
      <c r="FKB26" s="15"/>
      <c r="FKC26" s="12"/>
      <c r="FKD26" s="13"/>
      <c r="FKE26" s="13"/>
      <c r="FKF26" s="13"/>
      <c r="FKG26" s="13"/>
      <c r="FKH26" s="14"/>
      <c r="FKI26" s="14"/>
      <c r="FKJ26" s="15"/>
      <c r="FKK26" s="12"/>
      <c r="FKL26" s="13"/>
      <c r="FKM26" s="13"/>
      <c r="FKN26" s="13"/>
      <c r="FKO26" s="13"/>
      <c r="FKP26" s="14"/>
      <c r="FKQ26" s="14"/>
      <c r="FKR26" s="15"/>
      <c r="FKS26" s="12"/>
      <c r="FKT26" s="13"/>
      <c r="FKU26" s="13"/>
      <c r="FKV26" s="13"/>
      <c r="FKW26" s="13"/>
      <c r="FKX26" s="14"/>
      <c r="FKY26" s="14"/>
      <c r="FKZ26" s="15"/>
      <c r="FLA26" s="12"/>
      <c r="FLB26" s="13"/>
      <c r="FLC26" s="13"/>
      <c r="FLD26" s="13"/>
      <c r="FLE26" s="13"/>
      <c r="FLF26" s="14"/>
      <c r="FLG26" s="14"/>
      <c r="FLH26" s="15"/>
      <c r="FLI26" s="12"/>
      <c r="FLJ26" s="13"/>
      <c r="FLK26" s="13"/>
      <c r="FLL26" s="13"/>
      <c r="FLM26" s="13"/>
      <c r="FLN26" s="14"/>
      <c r="FLO26" s="14"/>
      <c r="FLP26" s="15"/>
      <c r="FLQ26" s="12"/>
      <c r="FLR26" s="13"/>
      <c r="FLS26" s="13"/>
      <c r="FLT26" s="13"/>
      <c r="FLU26" s="13"/>
      <c r="FLV26" s="14"/>
      <c r="FLW26" s="14"/>
      <c r="FLX26" s="15"/>
      <c r="FLY26" s="12"/>
      <c r="FLZ26" s="13"/>
      <c r="FMA26" s="13"/>
      <c r="FMB26" s="13"/>
      <c r="FMC26" s="13"/>
      <c r="FMD26" s="14"/>
      <c r="FME26" s="14"/>
      <c r="FMF26" s="15"/>
      <c r="FMG26" s="12"/>
      <c r="FMH26" s="13"/>
      <c r="FMI26" s="13"/>
      <c r="FMJ26" s="13"/>
      <c r="FMK26" s="13"/>
      <c r="FML26" s="14"/>
      <c r="FMM26" s="14"/>
      <c r="FMN26" s="15"/>
      <c r="FMO26" s="12"/>
      <c r="FMP26" s="13"/>
      <c r="FMQ26" s="13"/>
      <c r="FMR26" s="13"/>
      <c r="FMS26" s="13"/>
      <c r="FMT26" s="14"/>
      <c r="FMU26" s="14"/>
      <c r="FMV26" s="15"/>
      <c r="FMW26" s="12"/>
      <c r="FMX26" s="13"/>
      <c r="FMY26" s="13"/>
      <c r="FMZ26" s="13"/>
      <c r="FNA26" s="13"/>
      <c r="FNB26" s="14"/>
      <c r="FNC26" s="14"/>
      <c r="FND26" s="15"/>
      <c r="FNE26" s="12"/>
      <c r="FNF26" s="13"/>
      <c r="FNG26" s="13"/>
      <c r="FNH26" s="13"/>
      <c r="FNI26" s="13"/>
      <c r="FNJ26" s="14"/>
      <c r="FNK26" s="14"/>
      <c r="FNL26" s="15"/>
      <c r="FNM26" s="12"/>
      <c r="FNN26" s="13"/>
      <c r="FNO26" s="13"/>
      <c r="FNP26" s="13"/>
      <c r="FNQ26" s="13"/>
      <c r="FNR26" s="14"/>
      <c r="FNS26" s="14"/>
      <c r="FNT26" s="15"/>
      <c r="FNU26" s="12"/>
      <c r="FNV26" s="13"/>
      <c r="FNW26" s="13"/>
      <c r="FNX26" s="13"/>
      <c r="FNY26" s="13"/>
      <c r="FNZ26" s="14"/>
      <c r="FOA26" s="14"/>
      <c r="FOB26" s="15"/>
      <c r="FOC26" s="12"/>
      <c r="FOD26" s="13"/>
      <c r="FOE26" s="13"/>
      <c r="FOF26" s="13"/>
      <c r="FOG26" s="13"/>
      <c r="FOH26" s="14"/>
      <c r="FOI26" s="14"/>
      <c r="FOJ26" s="15"/>
      <c r="FOK26" s="12"/>
      <c r="FOL26" s="13"/>
      <c r="FOM26" s="13"/>
      <c r="FON26" s="13"/>
      <c r="FOO26" s="13"/>
      <c r="FOP26" s="14"/>
      <c r="FOQ26" s="14"/>
      <c r="FOR26" s="15"/>
      <c r="FOS26" s="12"/>
      <c r="FOT26" s="13"/>
      <c r="FOU26" s="13"/>
      <c r="FOV26" s="13"/>
      <c r="FOW26" s="13"/>
      <c r="FOX26" s="14"/>
      <c r="FOY26" s="14"/>
      <c r="FOZ26" s="15"/>
      <c r="FPA26" s="12"/>
      <c r="FPB26" s="13"/>
      <c r="FPC26" s="13"/>
      <c r="FPD26" s="13"/>
      <c r="FPE26" s="13"/>
      <c r="FPF26" s="14"/>
      <c r="FPG26" s="14"/>
      <c r="FPH26" s="15"/>
      <c r="FPI26" s="12"/>
      <c r="FPJ26" s="13"/>
      <c r="FPK26" s="13"/>
      <c r="FPL26" s="13"/>
      <c r="FPM26" s="13"/>
      <c r="FPN26" s="14"/>
      <c r="FPO26" s="14"/>
      <c r="FPP26" s="15"/>
      <c r="FPQ26" s="12"/>
      <c r="FPR26" s="13"/>
      <c r="FPS26" s="13"/>
      <c r="FPT26" s="13"/>
      <c r="FPU26" s="13"/>
      <c r="FPV26" s="14"/>
      <c r="FPW26" s="14"/>
      <c r="FPX26" s="15"/>
      <c r="FPY26" s="12"/>
      <c r="FPZ26" s="13"/>
      <c r="FQA26" s="13"/>
      <c r="FQB26" s="13"/>
      <c r="FQC26" s="13"/>
      <c r="FQD26" s="14"/>
      <c r="FQE26" s="14"/>
      <c r="FQF26" s="15"/>
      <c r="FQG26" s="12"/>
      <c r="FQH26" s="13"/>
      <c r="FQI26" s="13"/>
      <c r="FQJ26" s="13"/>
      <c r="FQK26" s="13"/>
      <c r="FQL26" s="14"/>
      <c r="FQM26" s="14"/>
      <c r="FQN26" s="15"/>
      <c r="FQO26" s="12"/>
      <c r="FQP26" s="13"/>
      <c r="FQQ26" s="13"/>
      <c r="FQR26" s="13"/>
      <c r="FQS26" s="13"/>
      <c r="FQT26" s="14"/>
      <c r="FQU26" s="14"/>
      <c r="FQV26" s="15"/>
      <c r="FQW26" s="12"/>
      <c r="FQX26" s="13"/>
      <c r="FQY26" s="13"/>
      <c r="FQZ26" s="13"/>
      <c r="FRA26" s="13"/>
      <c r="FRB26" s="14"/>
      <c r="FRC26" s="14"/>
      <c r="FRD26" s="15"/>
      <c r="FRE26" s="12"/>
      <c r="FRF26" s="13"/>
      <c r="FRG26" s="13"/>
      <c r="FRH26" s="13"/>
      <c r="FRI26" s="13"/>
      <c r="FRJ26" s="14"/>
      <c r="FRK26" s="14"/>
      <c r="FRL26" s="15"/>
      <c r="FRM26" s="12"/>
      <c r="FRN26" s="13"/>
      <c r="FRO26" s="13"/>
      <c r="FRP26" s="13"/>
      <c r="FRQ26" s="13"/>
      <c r="FRR26" s="14"/>
      <c r="FRS26" s="14"/>
      <c r="FRT26" s="15"/>
      <c r="FRU26" s="12"/>
      <c r="FRV26" s="13"/>
      <c r="FRW26" s="13"/>
      <c r="FRX26" s="13"/>
      <c r="FRY26" s="13"/>
      <c r="FRZ26" s="14"/>
      <c r="FSA26" s="14"/>
      <c r="FSB26" s="15"/>
      <c r="FSC26" s="12"/>
      <c r="FSD26" s="13"/>
      <c r="FSE26" s="13"/>
      <c r="FSF26" s="13"/>
      <c r="FSG26" s="13"/>
      <c r="FSH26" s="14"/>
      <c r="FSI26" s="14"/>
      <c r="FSJ26" s="15"/>
      <c r="FSK26" s="12"/>
      <c r="FSL26" s="13"/>
      <c r="FSM26" s="13"/>
      <c r="FSN26" s="13"/>
      <c r="FSO26" s="13"/>
      <c r="FSP26" s="14"/>
      <c r="FSQ26" s="14"/>
      <c r="FSR26" s="15"/>
      <c r="FSS26" s="12"/>
      <c r="FST26" s="13"/>
      <c r="FSU26" s="13"/>
      <c r="FSV26" s="13"/>
      <c r="FSW26" s="13"/>
      <c r="FSX26" s="14"/>
      <c r="FSY26" s="14"/>
      <c r="FSZ26" s="15"/>
      <c r="FTA26" s="12"/>
      <c r="FTB26" s="13"/>
      <c r="FTC26" s="13"/>
      <c r="FTD26" s="13"/>
      <c r="FTE26" s="13"/>
      <c r="FTF26" s="14"/>
      <c r="FTG26" s="14"/>
      <c r="FTH26" s="15"/>
      <c r="FTI26" s="12"/>
      <c r="FTJ26" s="13"/>
      <c r="FTK26" s="13"/>
      <c r="FTL26" s="13"/>
      <c r="FTM26" s="13"/>
      <c r="FTN26" s="14"/>
      <c r="FTO26" s="14"/>
      <c r="FTP26" s="15"/>
      <c r="FTQ26" s="12"/>
      <c r="FTR26" s="13"/>
      <c r="FTS26" s="13"/>
      <c r="FTT26" s="13"/>
      <c r="FTU26" s="13"/>
      <c r="FTV26" s="14"/>
      <c r="FTW26" s="14"/>
      <c r="FTX26" s="15"/>
      <c r="FTY26" s="12"/>
      <c r="FTZ26" s="13"/>
      <c r="FUA26" s="13"/>
      <c r="FUB26" s="13"/>
      <c r="FUC26" s="13"/>
      <c r="FUD26" s="14"/>
      <c r="FUE26" s="14"/>
      <c r="FUF26" s="15"/>
      <c r="FUG26" s="12"/>
      <c r="FUH26" s="13"/>
      <c r="FUI26" s="13"/>
      <c r="FUJ26" s="13"/>
      <c r="FUK26" s="13"/>
      <c r="FUL26" s="14"/>
      <c r="FUM26" s="14"/>
      <c r="FUN26" s="15"/>
      <c r="FUO26" s="12"/>
      <c r="FUP26" s="13"/>
      <c r="FUQ26" s="13"/>
      <c r="FUR26" s="13"/>
      <c r="FUS26" s="13"/>
      <c r="FUT26" s="14"/>
      <c r="FUU26" s="14"/>
      <c r="FUV26" s="15"/>
      <c r="FUW26" s="12"/>
      <c r="FUX26" s="13"/>
      <c r="FUY26" s="13"/>
      <c r="FUZ26" s="13"/>
      <c r="FVA26" s="13"/>
      <c r="FVB26" s="14"/>
      <c r="FVC26" s="14"/>
      <c r="FVD26" s="15"/>
      <c r="FVE26" s="12"/>
      <c r="FVF26" s="13"/>
      <c r="FVG26" s="13"/>
      <c r="FVH26" s="13"/>
      <c r="FVI26" s="13"/>
      <c r="FVJ26" s="14"/>
      <c r="FVK26" s="14"/>
      <c r="FVL26" s="15"/>
      <c r="FVM26" s="12"/>
      <c r="FVN26" s="13"/>
      <c r="FVO26" s="13"/>
      <c r="FVP26" s="13"/>
      <c r="FVQ26" s="13"/>
      <c r="FVR26" s="14"/>
      <c r="FVS26" s="14"/>
      <c r="FVT26" s="15"/>
      <c r="FVU26" s="12"/>
      <c r="FVV26" s="13"/>
      <c r="FVW26" s="13"/>
      <c r="FVX26" s="13"/>
      <c r="FVY26" s="13"/>
      <c r="FVZ26" s="14"/>
      <c r="FWA26" s="14"/>
      <c r="FWB26" s="15"/>
      <c r="FWC26" s="12"/>
      <c r="FWD26" s="13"/>
      <c r="FWE26" s="13"/>
      <c r="FWF26" s="13"/>
      <c r="FWG26" s="13"/>
      <c r="FWH26" s="14"/>
      <c r="FWI26" s="14"/>
      <c r="FWJ26" s="15"/>
      <c r="FWK26" s="12"/>
      <c r="FWL26" s="13"/>
      <c r="FWM26" s="13"/>
      <c r="FWN26" s="13"/>
      <c r="FWO26" s="13"/>
      <c r="FWP26" s="14"/>
      <c r="FWQ26" s="14"/>
      <c r="FWR26" s="15"/>
      <c r="FWS26" s="12"/>
      <c r="FWT26" s="13"/>
      <c r="FWU26" s="13"/>
      <c r="FWV26" s="13"/>
      <c r="FWW26" s="13"/>
      <c r="FWX26" s="14"/>
      <c r="FWY26" s="14"/>
      <c r="FWZ26" s="15"/>
      <c r="FXA26" s="12"/>
      <c r="FXB26" s="13"/>
      <c r="FXC26" s="13"/>
      <c r="FXD26" s="13"/>
      <c r="FXE26" s="13"/>
      <c r="FXF26" s="14"/>
      <c r="FXG26" s="14"/>
      <c r="FXH26" s="15"/>
      <c r="FXI26" s="12"/>
      <c r="FXJ26" s="13"/>
      <c r="FXK26" s="13"/>
      <c r="FXL26" s="13"/>
      <c r="FXM26" s="13"/>
      <c r="FXN26" s="14"/>
      <c r="FXO26" s="14"/>
      <c r="FXP26" s="15"/>
      <c r="FXQ26" s="12"/>
      <c r="FXR26" s="13"/>
      <c r="FXS26" s="13"/>
      <c r="FXT26" s="13"/>
      <c r="FXU26" s="13"/>
      <c r="FXV26" s="14"/>
      <c r="FXW26" s="14"/>
      <c r="FXX26" s="15"/>
      <c r="FXY26" s="12"/>
      <c r="FXZ26" s="13"/>
      <c r="FYA26" s="13"/>
      <c r="FYB26" s="13"/>
      <c r="FYC26" s="13"/>
      <c r="FYD26" s="14"/>
      <c r="FYE26" s="14"/>
      <c r="FYF26" s="15"/>
      <c r="FYG26" s="12"/>
      <c r="FYH26" s="13"/>
      <c r="FYI26" s="13"/>
      <c r="FYJ26" s="13"/>
      <c r="FYK26" s="13"/>
      <c r="FYL26" s="14"/>
      <c r="FYM26" s="14"/>
      <c r="FYN26" s="15"/>
      <c r="FYO26" s="12"/>
      <c r="FYP26" s="13"/>
      <c r="FYQ26" s="13"/>
      <c r="FYR26" s="13"/>
      <c r="FYS26" s="13"/>
      <c r="FYT26" s="14"/>
      <c r="FYU26" s="14"/>
      <c r="FYV26" s="15"/>
      <c r="FYW26" s="12"/>
      <c r="FYX26" s="13"/>
      <c r="FYY26" s="13"/>
      <c r="FYZ26" s="13"/>
      <c r="FZA26" s="13"/>
      <c r="FZB26" s="14"/>
      <c r="FZC26" s="14"/>
      <c r="FZD26" s="15"/>
      <c r="FZE26" s="12"/>
      <c r="FZF26" s="13"/>
      <c r="FZG26" s="13"/>
      <c r="FZH26" s="13"/>
      <c r="FZI26" s="13"/>
      <c r="FZJ26" s="14"/>
      <c r="FZK26" s="14"/>
      <c r="FZL26" s="15"/>
      <c r="FZM26" s="12"/>
      <c r="FZN26" s="13"/>
      <c r="FZO26" s="13"/>
      <c r="FZP26" s="13"/>
      <c r="FZQ26" s="13"/>
      <c r="FZR26" s="14"/>
      <c r="FZS26" s="14"/>
      <c r="FZT26" s="15"/>
      <c r="FZU26" s="12"/>
      <c r="FZV26" s="13"/>
      <c r="FZW26" s="13"/>
      <c r="FZX26" s="13"/>
      <c r="FZY26" s="13"/>
      <c r="FZZ26" s="14"/>
      <c r="GAA26" s="14"/>
      <c r="GAB26" s="15"/>
      <c r="GAC26" s="12"/>
      <c r="GAD26" s="13"/>
      <c r="GAE26" s="13"/>
      <c r="GAF26" s="13"/>
      <c r="GAG26" s="13"/>
      <c r="GAH26" s="14"/>
      <c r="GAI26" s="14"/>
      <c r="GAJ26" s="15"/>
      <c r="GAK26" s="12"/>
      <c r="GAL26" s="13"/>
      <c r="GAM26" s="13"/>
      <c r="GAN26" s="13"/>
      <c r="GAO26" s="13"/>
      <c r="GAP26" s="14"/>
      <c r="GAQ26" s="14"/>
      <c r="GAR26" s="15"/>
      <c r="GAS26" s="12"/>
      <c r="GAT26" s="13"/>
      <c r="GAU26" s="13"/>
      <c r="GAV26" s="13"/>
      <c r="GAW26" s="13"/>
      <c r="GAX26" s="14"/>
      <c r="GAY26" s="14"/>
      <c r="GAZ26" s="15"/>
      <c r="GBA26" s="12"/>
      <c r="GBB26" s="13"/>
      <c r="GBC26" s="13"/>
      <c r="GBD26" s="13"/>
      <c r="GBE26" s="13"/>
      <c r="GBF26" s="14"/>
      <c r="GBG26" s="14"/>
      <c r="GBH26" s="15"/>
      <c r="GBI26" s="12"/>
      <c r="GBJ26" s="13"/>
      <c r="GBK26" s="13"/>
      <c r="GBL26" s="13"/>
      <c r="GBM26" s="13"/>
      <c r="GBN26" s="14"/>
      <c r="GBO26" s="14"/>
      <c r="GBP26" s="15"/>
      <c r="GBQ26" s="12"/>
      <c r="GBR26" s="13"/>
      <c r="GBS26" s="13"/>
      <c r="GBT26" s="13"/>
      <c r="GBU26" s="13"/>
      <c r="GBV26" s="14"/>
      <c r="GBW26" s="14"/>
      <c r="GBX26" s="15"/>
      <c r="GBY26" s="12"/>
      <c r="GBZ26" s="13"/>
      <c r="GCA26" s="13"/>
      <c r="GCB26" s="13"/>
      <c r="GCC26" s="13"/>
      <c r="GCD26" s="14"/>
      <c r="GCE26" s="14"/>
      <c r="GCF26" s="15"/>
      <c r="GCG26" s="12"/>
      <c r="GCH26" s="13"/>
      <c r="GCI26" s="13"/>
      <c r="GCJ26" s="13"/>
      <c r="GCK26" s="13"/>
      <c r="GCL26" s="14"/>
      <c r="GCM26" s="14"/>
      <c r="GCN26" s="15"/>
      <c r="GCO26" s="12"/>
      <c r="GCP26" s="13"/>
      <c r="GCQ26" s="13"/>
      <c r="GCR26" s="13"/>
      <c r="GCS26" s="13"/>
      <c r="GCT26" s="14"/>
      <c r="GCU26" s="14"/>
      <c r="GCV26" s="15"/>
      <c r="GCW26" s="12"/>
      <c r="GCX26" s="13"/>
      <c r="GCY26" s="13"/>
      <c r="GCZ26" s="13"/>
      <c r="GDA26" s="13"/>
      <c r="GDB26" s="14"/>
      <c r="GDC26" s="14"/>
      <c r="GDD26" s="15"/>
      <c r="GDE26" s="12"/>
      <c r="GDF26" s="13"/>
      <c r="GDG26" s="13"/>
      <c r="GDH26" s="13"/>
      <c r="GDI26" s="13"/>
      <c r="GDJ26" s="14"/>
      <c r="GDK26" s="14"/>
      <c r="GDL26" s="15"/>
      <c r="GDM26" s="12"/>
      <c r="GDN26" s="13"/>
      <c r="GDO26" s="13"/>
      <c r="GDP26" s="13"/>
      <c r="GDQ26" s="13"/>
      <c r="GDR26" s="14"/>
      <c r="GDS26" s="14"/>
      <c r="GDT26" s="15"/>
      <c r="GDU26" s="12"/>
      <c r="GDV26" s="13"/>
      <c r="GDW26" s="13"/>
      <c r="GDX26" s="13"/>
      <c r="GDY26" s="13"/>
      <c r="GDZ26" s="14"/>
      <c r="GEA26" s="14"/>
      <c r="GEB26" s="15"/>
      <c r="GEC26" s="12"/>
      <c r="GED26" s="13"/>
      <c r="GEE26" s="13"/>
      <c r="GEF26" s="13"/>
      <c r="GEG26" s="13"/>
      <c r="GEH26" s="14"/>
      <c r="GEI26" s="14"/>
      <c r="GEJ26" s="15"/>
      <c r="GEK26" s="12"/>
      <c r="GEL26" s="13"/>
      <c r="GEM26" s="13"/>
      <c r="GEN26" s="13"/>
      <c r="GEO26" s="13"/>
      <c r="GEP26" s="14"/>
      <c r="GEQ26" s="14"/>
      <c r="GER26" s="15"/>
      <c r="GES26" s="12"/>
      <c r="GET26" s="13"/>
      <c r="GEU26" s="13"/>
      <c r="GEV26" s="13"/>
      <c r="GEW26" s="13"/>
      <c r="GEX26" s="14"/>
      <c r="GEY26" s="14"/>
      <c r="GEZ26" s="15"/>
      <c r="GFA26" s="12"/>
      <c r="GFB26" s="13"/>
      <c r="GFC26" s="13"/>
      <c r="GFD26" s="13"/>
      <c r="GFE26" s="13"/>
      <c r="GFF26" s="14"/>
      <c r="GFG26" s="14"/>
      <c r="GFH26" s="15"/>
      <c r="GFI26" s="12"/>
      <c r="GFJ26" s="13"/>
      <c r="GFK26" s="13"/>
      <c r="GFL26" s="13"/>
      <c r="GFM26" s="13"/>
      <c r="GFN26" s="14"/>
      <c r="GFO26" s="14"/>
      <c r="GFP26" s="15"/>
      <c r="GFQ26" s="12"/>
      <c r="GFR26" s="13"/>
      <c r="GFS26" s="13"/>
      <c r="GFT26" s="13"/>
      <c r="GFU26" s="13"/>
      <c r="GFV26" s="14"/>
      <c r="GFW26" s="14"/>
      <c r="GFX26" s="15"/>
      <c r="GFY26" s="12"/>
      <c r="GFZ26" s="13"/>
      <c r="GGA26" s="13"/>
      <c r="GGB26" s="13"/>
      <c r="GGC26" s="13"/>
      <c r="GGD26" s="14"/>
      <c r="GGE26" s="14"/>
      <c r="GGF26" s="15"/>
      <c r="GGG26" s="12"/>
      <c r="GGH26" s="13"/>
      <c r="GGI26" s="13"/>
      <c r="GGJ26" s="13"/>
      <c r="GGK26" s="13"/>
      <c r="GGL26" s="14"/>
      <c r="GGM26" s="14"/>
      <c r="GGN26" s="15"/>
      <c r="GGO26" s="12"/>
      <c r="GGP26" s="13"/>
      <c r="GGQ26" s="13"/>
      <c r="GGR26" s="13"/>
      <c r="GGS26" s="13"/>
      <c r="GGT26" s="14"/>
      <c r="GGU26" s="14"/>
      <c r="GGV26" s="15"/>
      <c r="GGW26" s="12"/>
      <c r="GGX26" s="13"/>
      <c r="GGY26" s="13"/>
      <c r="GGZ26" s="13"/>
      <c r="GHA26" s="13"/>
      <c r="GHB26" s="14"/>
      <c r="GHC26" s="14"/>
      <c r="GHD26" s="15"/>
      <c r="GHE26" s="12"/>
      <c r="GHF26" s="13"/>
      <c r="GHG26" s="13"/>
      <c r="GHH26" s="13"/>
      <c r="GHI26" s="13"/>
      <c r="GHJ26" s="14"/>
      <c r="GHK26" s="14"/>
      <c r="GHL26" s="15"/>
      <c r="GHM26" s="12"/>
      <c r="GHN26" s="13"/>
      <c r="GHO26" s="13"/>
      <c r="GHP26" s="13"/>
      <c r="GHQ26" s="13"/>
      <c r="GHR26" s="14"/>
      <c r="GHS26" s="14"/>
      <c r="GHT26" s="15"/>
      <c r="GHU26" s="12"/>
      <c r="GHV26" s="13"/>
      <c r="GHW26" s="13"/>
      <c r="GHX26" s="13"/>
      <c r="GHY26" s="13"/>
      <c r="GHZ26" s="14"/>
      <c r="GIA26" s="14"/>
      <c r="GIB26" s="15"/>
      <c r="GIC26" s="12"/>
      <c r="GID26" s="13"/>
      <c r="GIE26" s="13"/>
      <c r="GIF26" s="13"/>
      <c r="GIG26" s="13"/>
      <c r="GIH26" s="14"/>
      <c r="GII26" s="14"/>
      <c r="GIJ26" s="15"/>
      <c r="GIK26" s="12"/>
      <c r="GIL26" s="13"/>
      <c r="GIM26" s="13"/>
      <c r="GIN26" s="13"/>
      <c r="GIO26" s="13"/>
      <c r="GIP26" s="14"/>
      <c r="GIQ26" s="14"/>
      <c r="GIR26" s="15"/>
      <c r="GIS26" s="12"/>
      <c r="GIT26" s="13"/>
      <c r="GIU26" s="13"/>
      <c r="GIV26" s="13"/>
      <c r="GIW26" s="13"/>
      <c r="GIX26" s="14"/>
      <c r="GIY26" s="14"/>
      <c r="GIZ26" s="15"/>
      <c r="GJA26" s="12"/>
      <c r="GJB26" s="13"/>
      <c r="GJC26" s="13"/>
      <c r="GJD26" s="13"/>
      <c r="GJE26" s="13"/>
      <c r="GJF26" s="14"/>
      <c r="GJG26" s="14"/>
      <c r="GJH26" s="15"/>
      <c r="GJI26" s="12"/>
      <c r="GJJ26" s="13"/>
      <c r="GJK26" s="13"/>
      <c r="GJL26" s="13"/>
      <c r="GJM26" s="13"/>
      <c r="GJN26" s="14"/>
      <c r="GJO26" s="14"/>
      <c r="GJP26" s="15"/>
      <c r="GJQ26" s="12"/>
      <c r="GJR26" s="13"/>
      <c r="GJS26" s="13"/>
      <c r="GJT26" s="13"/>
      <c r="GJU26" s="13"/>
      <c r="GJV26" s="14"/>
      <c r="GJW26" s="14"/>
      <c r="GJX26" s="15"/>
      <c r="GJY26" s="12"/>
      <c r="GJZ26" s="13"/>
      <c r="GKA26" s="13"/>
      <c r="GKB26" s="13"/>
      <c r="GKC26" s="13"/>
      <c r="GKD26" s="14"/>
      <c r="GKE26" s="14"/>
      <c r="GKF26" s="15"/>
      <c r="GKG26" s="12"/>
      <c r="GKH26" s="13"/>
      <c r="GKI26" s="13"/>
      <c r="GKJ26" s="13"/>
      <c r="GKK26" s="13"/>
      <c r="GKL26" s="14"/>
      <c r="GKM26" s="14"/>
      <c r="GKN26" s="15"/>
      <c r="GKO26" s="12"/>
      <c r="GKP26" s="13"/>
      <c r="GKQ26" s="13"/>
      <c r="GKR26" s="13"/>
      <c r="GKS26" s="13"/>
      <c r="GKT26" s="14"/>
      <c r="GKU26" s="14"/>
      <c r="GKV26" s="15"/>
      <c r="GKW26" s="12"/>
      <c r="GKX26" s="13"/>
      <c r="GKY26" s="13"/>
      <c r="GKZ26" s="13"/>
      <c r="GLA26" s="13"/>
      <c r="GLB26" s="14"/>
      <c r="GLC26" s="14"/>
      <c r="GLD26" s="15"/>
      <c r="GLE26" s="12"/>
      <c r="GLF26" s="13"/>
      <c r="GLG26" s="13"/>
      <c r="GLH26" s="13"/>
      <c r="GLI26" s="13"/>
      <c r="GLJ26" s="14"/>
      <c r="GLK26" s="14"/>
      <c r="GLL26" s="15"/>
      <c r="GLM26" s="12"/>
      <c r="GLN26" s="13"/>
      <c r="GLO26" s="13"/>
      <c r="GLP26" s="13"/>
      <c r="GLQ26" s="13"/>
      <c r="GLR26" s="14"/>
      <c r="GLS26" s="14"/>
      <c r="GLT26" s="15"/>
      <c r="GLU26" s="12"/>
      <c r="GLV26" s="13"/>
      <c r="GLW26" s="13"/>
      <c r="GLX26" s="13"/>
      <c r="GLY26" s="13"/>
      <c r="GLZ26" s="14"/>
      <c r="GMA26" s="14"/>
      <c r="GMB26" s="15"/>
      <c r="GMC26" s="12"/>
      <c r="GMD26" s="13"/>
      <c r="GME26" s="13"/>
      <c r="GMF26" s="13"/>
      <c r="GMG26" s="13"/>
      <c r="GMH26" s="14"/>
      <c r="GMI26" s="14"/>
      <c r="GMJ26" s="15"/>
      <c r="GMK26" s="12"/>
      <c r="GML26" s="13"/>
      <c r="GMM26" s="13"/>
      <c r="GMN26" s="13"/>
      <c r="GMO26" s="13"/>
      <c r="GMP26" s="14"/>
      <c r="GMQ26" s="14"/>
      <c r="GMR26" s="15"/>
      <c r="GMS26" s="12"/>
      <c r="GMT26" s="13"/>
      <c r="GMU26" s="13"/>
      <c r="GMV26" s="13"/>
      <c r="GMW26" s="13"/>
      <c r="GMX26" s="14"/>
      <c r="GMY26" s="14"/>
      <c r="GMZ26" s="15"/>
      <c r="GNA26" s="12"/>
      <c r="GNB26" s="13"/>
      <c r="GNC26" s="13"/>
      <c r="GND26" s="13"/>
      <c r="GNE26" s="13"/>
      <c r="GNF26" s="14"/>
      <c r="GNG26" s="14"/>
      <c r="GNH26" s="15"/>
      <c r="GNI26" s="12"/>
      <c r="GNJ26" s="13"/>
      <c r="GNK26" s="13"/>
      <c r="GNL26" s="13"/>
      <c r="GNM26" s="13"/>
      <c r="GNN26" s="14"/>
      <c r="GNO26" s="14"/>
      <c r="GNP26" s="15"/>
      <c r="GNQ26" s="12"/>
      <c r="GNR26" s="13"/>
      <c r="GNS26" s="13"/>
      <c r="GNT26" s="13"/>
      <c r="GNU26" s="13"/>
      <c r="GNV26" s="14"/>
      <c r="GNW26" s="14"/>
      <c r="GNX26" s="15"/>
      <c r="GNY26" s="12"/>
      <c r="GNZ26" s="13"/>
      <c r="GOA26" s="13"/>
      <c r="GOB26" s="13"/>
      <c r="GOC26" s="13"/>
      <c r="GOD26" s="14"/>
      <c r="GOE26" s="14"/>
      <c r="GOF26" s="15"/>
      <c r="GOG26" s="12"/>
      <c r="GOH26" s="13"/>
      <c r="GOI26" s="13"/>
      <c r="GOJ26" s="13"/>
      <c r="GOK26" s="13"/>
      <c r="GOL26" s="14"/>
      <c r="GOM26" s="14"/>
      <c r="GON26" s="15"/>
      <c r="GOO26" s="12"/>
      <c r="GOP26" s="13"/>
      <c r="GOQ26" s="13"/>
      <c r="GOR26" s="13"/>
      <c r="GOS26" s="13"/>
      <c r="GOT26" s="14"/>
      <c r="GOU26" s="14"/>
      <c r="GOV26" s="15"/>
      <c r="GOW26" s="12"/>
      <c r="GOX26" s="13"/>
      <c r="GOY26" s="13"/>
      <c r="GOZ26" s="13"/>
      <c r="GPA26" s="13"/>
      <c r="GPB26" s="14"/>
      <c r="GPC26" s="14"/>
      <c r="GPD26" s="15"/>
      <c r="GPE26" s="12"/>
      <c r="GPF26" s="13"/>
      <c r="GPG26" s="13"/>
      <c r="GPH26" s="13"/>
      <c r="GPI26" s="13"/>
      <c r="GPJ26" s="14"/>
      <c r="GPK26" s="14"/>
      <c r="GPL26" s="15"/>
      <c r="GPM26" s="12"/>
      <c r="GPN26" s="13"/>
      <c r="GPO26" s="13"/>
      <c r="GPP26" s="13"/>
      <c r="GPQ26" s="13"/>
      <c r="GPR26" s="14"/>
      <c r="GPS26" s="14"/>
      <c r="GPT26" s="15"/>
      <c r="GPU26" s="12"/>
      <c r="GPV26" s="13"/>
      <c r="GPW26" s="13"/>
      <c r="GPX26" s="13"/>
      <c r="GPY26" s="13"/>
      <c r="GPZ26" s="14"/>
      <c r="GQA26" s="14"/>
      <c r="GQB26" s="15"/>
      <c r="GQC26" s="12"/>
      <c r="GQD26" s="13"/>
      <c r="GQE26" s="13"/>
      <c r="GQF26" s="13"/>
      <c r="GQG26" s="13"/>
      <c r="GQH26" s="14"/>
      <c r="GQI26" s="14"/>
      <c r="GQJ26" s="15"/>
      <c r="GQK26" s="12"/>
      <c r="GQL26" s="13"/>
      <c r="GQM26" s="13"/>
      <c r="GQN26" s="13"/>
      <c r="GQO26" s="13"/>
      <c r="GQP26" s="14"/>
      <c r="GQQ26" s="14"/>
      <c r="GQR26" s="15"/>
      <c r="GQS26" s="12"/>
      <c r="GQT26" s="13"/>
      <c r="GQU26" s="13"/>
      <c r="GQV26" s="13"/>
      <c r="GQW26" s="13"/>
      <c r="GQX26" s="14"/>
      <c r="GQY26" s="14"/>
      <c r="GQZ26" s="15"/>
      <c r="GRA26" s="12"/>
      <c r="GRB26" s="13"/>
      <c r="GRC26" s="13"/>
      <c r="GRD26" s="13"/>
      <c r="GRE26" s="13"/>
      <c r="GRF26" s="14"/>
      <c r="GRG26" s="14"/>
      <c r="GRH26" s="15"/>
      <c r="GRI26" s="12"/>
      <c r="GRJ26" s="13"/>
      <c r="GRK26" s="13"/>
      <c r="GRL26" s="13"/>
      <c r="GRM26" s="13"/>
      <c r="GRN26" s="14"/>
      <c r="GRO26" s="14"/>
      <c r="GRP26" s="15"/>
      <c r="GRQ26" s="12"/>
      <c r="GRR26" s="13"/>
      <c r="GRS26" s="13"/>
      <c r="GRT26" s="13"/>
      <c r="GRU26" s="13"/>
      <c r="GRV26" s="14"/>
      <c r="GRW26" s="14"/>
      <c r="GRX26" s="15"/>
      <c r="GRY26" s="12"/>
      <c r="GRZ26" s="13"/>
      <c r="GSA26" s="13"/>
      <c r="GSB26" s="13"/>
      <c r="GSC26" s="13"/>
      <c r="GSD26" s="14"/>
      <c r="GSE26" s="14"/>
      <c r="GSF26" s="15"/>
      <c r="GSG26" s="12"/>
      <c r="GSH26" s="13"/>
      <c r="GSI26" s="13"/>
      <c r="GSJ26" s="13"/>
      <c r="GSK26" s="13"/>
      <c r="GSL26" s="14"/>
      <c r="GSM26" s="14"/>
      <c r="GSN26" s="15"/>
      <c r="GSO26" s="12"/>
      <c r="GSP26" s="13"/>
      <c r="GSQ26" s="13"/>
      <c r="GSR26" s="13"/>
      <c r="GSS26" s="13"/>
      <c r="GST26" s="14"/>
      <c r="GSU26" s="14"/>
      <c r="GSV26" s="15"/>
      <c r="GSW26" s="12"/>
      <c r="GSX26" s="13"/>
      <c r="GSY26" s="13"/>
      <c r="GSZ26" s="13"/>
      <c r="GTA26" s="13"/>
      <c r="GTB26" s="14"/>
      <c r="GTC26" s="14"/>
      <c r="GTD26" s="15"/>
      <c r="GTE26" s="12"/>
      <c r="GTF26" s="13"/>
      <c r="GTG26" s="13"/>
      <c r="GTH26" s="13"/>
      <c r="GTI26" s="13"/>
      <c r="GTJ26" s="14"/>
      <c r="GTK26" s="14"/>
      <c r="GTL26" s="15"/>
      <c r="GTM26" s="12"/>
      <c r="GTN26" s="13"/>
      <c r="GTO26" s="13"/>
      <c r="GTP26" s="13"/>
      <c r="GTQ26" s="13"/>
      <c r="GTR26" s="14"/>
      <c r="GTS26" s="14"/>
      <c r="GTT26" s="15"/>
      <c r="GTU26" s="12"/>
      <c r="GTV26" s="13"/>
      <c r="GTW26" s="13"/>
      <c r="GTX26" s="13"/>
      <c r="GTY26" s="13"/>
      <c r="GTZ26" s="14"/>
      <c r="GUA26" s="14"/>
      <c r="GUB26" s="15"/>
      <c r="GUC26" s="12"/>
      <c r="GUD26" s="13"/>
      <c r="GUE26" s="13"/>
      <c r="GUF26" s="13"/>
      <c r="GUG26" s="13"/>
      <c r="GUH26" s="14"/>
      <c r="GUI26" s="14"/>
      <c r="GUJ26" s="15"/>
      <c r="GUK26" s="12"/>
      <c r="GUL26" s="13"/>
      <c r="GUM26" s="13"/>
      <c r="GUN26" s="13"/>
      <c r="GUO26" s="13"/>
      <c r="GUP26" s="14"/>
      <c r="GUQ26" s="14"/>
      <c r="GUR26" s="15"/>
      <c r="GUS26" s="12"/>
      <c r="GUT26" s="13"/>
      <c r="GUU26" s="13"/>
      <c r="GUV26" s="13"/>
      <c r="GUW26" s="13"/>
      <c r="GUX26" s="14"/>
      <c r="GUY26" s="14"/>
      <c r="GUZ26" s="15"/>
      <c r="GVA26" s="12"/>
      <c r="GVB26" s="13"/>
      <c r="GVC26" s="13"/>
      <c r="GVD26" s="13"/>
      <c r="GVE26" s="13"/>
      <c r="GVF26" s="14"/>
      <c r="GVG26" s="14"/>
      <c r="GVH26" s="15"/>
      <c r="GVI26" s="12"/>
      <c r="GVJ26" s="13"/>
      <c r="GVK26" s="13"/>
      <c r="GVL26" s="13"/>
      <c r="GVM26" s="13"/>
      <c r="GVN26" s="14"/>
      <c r="GVO26" s="14"/>
      <c r="GVP26" s="15"/>
      <c r="GVQ26" s="12"/>
      <c r="GVR26" s="13"/>
      <c r="GVS26" s="13"/>
      <c r="GVT26" s="13"/>
      <c r="GVU26" s="13"/>
      <c r="GVV26" s="14"/>
      <c r="GVW26" s="14"/>
      <c r="GVX26" s="15"/>
      <c r="GVY26" s="12"/>
      <c r="GVZ26" s="13"/>
      <c r="GWA26" s="13"/>
      <c r="GWB26" s="13"/>
      <c r="GWC26" s="13"/>
      <c r="GWD26" s="14"/>
      <c r="GWE26" s="14"/>
      <c r="GWF26" s="15"/>
      <c r="GWG26" s="12"/>
      <c r="GWH26" s="13"/>
      <c r="GWI26" s="13"/>
      <c r="GWJ26" s="13"/>
      <c r="GWK26" s="13"/>
      <c r="GWL26" s="14"/>
      <c r="GWM26" s="14"/>
      <c r="GWN26" s="15"/>
      <c r="GWO26" s="12"/>
      <c r="GWP26" s="13"/>
      <c r="GWQ26" s="13"/>
      <c r="GWR26" s="13"/>
      <c r="GWS26" s="13"/>
      <c r="GWT26" s="14"/>
      <c r="GWU26" s="14"/>
      <c r="GWV26" s="15"/>
      <c r="GWW26" s="12"/>
      <c r="GWX26" s="13"/>
      <c r="GWY26" s="13"/>
      <c r="GWZ26" s="13"/>
      <c r="GXA26" s="13"/>
      <c r="GXB26" s="14"/>
      <c r="GXC26" s="14"/>
      <c r="GXD26" s="15"/>
      <c r="GXE26" s="12"/>
      <c r="GXF26" s="13"/>
      <c r="GXG26" s="13"/>
      <c r="GXH26" s="13"/>
      <c r="GXI26" s="13"/>
      <c r="GXJ26" s="14"/>
      <c r="GXK26" s="14"/>
      <c r="GXL26" s="15"/>
      <c r="GXM26" s="12"/>
      <c r="GXN26" s="13"/>
      <c r="GXO26" s="13"/>
      <c r="GXP26" s="13"/>
      <c r="GXQ26" s="13"/>
      <c r="GXR26" s="14"/>
      <c r="GXS26" s="14"/>
      <c r="GXT26" s="15"/>
      <c r="GXU26" s="12"/>
      <c r="GXV26" s="13"/>
      <c r="GXW26" s="13"/>
      <c r="GXX26" s="13"/>
      <c r="GXY26" s="13"/>
      <c r="GXZ26" s="14"/>
      <c r="GYA26" s="14"/>
      <c r="GYB26" s="15"/>
      <c r="GYC26" s="12"/>
      <c r="GYD26" s="13"/>
      <c r="GYE26" s="13"/>
      <c r="GYF26" s="13"/>
      <c r="GYG26" s="13"/>
      <c r="GYH26" s="14"/>
      <c r="GYI26" s="14"/>
      <c r="GYJ26" s="15"/>
      <c r="GYK26" s="12"/>
      <c r="GYL26" s="13"/>
      <c r="GYM26" s="13"/>
      <c r="GYN26" s="13"/>
      <c r="GYO26" s="13"/>
      <c r="GYP26" s="14"/>
      <c r="GYQ26" s="14"/>
      <c r="GYR26" s="15"/>
      <c r="GYS26" s="12"/>
      <c r="GYT26" s="13"/>
      <c r="GYU26" s="13"/>
      <c r="GYV26" s="13"/>
      <c r="GYW26" s="13"/>
      <c r="GYX26" s="14"/>
      <c r="GYY26" s="14"/>
      <c r="GYZ26" s="15"/>
      <c r="GZA26" s="12"/>
      <c r="GZB26" s="13"/>
      <c r="GZC26" s="13"/>
      <c r="GZD26" s="13"/>
      <c r="GZE26" s="13"/>
      <c r="GZF26" s="14"/>
      <c r="GZG26" s="14"/>
      <c r="GZH26" s="15"/>
      <c r="GZI26" s="12"/>
      <c r="GZJ26" s="13"/>
      <c r="GZK26" s="13"/>
      <c r="GZL26" s="13"/>
      <c r="GZM26" s="13"/>
      <c r="GZN26" s="14"/>
      <c r="GZO26" s="14"/>
      <c r="GZP26" s="15"/>
      <c r="GZQ26" s="12"/>
      <c r="GZR26" s="13"/>
      <c r="GZS26" s="13"/>
      <c r="GZT26" s="13"/>
      <c r="GZU26" s="13"/>
      <c r="GZV26" s="14"/>
      <c r="GZW26" s="14"/>
      <c r="GZX26" s="15"/>
      <c r="GZY26" s="12"/>
      <c r="GZZ26" s="13"/>
      <c r="HAA26" s="13"/>
      <c r="HAB26" s="13"/>
      <c r="HAC26" s="13"/>
      <c r="HAD26" s="14"/>
      <c r="HAE26" s="14"/>
      <c r="HAF26" s="15"/>
      <c r="HAG26" s="12"/>
      <c r="HAH26" s="13"/>
      <c r="HAI26" s="13"/>
      <c r="HAJ26" s="13"/>
      <c r="HAK26" s="13"/>
      <c r="HAL26" s="14"/>
      <c r="HAM26" s="14"/>
      <c r="HAN26" s="15"/>
      <c r="HAO26" s="12"/>
      <c r="HAP26" s="13"/>
      <c r="HAQ26" s="13"/>
      <c r="HAR26" s="13"/>
      <c r="HAS26" s="13"/>
      <c r="HAT26" s="14"/>
      <c r="HAU26" s="14"/>
      <c r="HAV26" s="15"/>
      <c r="HAW26" s="12"/>
      <c r="HAX26" s="13"/>
      <c r="HAY26" s="13"/>
      <c r="HAZ26" s="13"/>
      <c r="HBA26" s="13"/>
      <c r="HBB26" s="14"/>
      <c r="HBC26" s="14"/>
      <c r="HBD26" s="15"/>
      <c r="HBE26" s="12"/>
      <c r="HBF26" s="13"/>
      <c r="HBG26" s="13"/>
      <c r="HBH26" s="13"/>
      <c r="HBI26" s="13"/>
      <c r="HBJ26" s="14"/>
      <c r="HBK26" s="14"/>
      <c r="HBL26" s="15"/>
      <c r="HBM26" s="12"/>
      <c r="HBN26" s="13"/>
      <c r="HBO26" s="13"/>
      <c r="HBP26" s="13"/>
      <c r="HBQ26" s="13"/>
      <c r="HBR26" s="14"/>
      <c r="HBS26" s="14"/>
      <c r="HBT26" s="15"/>
      <c r="HBU26" s="12"/>
      <c r="HBV26" s="13"/>
      <c r="HBW26" s="13"/>
      <c r="HBX26" s="13"/>
      <c r="HBY26" s="13"/>
      <c r="HBZ26" s="14"/>
      <c r="HCA26" s="14"/>
      <c r="HCB26" s="15"/>
      <c r="HCC26" s="12"/>
      <c r="HCD26" s="13"/>
      <c r="HCE26" s="13"/>
      <c r="HCF26" s="13"/>
      <c r="HCG26" s="13"/>
      <c r="HCH26" s="14"/>
      <c r="HCI26" s="14"/>
      <c r="HCJ26" s="15"/>
      <c r="HCK26" s="12"/>
      <c r="HCL26" s="13"/>
      <c r="HCM26" s="13"/>
      <c r="HCN26" s="13"/>
      <c r="HCO26" s="13"/>
      <c r="HCP26" s="14"/>
      <c r="HCQ26" s="14"/>
      <c r="HCR26" s="15"/>
      <c r="HCS26" s="12"/>
      <c r="HCT26" s="13"/>
      <c r="HCU26" s="13"/>
      <c r="HCV26" s="13"/>
      <c r="HCW26" s="13"/>
      <c r="HCX26" s="14"/>
      <c r="HCY26" s="14"/>
      <c r="HCZ26" s="15"/>
      <c r="HDA26" s="12"/>
      <c r="HDB26" s="13"/>
      <c r="HDC26" s="13"/>
      <c r="HDD26" s="13"/>
      <c r="HDE26" s="13"/>
      <c r="HDF26" s="14"/>
      <c r="HDG26" s="14"/>
      <c r="HDH26" s="15"/>
      <c r="HDI26" s="12"/>
      <c r="HDJ26" s="13"/>
      <c r="HDK26" s="13"/>
      <c r="HDL26" s="13"/>
      <c r="HDM26" s="13"/>
      <c r="HDN26" s="14"/>
      <c r="HDO26" s="14"/>
      <c r="HDP26" s="15"/>
      <c r="HDQ26" s="12"/>
      <c r="HDR26" s="13"/>
      <c r="HDS26" s="13"/>
      <c r="HDT26" s="13"/>
      <c r="HDU26" s="13"/>
      <c r="HDV26" s="14"/>
      <c r="HDW26" s="14"/>
      <c r="HDX26" s="15"/>
      <c r="HDY26" s="12"/>
      <c r="HDZ26" s="13"/>
      <c r="HEA26" s="13"/>
      <c r="HEB26" s="13"/>
      <c r="HEC26" s="13"/>
      <c r="HED26" s="14"/>
      <c r="HEE26" s="14"/>
      <c r="HEF26" s="15"/>
      <c r="HEG26" s="12"/>
      <c r="HEH26" s="13"/>
      <c r="HEI26" s="13"/>
      <c r="HEJ26" s="13"/>
      <c r="HEK26" s="13"/>
      <c r="HEL26" s="14"/>
      <c r="HEM26" s="14"/>
      <c r="HEN26" s="15"/>
      <c r="HEO26" s="12"/>
      <c r="HEP26" s="13"/>
      <c r="HEQ26" s="13"/>
      <c r="HER26" s="13"/>
      <c r="HES26" s="13"/>
      <c r="HET26" s="14"/>
      <c r="HEU26" s="14"/>
      <c r="HEV26" s="15"/>
      <c r="HEW26" s="12"/>
      <c r="HEX26" s="13"/>
      <c r="HEY26" s="13"/>
      <c r="HEZ26" s="13"/>
      <c r="HFA26" s="13"/>
      <c r="HFB26" s="14"/>
      <c r="HFC26" s="14"/>
      <c r="HFD26" s="15"/>
      <c r="HFE26" s="12"/>
      <c r="HFF26" s="13"/>
      <c r="HFG26" s="13"/>
      <c r="HFH26" s="13"/>
      <c r="HFI26" s="13"/>
      <c r="HFJ26" s="14"/>
      <c r="HFK26" s="14"/>
      <c r="HFL26" s="15"/>
      <c r="HFM26" s="12"/>
      <c r="HFN26" s="13"/>
      <c r="HFO26" s="13"/>
      <c r="HFP26" s="13"/>
      <c r="HFQ26" s="13"/>
      <c r="HFR26" s="14"/>
      <c r="HFS26" s="14"/>
      <c r="HFT26" s="15"/>
      <c r="HFU26" s="12"/>
      <c r="HFV26" s="13"/>
      <c r="HFW26" s="13"/>
      <c r="HFX26" s="13"/>
      <c r="HFY26" s="13"/>
      <c r="HFZ26" s="14"/>
      <c r="HGA26" s="14"/>
      <c r="HGB26" s="15"/>
      <c r="HGC26" s="12"/>
      <c r="HGD26" s="13"/>
      <c r="HGE26" s="13"/>
      <c r="HGF26" s="13"/>
      <c r="HGG26" s="13"/>
      <c r="HGH26" s="14"/>
      <c r="HGI26" s="14"/>
      <c r="HGJ26" s="15"/>
      <c r="HGK26" s="12"/>
      <c r="HGL26" s="13"/>
      <c r="HGM26" s="13"/>
      <c r="HGN26" s="13"/>
      <c r="HGO26" s="13"/>
      <c r="HGP26" s="14"/>
      <c r="HGQ26" s="14"/>
      <c r="HGR26" s="15"/>
      <c r="HGS26" s="12"/>
      <c r="HGT26" s="13"/>
      <c r="HGU26" s="13"/>
      <c r="HGV26" s="13"/>
      <c r="HGW26" s="13"/>
      <c r="HGX26" s="14"/>
      <c r="HGY26" s="14"/>
      <c r="HGZ26" s="15"/>
      <c r="HHA26" s="12"/>
      <c r="HHB26" s="13"/>
      <c r="HHC26" s="13"/>
      <c r="HHD26" s="13"/>
      <c r="HHE26" s="13"/>
      <c r="HHF26" s="14"/>
      <c r="HHG26" s="14"/>
      <c r="HHH26" s="15"/>
      <c r="HHI26" s="12"/>
      <c r="HHJ26" s="13"/>
      <c r="HHK26" s="13"/>
      <c r="HHL26" s="13"/>
      <c r="HHM26" s="13"/>
      <c r="HHN26" s="14"/>
      <c r="HHO26" s="14"/>
      <c r="HHP26" s="15"/>
      <c r="HHQ26" s="12"/>
      <c r="HHR26" s="13"/>
      <c r="HHS26" s="13"/>
      <c r="HHT26" s="13"/>
      <c r="HHU26" s="13"/>
      <c r="HHV26" s="14"/>
      <c r="HHW26" s="14"/>
      <c r="HHX26" s="15"/>
      <c r="HHY26" s="12"/>
      <c r="HHZ26" s="13"/>
      <c r="HIA26" s="13"/>
      <c r="HIB26" s="13"/>
      <c r="HIC26" s="13"/>
      <c r="HID26" s="14"/>
      <c r="HIE26" s="14"/>
      <c r="HIF26" s="15"/>
      <c r="HIG26" s="12"/>
      <c r="HIH26" s="13"/>
      <c r="HII26" s="13"/>
      <c r="HIJ26" s="13"/>
      <c r="HIK26" s="13"/>
      <c r="HIL26" s="14"/>
      <c r="HIM26" s="14"/>
      <c r="HIN26" s="15"/>
      <c r="HIO26" s="12"/>
      <c r="HIP26" s="13"/>
      <c r="HIQ26" s="13"/>
      <c r="HIR26" s="13"/>
      <c r="HIS26" s="13"/>
      <c r="HIT26" s="14"/>
      <c r="HIU26" s="14"/>
      <c r="HIV26" s="15"/>
      <c r="HIW26" s="12"/>
      <c r="HIX26" s="13"/>
      <c r="HIY26" s="13"/>
      <c r="HIZ26" s="13"/>
      <c r="HJA26" s="13"/>
      <c r="HJB26" s="14"/>
      <c r="HJC26" s="14"/>
      <c r="HJD26" s="15"/>
      <c r="HJE26" s="12"/>
      <c r="HJF26" s="13"/>
      <c r="HJG26" s="13"/>
      <c r="HJH26" s="13"/>
      <c r="HJI26" s="13"/>
      <c r="HJJ26" s="14"/>
      <c r="HJK26" s="14"/>
      <c r="HJL26" s="15"/>
      <c r="HJM26" s="12"/>
      <c r="HJN26" s="13"/>
      <c r="HJO26" s="13"/>
      <c r="HJP26" s="13"/>
      <c r="HJQ26" s="13"/>
      <c r="HJR26" s="14"/>
      <c r="HJS26" s="14"/>
      <c r="HJT26" s="15"/>
      <c r="HJU26" s="12"/>
      <c r="HJV26" s="13"/>
      <c r="HJW26" s="13"/>
      <c r="HJX26" s="13"/>
      <c r="HJY26" s="13"/>
      <c r="HJZ26" s="14"/>
      <c r="HKA26" s="14"/>
      <c r="HKB26" s="15"/>
      <c r="HKC26" s="12"/>
      <c r="HKD26" s="13"/>
      <c r="HKE26" s="13"/>
      <c r="HKF26" s="13"/>
      <c r="HKG26" s="13"/>
      <c r="HKH26" s="14"/>
      <c r="HKI26" s="14"/>
      <c r="HKJ26" s="15"/>
      <c r="HKK26" s="12"/>
      <c r="HKL26" s="13"/>
      <c r="HKM26" s="13"/>
      <c r="HKN26" s="13"/>
      <c r="HKO26" s="13"/>
      <c r="HKP26" s="14"/>
      <c r="HKQ26" s="14"/>
      <c r="HKR26" s="15"/>
      <c r="HKS26" s="12"/>
      <c r="HKT26" s="13"/>
      <c r="HKU26" s="13"/>
      <c r="HKV26" s="13"/>
      <c r="HKW26" s="13"/>
      <c r="HKX26" s="14"/>
      <c r="HKY26" s="14"/>
      <c r="HKZ26" s="15"/>
      <c r="HLA26" s="12"/>
      <c r="HLB26" s="13"/>
      <c r="HLC26" s="13"/>
      <c r="HLD26" s="13"/>
      <c r="HLE26" s="13"/>
      <c r="HLF26" s="14"/>
      <c r="HLG26" s="14"/>
      <c r="HLH26" s="15"/>
      <c r="HLI26" s="12"/>
      <c r="HLJ26" s="13"/>
      <c r="HLK26" s="13"/>
      <c r="HLL26" s="13"/>
      <c r="HLM26" s="13"/>
      <c r="HLN26" s="14"/>
      <c r="HLO26" s="14"/>
      <c r="HLP26" s="15"/>
      <c r="HLQ26" s="12"/>
      <c r="HLR26" s="13"/>
      <c r="HLS26" s="13"/>
      <c r="HLT26" s="13"/>
      <c r="HLU26" s="13"/>
      <c r="HLV26" s="14"/>
      <c r="HLW26" s="14"/>
      <c r="HLX26" s="15"/>
      <c r="HLY26" s="12"/>
      <c r="HLZ26" s="13"/>
      <c r="HMA26" s="13"/>
      <c r="HMB26" s="13"/>
      <c r="HMC26" s="13"/>
      <c r="HMD26" s="14"/>
      <c r="HME26" s="14"/>
      <c r="HMF26" s="15"/>
      <c r="HMG26" s="12"/>
      <c r="HMH26" s="13"/>
      <c r="HMI26" s="13"/>
      <c r="HMJ26" s="13"/>
      <c r="HMK26" s="13"/>
      <c r="HML26" s="14"/>
      <c r="HMM26" s="14"/>
      <c r="HMN26" s="15"/>
      <c r="HMO26" s="12"/>
      <c r="HMP26" s="13"/>
      <c r="HMQ26" s="13"/>
      <c r="HMR26" s="13"/>
      <c r="HMS26" s="13"/>
      <c r="HMT26" s="14"/>
      <c r="HMU26" s="14"/>
      <c r="HMV26" s="15"/>
      <c r="HMW26" s="12"/>
      <c r="HMX26" s="13"/>
      <c r="HMY26" s="13"/>
      <c r="HMZ26" s="13"/>
      <c r="HNA26" s="13"/>
      <c r="HNB26" s="14"/>
      <c r="HNC26" s="14"/>
      <c r="HND26" s="15"/>
      <c r="HNE26" s="12"/>
      <c r="HNF26" s="13"/>
      <c r="HNG26" s="13"/>
      <c r="HNH26" s="13"/>
      <c r="HNI26" s="13"/>
      <c r="HNJ26" s="14"/>
      <c r="HNK26" s="14"/>
      <c r="HNL26" s="15"/>
      <c r="HNM26" s="12"/>
      <c r="HNN26" s="13"/>
      <c r="HNO26" s="13"/>
      <c r="HNP26" s="13"/>
      <c r="HNQ26" s="13"/>
      <c r="HNR26" s="14"/>
      <c r="HNS26" s="14"/>
      <c r="HNT26" s="15"/>
      <c r="HNU26" s="12"/>
      <c r="HNV26" s="13"/>
      <c r="HNW26" s="13"/>
      <c r="HNX26" s="13"/>
      <c r="HNY26" s="13"/>
      <c r="HNZ26" s="14"/>
      <c r="HOA26" s="14"/>
      <c r="HOB26" s="15"/>
      <c r="HOC26" s="12"/>
      <c r="HOD26" s="13"/>
      <c r="HOE26" s="13"/>
      <c r="HOF26" s="13"/>
      <c r="HOG26" s="13"/>
      <c r="HOH26" s="14"/>
      <c r="HOI26" s="14"/>
      <c r="HOJ26" s="15"/>
      <c r="HOK26" s="12"/>
      <c r="HOL26" s="13"/>
      <c r="HOM26" s="13"/>
      <c r="HON26" s="13"/>
      <c r="HOO26" s="13"/>
      <c r="HOP26" s="14"/>
      <c r="HOQ26" s="14"/>
      <c r="HOR26" s="15"/>
      <c r="HOS26" s="12"/>
      <c r="HOT26" s="13"/>
      <c r="HOU26" s="13"/>
      <c r="HOV26" s="13"/>
      <c r="HOW26" s="13"/>
      <c r="HOX26" s="14"/>
      <c r="HOY26" s="14"/>
      <c r="HOZ26" s="15"/>
      <c r="HPA26" s="12"/>
      <c r="HPB26" s="13"/>
      <c r="HPC26" s="13"/>
      <c r="HPD26" s="13"/>
      <c r="HPE26" s="13"/>
      <c r="HPF26" s="14"/>
      <c r="HPG26" s="14"/>
      <c r="HPH26" s="15"/>
      <c r="HPI26" s="12"/>
      <c r="HPJ26" s="13"/>
      <c r="HPK26" s="13"/>
      <c r="HPL26" s="13"/>
      <c r="HPM26" s="13"/>
      <c r="HPN26" s="14"/>
      <c r="HPO26" s="14"/>
      <c r="HPP26" s="15"/>
      <c r="HPQ26" s="12"/>
      <c r="HPR26" s="13"/>
      <c r="HPS26" s="13"/>
      <c r="HPT26" s="13"/>
      <c r="HPU26" s="13"/>
      <c r="HPV26" s="14"/>
      <c r="HPW26" s="14"/>
      <c r="HPX26" s="15"/>
      <c r="HPY26" s="12"/>
      <c r="HPZ26" s="13"/>
      <c r="HQA26" s="13"/>
      <c r="HQB26" s="13"/>
      <c r="HQC26" s="13"/>
      <c r="HQD26" s="14"/>
      <c r="HQE26" s="14"/>
      <c r="HQF26" s="15"/>
      <c r="HQG26" s="12"/>
      <c r="HQH26" s="13"/>
      <c r="HQI26" s="13"/>
      <c r="HQJ26" s="13"/>
      <c r="HQK26" s="13"/>
      <c r="HQL26" s="14"/>
      <c r="HQM26" s="14"/>
      <c r="HQN26" s="15"/>
      <c r="HQO26" s="12"/>
      <c r="HQP26" s="13"/>
      <c r="HQQ26" s="13"/>
      <c r="HQR26" s="13"/>
      <c r="HQS26" s="13"/>
      <c r="HQT26" s="14"/>
      <c r="HQU26" s="14"/>
      <c r="HQV26" s="15"/>
      <c r="HQW26" s="12"/>
      <c r="HQX26" s="13"/>
      <c r="HQY26" s="13"/>
      <c r="HQZ26" s="13"/>
      <c r="HRA26" s="13"/>
      <c r="HRB26" s="14"/>
      <c r="HRC26" s="14"/>
      <c r="HRD26" s="15"/>
      <c r="HRE26" s="12"/>
      <c r="HRF26" s="13"/>
      <c r="HRG26" s="13"/>
      <c r="HRH26" s="13"/>
      <c r="HRI26" s="13"/>
      <c r="HRJ26" s="14"/>
      <c r="HRK26" s="14"/>
      <c r="HRL26" s="15"/>
      <c r="HRM26" s="12"/>
      <c r="HRN26" s="13"/>
      <c r="HRO26" s="13"/>
      <c r="HRP26" s="13"/>
      <c r="HRQ26" s="13"/>
      <c r="HRR26" s="14"/>
      <c r="HRS26" s="14"/>
      <c r="HRT26" s="15"/>
      <c r="HRU26" s="12"/>
      <c r="HRV26" s="13"/>
      <c r="HRW26" s="13"/>
      <c r="HRX26" s="13"/>
      <c r="HRY26" s="13"/>
      <c r="HRZ26" s="14"/>
      <c r="HSA26" s="14"/>
      <c r="HSB26" s="15"/>
      <c r="HSC26" s="12"/>
      <c r="HSD26" s="13"/>
      <c r="HSE26" s="13"/>
      <c r="HSF26" s="13"/>
      <c r="HSG26" s="13"/>
      <c r="HSH26" s="14"/>
      <c r="HSI26" s="14"/>
      <c r="HSJ26" s="15"/>
      <c r="HSK26" s="12"/>
      <c r="HSL26" s="13"/>
      <c r="HSM26" s="13"/>
      <c r="HSN26" s="13"/>
      <c r="HSO26" s="13"/>
      <c r="HSP26" s="14"/>
      <c r="HSQ26" s="14"/>
      <c r="HSR26" s="15"/>
      <c r="HSS26" s="12"/>
      <c r="HST26" s="13"/>
      <c r="HSU26" s="13"/>
      <c r="HSV26" s="13"/>
      <c r="HSW26" s="13"/>
      <c r="HSX26" s="14"/>
      <c r="HSY26" s="14"/>
      <c r="HSZ26" s="15"/>
      <c r="HTA26" s="12"/>
      <c r="HTB26" s="13"/>
      <c r="HTC26" s="13"/>
      <c r="HTD26" s="13"/>
      <c r="HTE26" s="13"/>
      <c r="HTF26" s="14"/>
      <c r="HTG26" s="14"/>
      <c r="HTH26" s="15"/>
      <c r="HTI26" s="12"/>
      <c r="HTJ26" s="13"/>
      <c r="HTK26" s="13"/>
      <c r="HTL26" s="13"/>
      <c r="HTM26" s="13"/>
      <c r="HTN26" s="14"/>
      <c r="HTO26" s="14"/>
      <c r="HTP26" s="15"/>
      <c r="HTQ26" s="12"/>
      <c r="HTR26" s="13"/>
      <c r="HTS26" s="13"/>
      <c r="HTT26" s="13"/>
      <c r="HTU26" s="13"/>
      <c r="HTV26" s="14"/>
      <c r="HTW26" s="14"/>
      <c r="HTX26" s="15"/>
      <c r="HTY26" s="12"/>
      <c r="HTZ26" s="13"/>
      <c r="HUA26" s="13"/>
      <c r="HUB26" s="13"/>
      <c r="HUC26" s="13"/>
      <c r="HUD26" s="14"/>
      <c r="HUE26" s="14"/>
      <c r="HUF26" s="15"/>
      <c r="HUG26" s="12"/>
      <c r="HUH26" s="13"/>
      <c r="HUI26" s="13"/>
      <c r="HUJ26" s="13"/>
      <c r="HUK26" s="13"/>
      <c r="HUL26" s="14"/>
      <c r="HUM26" s="14"/>
      <c r="HUN26" s="15"/>
      <c r="HUO26" s="12"/>
      <c r="HUP26" s="13"/>
      <c r="HUQ26" s="13"/>
      <c r="HUR26" s="13"/>
      <c r="HUS26" s="13"/>
      <c r="HUT26" s="14"/>
      <c r="HUU26" s="14"/>
      <c r="HUV26" s="15"/>
      <c r="HUW26" s="12"/>
      <c r="HUX26" s="13"/>
      <c r="HUY26" s="13"/>
      <c r="HUZ26" s="13"/>
      <c r="HVA26" s="13"/>
      <c r="HVB26" s="14"/>
      <c r="HVC26" s="14"/>
      <c r="HVD26" s="15"/>
      <c r="HVE26" s="12"/>
      <c r="HVF26" s="13"/>
      <c r="HVG26" s="13"/>
      <c r="HVH26" s="13"/>
      <c r="HVI26" s="13"/>
      <c r="HVJ26" s="14"/>
      <c r="HVK26" s="14"/>
      <c r="HVL26" s="15"/>
      <c r="HVM26" s="12"/>
      <c r="HVN26" s="13"/>
      <c r="HVO26" s="13"/>
      <c r="HVP26" s="13"/>
      <c r="HVQ26" s="13"/>
      <c r="HVR26" s="14"/>
      <c r="HVS26" s="14"/>
      <c r="HVT26" s="15"/>
      <c r="HVU26" s="12"/>
      <c r="HVV26" s="13"/>
      <c r="HVW26" s="13"/>
      <c r="HVX26" s="13"/>
      <c r="HVY26" s="13"/>
      <c r="HVZ26" s="14"/>
      <c r="HWA26" s="14"/>
      <c r="HWB26" s="15"/>
      <c r="HWC26" s="12"/>
      <c r="HWD26" s="13"/>
      <c r="HWE26" s="13"/>
      <c r="HWF26" s="13"/>
      <c r="HWG26" s="13"/>
      <c r="HWH26" s="14"/>
      <c r="HWI26" s="14"/>
      <c r="HWJ26" s="15"/>
      <c r="HWK26" s="12"/>
      <c r="HWL26" s="13"/>
      <c r="HWM26" s="13"/>
      <c r="HWN26" s="13"/>
      <c r="HWO26" s="13"/>
      <c r="HWP26" s="14"/>
      <c r="HWQ26" s="14"/>
      <c r="HWR26" s="15"/>
      <c r="HWS26" s="12"/>
      <c r="HWT26" s="13"/>
      <c r="HWU26" s="13"/>
      <c r="HWV26" s="13"/>
      <c r="HWW26" s="13"/>
      <c r="HWX26" s="14"/>
      <c r="HWY26" s="14"/>
      <c r="HWZ26" s="15"/>
      <c r="HXA26" s="12"/>
      <c r="HXB26" s="13"/>
      <c r="HXC26" s="13"/>
      <c r="HXD26" s="13"/>
      <c r="HXE26" s="13"/>
      <c r="HXF26" s="14"/>
      <c r="HXG26" s="14"/>
      <c r="HXH26" s="15"/>
      <c r="HXI26" s="12"/>
      <c r="HXJ26" s="13"/>
      <c r="HXK26" s="13"/>
      <c r="HXL26" s="13"/>
      <c r="HXM26" s="13"/>
      <c r="HXN26" s="14"/>
      <c r="HXO26" s="14"/>
      <c r="HXP26" s="15"/>
      <c r="HXQ26" s="12"/>
      <c r="HXR26" s="13"/>
      <c r="HXS26" s="13"/>
      <c r="HXT26" s="13"/>
      <c r="HXU26" s="13"/>
      <c r="HXV26" s="14"/>
      <c r="HXW26" s="14"/>
      <c r="HXX26" s="15"/>
      <c r="HXY26" s="12"/>
      <c r="HXZ26" s="13"/>
      <c r="HYA26" s="13"/>
      <c r="HYB26" s="13"/>
      <c r="HYC26" s="13"/>
      <c r="HYD26" s="14"/>
      <c r="HYE26" s="14"/>
      <c r="HYF26" s="15"/>
      <c r="HYG26" s="12"/>
      <c r="HYH26" s="13"/>
      <c r="HYI26" s="13"/>
      <c r="HYJ26" s="13"/>
      <c r="HYK26" s="13"/>
      <c r="HYL26" s="14"/>
      <c r="HYM26" s="14"/>
      <c r="HYN26" s="15"/>
      <c r="HYO26" s="12"/>
      <c r="HYP26" s="13"/>
      <c r="HYQ26" s="13"/>
      <c r="HYR26" s="13"/>
      <c r="HYS26" s="13"/>
      <c r="HYT26" s="14"/>
      <c r="HYU26" s="14"/>
      <c r="HYV26" s="15"/>
      <c r="HYW26" s="12"/>
      <c r="HYX26" s="13"/>
      <c r="HYY26" s="13"/>
      <c r="HYZ26" s="13"/>
      <c r="HZA26" s="13"/>
      <c r="HZB26" s="14"/>
      <c r="HZC26" s="14"/>
      <c r="HZD26" s="15"/>
      <c r="HZE26" s="12"/>
      <c r="HZF26" s="13"/>
      <c r="HZG26" s="13"/>
      <c r="HZH26" s="13"/>
      <c r="HZI26" s="13"/>
      <c r="HZJ26" s="14"/>
      <c r="HZK26" s="14"/>
      <c r="HZL26" s="15"/>
      <c r="HZM26" s="12"/>
      <c r="HZN26" s="13"/>
      <c r="HZO26" s="13"/>
      <c r="HZP26" s="13"/>
      <c r="HZQ26" s="13"/>
      <c r="HZR26" s="14"/>
      <c r="HZS26" s="14"/>
      <c r="HZT26" s="15"/>
      <c r="HZU26" s="12"/>
      <c r="HZV26" s="13"/>
      <c r="HZW26" s="13"/>
      <c r="HZX26" s="13"/>
      <c r="HZY26" s="13"/>
      <c r="HZZ26" s="14"/>
      <c r="IAA26" s="14"/>
      <c r="IAB26" s="15"/>
      <c r="IAC26" s="12"/>
      <c r="IAD26" s="13"/>
      <c r="IAE26" s="13"/>
      <c r="IAF26" s="13"/>
      <c r="IAG26" s="13"/>
      <c r="IAH26" s="14"/>
      <c r="IAI26" s="14"/>
      <c r="IAJ26" s="15"/>
      <c r="IAK26" s="12"/>
      <c r="IAL26" s="13"/>
      <c r="IAM26" s="13"/>
      <c r="IAN26" s="13"/>
      <c r="IAO26" s="13"/>
      <c r="IAP26" s="14"/>
      <c r="IAQ26" s="14"/>
      <c r="IAR26" s="15"/>
      <c r="IAS26" s="12"/>
      <c r="IAT26" s="13"/>
      <c r="IAU26" s="13"/>
      <c r="IAV26" s="13"/>
      <c r="IAW26" s="13"/>
      <c r="IAX26" s="14"/>
      <c r="IAY26" s="14"/>
      <c r="IAZ26" s="15"/>
      <c r="IBA26" s="12"/>
      <c r="IBB26" s="13"/>
      <c r="IBC26" s="13"/>
      <c r="IBD26" s="13"/>
      <c r="IBE26" s="13"/>
      <c r="IBF26" s="14"/>
      <c r="IBG26" s="14"/>
      <c r="IBH26" s="15"/>
      <c r="IBI26" s="12"/>
      <c r="IBJ26" s="13"/>
      <c r="IBK26" s="13"/>
      <c r="IBL26" s="13"/>
      <c r="IBM26" s="13"/>
      <c r="IBN26" s="14"/>
      <c r="IBO26" s="14"/>
      <c r="IBP26" s="15"/>
      <c r="IBQ26" s="12"/>
      <c r="IBR26" s="13"/>
      <c r="IBS26" s="13"/>
      <c r="IBT26" s="13"/>
      <c r="IBU26" s="13"/>
      <c r="IBV26" s="14"/>
      <c r="IBW26" s="14"/>
      <c r="IBX26" s="15"/>
      <c r="IBY26" s="12"/>
      <c r="IBZ26" s="13"/>
      <c r="ICA26" s="13"/>
      <c r="ICB26" s="13"/>
      <c r="ICC26" s="13"/>
      <c r="ICD26" s="14"/>
      <c r="ICE26" s="14"/>
      <c r="ICF26" s="15"/>
      <c r="ICG26" s="12"/>
      <c r="ICH26" s="13"/>
      <c r="ICI26" s="13"/>
      <c r="ICJ26" s="13"/>
      <c r="ICK26" s="13"/>
      <c r="ICL26" s="14"/>
      <c r="ICM26" s="14"/>
      <c r="ICN26" s="15"/>
      <c r="ICO26" s="12"/>
      <c r="ICP26" s="13"/>
      <c r="ICQ26" s="13"/>
      <c r="ICR26" s="13"/>
      <c r="ICS26" s="13"/>
      <c r="ICT26" s="14"/>
      <c r="ICU26" s="14"/>
      <c r="ICV26" s="15"/>
      <c r="ICW26" s="12"/>
      <c r="ICX26" s="13"/>
      <c r="ICY26" s="13"/>
      <c r="ICZ26" s="13"/>
      <c r="IDA26" s="13"/>
      <c r="IDB26" s="14"/>
      <c r="IDC26" s="14"/>
      <c r="IDD26" s="15"/>
      <c r="IDE26" s="12"/>
      <c r="IDF26" s="13"/>
      <c r="IDG26" s="13"/>
      <c r="IDH26" s="13"/>
      <c r="IDI26" s="13"/>
      <c r="IDJ26" s="14"/>
      <c r="IDK26" s="14"/>
      <c r="IDL26" s="15"/>
      <c r="IDM26" s="12"/>
      <c r="IDN26" s="13"/>
      <c r="IDO26" s="13"/>
      <c r="IDP26" s="13"/>
      <c r="IDQ26" s="13"/>
      <c r="IDR26" s="14"/>
      <c r="IDS26" s="14"/>
      <c r="IDT26" s="15"/>
      <c r="IDU26" s="12"/>
      <c r="IDV26" s="13"/>
      <c r="IDW26" s="13"/>
      <c r="IDX26" s="13"/>
      <c r="IDY26" s="13"/>
      <c r="IDZ26" s="14"/>
      <c r="IEA26" s="14"/>
      <c r="IEB26" s="15"/>
      <c r="IEC26" s="12"/>
      <c r="IED26" s="13"/>
      <c r="IEE26" s="13"/>
      <c r="IEF26" s="13"/>
      <c r="IEG26" s="13"/>
      <c r="IEH26" s="14"/>
      <c r="IEI26" s="14"/>
      <c r="IEJ26" s="15"/>
      <c r="IEK26" s="12"/>
      <c r="IEL26" s="13"/>
      <c r="IEM26" s="13"/>
      <c r="IEN26" s="13"/>
      <c r="IEO26" s="13"/>
      <c r="IEP26" s="14"/>
      <c r="IEQ26" s="14"/>
      <c r="IER26" s="15"/>
      <c r="IES26" s="12"/>
      <c r="IET26" s="13"/>
      <c r="IEU26" s="13"/>
      <c r="IEV26" s="13"/>
      <c r="IEW26" s="13"/>
      <c r="IEX26" s="14"/>
      <c r="IEY26" s="14"/>
      <c r="IEZ26" s="15"/>
      <c r="IFA26" s="12"/>
      <c r="IFB26" s="13"/>
      <c r="IFC26" s="13"/>
      <c r="IFD26" s="13"/>
      <c r="IFE26" s="13"/>
      <c r="IFF26" s="14"/>
      <c r="IFG26" s="14"/>
      <c r="IFH26" s="15"/>
      <c r="IFI26" s="12"/>
      <c r="IFJ26" s="13"/>
      <c r="IFK26" s="13"/>
      <c r="IFL26" s="13"/>
      <c r="IFM26" s="13"/>
      <c r="IFN26" s="14"/>
      <c r="IFO26" s="14"/>
      <c r="IFP26" s="15"/>
      <c r="IFQ26" s="12"/>
      <c r="IFR26" s="13"/>
      <c r="IFS26" s="13"/>
      <c r="IFT26" s="13"/>
      <c r="IFU26" s="13"/>
      <c r="IFV26" s="14"/>
      <c r="IFW26" s="14"/>
      <c r="IFX26" s="15"/>
      <c r="IFY26" s="12"/>
      <c r="IFZ26" s="13"/>
      <c r="IGA26" s="13"/>
      <c r="IGB26" s="13"/>
      <c r="IGC26" s="13"/>
      <c r="IGD26" s="14"/>
      <c r="IGE26" s="14"/>
      <c r="IGF26" s="15"/>
      <c r="IGG26" s="12"/>
      <c r="IGH26" s="13"/>
      <c r="IGI26" s="13"/>
      <c r="IGJ26" s="13"/>
      <c r="IGK26" s="13"/>
      <c r="IGL26" s="14"/>
      <c r="IGM26" s="14"/>
      <c r="IGN26" s="15"/>
      <c r="IGO26" s="12"/>
      <c r="IGP26" s="13"/>
      <c r="IGQ26" s="13"/>
      <c r="IGR26" s="13"/>
      <c r="IGS26" s="13"/>
      <c r="IGT26" s="14"/>
      <c r="IGU26" s="14"/>
      <c r="IGV26" s="15"/>
      <c r="IGW26" s="12"/>
      <c r="IGX26" s="13"/>
      <c r="IGY26" s="13"/>
      <c r="IGZ26" s="13"/>
      <c r="IHA26" s="13"/>
      <c r="IHB26" s="14"/>
      <c r="IHC26" s="14"/>
      <c r="IHD26" s="15"/>
      <c r="IHE26" s="12"/>
      <c r="IHF26" s="13"/>
      <c r="IHG26" s="13"/>
      <c r="IHH26" s="13"/>
      <c r="IHI26" s="13"/>
      <c r="IHJ26" s="14"/>
      <c r="IHK26" s="14"/>
      <c r="IHL26" s="15"/>
      <c r="IHM26" s="12"/>
      <c r="IHN26" s="13"/>
      <c r="IHO26" s="13"/>
      <c r="IHP26" s="13"/>
      <c r="IHQ26" s="13"/>
      <c r="IHR26" s="14"/>
      <c r="IHS26" s="14"/>
      <c r="IHT26" s="15"/>
      <c r="IHU26" s="12"/>
      <c r="IHV26" s="13"/>
      <c r="IHW26" s="13"/>
      <c r="IHX26" s="13"/>
      <c r="IHY26" s="13"/>
      <c r="IHZ26" s="14"/>
      <c r="IIA26" s="14"/>
      <c r="IIB26" s="15"/>
      <c r="IIC26" s="12"/>
      <c r="IID26" s="13"/>
      <c r="IIE26" s="13"/>
      <c r="IIF26" s="13"/>
      <c r="IIG26" s="13"/>
      <c r="IIH26" s="14"/>
      <c r="III26" s="14"/>
      <c r="IIJ26" s="15"/>
      <c r="IIK26" s="12"/>
      <c r="IIL26" s="13"/>
      <c r="IIM26" s="13"/>
      <c r="IIN26" s="13"/>
      <c r="IIO26" s="13"/>
      <c r="IIP26" s="14"/>
      <c r="IIQ26" s="14"/>
      <c r="IIR26" s="15"/>
      <c r="IIS26" s="12"/>
      <c r="IIT26" s="13"/>
      <c r="IIU26" s="13"/>
      <c r="IIV26" s="13"/>
      <c r="IIW26" s="13"/>
      <c r="IIX26" s="14"/>
      <c r="IIY26" s="14"/>
      <c r="IIZ26" s="15"/>
      <c r="IJA26" s="12"/>
      <c r="IJB26" s="13"/>
      <c r="IJC26" s="13"/>
      <c r="IJD26" s="13"/>
      <c r="IJE26" s="13"/>
      <c r="IJF26" s="14"/>
      <c r="IJG26" s="14"/>
      <c r="IJH26" s="15"/>
      <c r="IJI26" s="12"/>
      <c r="IJJ26" s="13"/>
      <c r="IJK26" s="13"/>
      <c r="IJL26" s="13"/>
      <c r="IJM26" s="13"/>
      <c r="IJN26" s="14"/>
      <c r="IJO26" s="14"/>
      <c r="IJP26" s="15"/>
      <c r="IJQ26" s="12"/>
      <c r="IJR26" s="13"/>
      <c r="IJS26" s="13"/>
      <c r="IJT26" s="13"/>
      <c r="IJU26" s="13"/>
      <c r="IJV26" s="14"/>
      <c r="IJW26" s="14"/>
      <c r="IJX26" s="15"/>
      <c r="IJY26" s="12"/>
      <c r="IJZ26" s="13"/>
      <c r="IKA26" s="13"/>
      <c r="IKB26" s="13"/>
      <c r="IKC26" s="13"/>
      <c r="IKD26" s="14"/>
      <c r="IKE26" s="14"/>
      <c r="IKF26" s="15"/>
      <c r="IKG26" s="12"/>
      <c r="IKH26" s="13"/>
      <c r="IKI26" s="13"/>
      <c r="IKJ26" s="13"/>
      <c r="IKK26" s="13"/>
      <c r="IKL26" s="14"/>
      <c r="IKM26" s="14"/>
      <c r="IKN26" s="15"/>
      <c r="IKO26" s="12"/>
      <c r="IKP26" s="13"/>
      <c r="IKQ26" s="13"/>
      <c r="IKR26" s="13"/>
      <c r="IKS26" s="13"/>
      <c r="IKT26" s="14"/>
      <c r="IKU26" s="14"/>
      <c r="IKV26" s="15"/>
      <c r="IKW26" s="12"/>
      <c r="IKX26" s="13"/>
      <c r="IKY26" s="13"/>
      <c r="IKZ26" s="13"/>
      <c r="ILA26" s="13"/>
      <c r="ILB26" s="14"/>
      <c r="ILC26" s="14"/>
      <c r="ILD26" s="15"/>
      <c r="ILE26" s="12"/>
      <c r="ILF26" s="13"/>
      <c r="ILG26" s="13"/>
      <c r="ILH26" s="13"/>
      <c r="ILI26" s="13"/>
      <c r="ILJ26" s="14"/>
      <c r="ILK26" s="14"/>
      <c r="ILL26" s="15"/>
      <c r="ILM26" s="12"/>
      <c r="ILN26" s="13"/>
      <c r="ILO26" s="13"/>
      <c r="ILP26" s="13"/>
      <c r="ILQ26" s="13"/>
      <c r="ILR26" s="14"/>
      <c r="ILS26" s="14"/>
      <c r="ILT26" s="15"/>
      <c r="ILU26" s="12"/>
      <c r="ILV26" s="13"/>
      <c r="ILW26" s="13"/>
      <c r="ILX26" s="13"/>
      <c r="ILY26" s="13"/>
      <c r="ILZ26" s="14"/>
      <c r="IMA26" s="14"/>
      <c r="IMB26" s="15"/>
      <c r="IMC26" s="12"/>
      <c r="IMD26" s="13"/>
      <c r="IME26" s="13"/>
      <c r="IMF26" s="13"/>
      <c r="IMG26" s="13"/>
      <c r="IMH26" s="14"/>
      <c r="IMI26" s="14"/>
      <c r="IMJ26" s="15"/>
      <c r="IMK26" s="12"/>
      <c r="IML26" s="13"/>
      <c r="IMM26" s="13"/>
      <c r="IMN26" s="13"/>
      <c r="IMO26" s="13"/>
      <c r="IMP26" s="14"/>
      <c r="IMQ26" s="14"/>
      <c r="IMR26" s="15"/>
      <c r="IMS26" s="12"/>
      <c r="IMT26" s="13"/>
      <c r="IMU26" s="13"/>
      <c r="IMV26" s="13"/>
      <c r="IMW26" s="13"/>
      <c r="IMX26" s="14"/>
      <c r="IMY26" s="14"/>
      <c r="IMZ26" s="15"/>
      <c r="INA26" s="12"/>
      <c r="INB26" s="13"/>
      <c r="INC26" s="13"/>
      <c r="IND26" s="13"/>
      <c r="INE26" s="13"/>
      <c r="INF26" s="14"/>
      <c r="ING26" s="14"/>
      <c r="INH26" s="15"/>
      <c r="INI26" s="12"/>
      <c r="INJ26" s="13"/>
      <c r="INK26" s="13"/>
      <c r="INL26" s="13"/>
      <c r="INM26" s="13"/>
      <c r="INN26" s="14"/>
      <c r="INO26" s="14"/>
      <c r="INP26" s="15"/>
      <c r="INQ26" s="12"/>
      <c r="INR26" s="13"/>
      <c r="INS26" s="13"/>
      <c r="INT26" s="13"/>
      <c r="INU26" s="13"/>
      <c r="INV26" s="14"/>
      <c r="INW26" s="14"/>
      <c r="INX26" s="15"/>
      <c r="INY26" s="12"/>
      <c r="INZ26" s="13"/>
      <c r="IOA26" s="13"/>
      <c r="IOB26" s="13"/>
      <c r="IOC26" s="13"/>
      <c r="IOD26" s="14"/>
      <c r="IOE26" s="14"/>
      <c r="IOF26" s="15"/>
      <c r="IOG26" s="12"/>
      <c r="IOH26" s="13"/>
      <c r="IOI26" s="13"/>
      <c r="IOJ26" s="13"/>
      <c r="IOK26" s="13"/>
      <c r="IOL26" s="14"/>
      <c r="IOM26" s="14"/>
      <c r="ION26" s="15"/>
      <c r="IOO26" s="12"/>
      <c r="IOP26" s="13"/>
      <c r="IOQ26" s="13"/>
      <c r="IOR26" s="13"/>
      <c r="IOS26" s="13"/>
      <c r="IOT26" s="14"/>
      <c r="IOU26" s="14"/>
      <c r="IOV26" s="15"/>
      <c r="IOW26" s="12"/>
      <c r="IOX26" s="13"/>
      <c r="IOY26" s="13"/>
      <c r="IOZ26" s="13"/>
      <c r="IPA26" s="13"/>
      <c r="IPB26" s="14"/>
      <c r="IPC26" s="14"/>
      <c r="IPD26" s="15"/>
      <c r="IPE26" s="12"/>
      <c r="IPF26" s="13"/>
      <c r="IPG26" s="13"/>
      <c r="IPH26" s="13"/>
      <c r="IPI26" s="13"/>
      <c r="IPJ26" s="14"/>
      <c r="IPK26" s="14"/>
      <c r="IPL26" s="15"/>
      <c r="IPM26" s="12"/>
      <c r="IPN26" s="13"/>
      <c r="IPO26" s="13"/>
      <c r="IPP26" s="13"/>
      <c r="IPQ26" s="13"/>
      <c r="IPR26" s="14"/>
      <c r="IPS26" s="14"/>
      <c r="IPT26" s="15"/>
      <c r="IPU26" s="12"/>
      <c r="IPV26" s="13"/>
      <c r="IPW26" s="13"/>
      <c r="IPX26" s="13"/>
      <c r="IPY26" s="13"/>
      <c r="IPZ26" s="14"/>
      <c r="IQA26" s="14"/>
      <c r="IQB26" s="15"/>
      <c r="IQC26" s="12"/>
      <c r="IQD26" s="13"/>
      <c r="IQE26" s="13"/>
      <c r="IQF26" s="13"/>
      <c r="IQG26" s="13"/>
      <c r="IQH26" s="14"/>
      <c r="IQI26" s="14"/>
      <c r="IQJ26" s="15"/>
      <c r="IQK26" s="12"/>
      <c r="IQL26" s="13"/>
      <c r="IQM26" s="13"/>
      <c r="IQN26" s="13"/>
      <c r="IQO26" s="13"/>
      <c r="IQP26" s="14"/>
      <c r="IQQ26" s="14"/>
      <c r="IQR26" s="15"/>
      <c r="IQS26" s="12"/>
      <c r="IQT26" s="13"/>
      <c r="IQU26" s="13"/>
      <c r="IQV26" s="13"/>
      <c r="IQW26" s="13"/>
      <c r="IQX26" s="14"/>
      <c r="IQY26" s="14"/>
      <c r="IQZ26" s="15"/>
      <c r="IRA26" s="12"/>
      <c r="IRB26" s="13"/>
      <c r="IRC26" s="13"/>
      <c r="IRD26" s="13"/>
      <c r="IRE26" s="13"/>
      <c r="IRF26" s="14"/>
      <c r="IRG26" s="14"/>
      <c r="IRH26" s="15"/>
      <c r="IRI26" s="12"/>
      <c r="IRJ26" s="13"/>
      <c r="IRK26" s="13"/>
      <c r="IRL26" s="13"/>
      <c r="IRM26" s="13"/>
      <c r="IRN26" s="14"/>
      <c r="IRO26" s="14"/>
      <c r="IRP26" s="15"/>
      <c r="IRQ26" s="12"/>
      <c r="IRR26" s="13"/>
      <c r="IRS26" s="13"/>
      <c r="IRT26" s="13"/>
      <c r="IRU26" s="13"/>
      <c r="IRV26" s="14"/>
      <c r="IRW26" s="14"/>
      <c r="IRX26" s="15"/>
      <c r="IRY26" s="12"/>
      <c r="IRZ26" s="13"/>
      <c r="ISA26" s="13"/>
      <c r="ISB26" s="13"/>
      <c r="ISC26" s="13"/>
      <c r="ISD26" s="14"/>
      <c r="ISE26" s="14"/>
      <c r="ISF26" s="15"/>
      <c r="ISG26" s="12"/>
      <c r="ISH26" s="13"/>
      <c r="ISI26" s="13"/>
      <c r="ISJ26" s="13"/>
      <c r="ISK26" s="13"/>
      <c r="ISL26" s="14"/>
      <c r="ISM26" s="14"/>
      <c r="ISN26" s="15"/>
      <c r="ISO26" s="12"/>
      <c r="ISP26" s="13"/>
      <c r="ISQ26" s="13"/>
      <c r="ISR26" s="13"/>
      <c r="ISS26" s="13"/>
      <c r="IST26" s="14"/>
      <c r="ISU26" s="14"/>
      <c r="ISV26" s="15"/>
      <c r="ISW26" s="12"/>
      <c r="ISX26" s="13"/>
      <c r="ISY26" s="13"/>
      <c r="ISZ26" s="13"/>
      <c r="ITA26" s="13"/>
      <c r="ITB26" s="14"/>
      <c r="ITC26" s="14"/>
      <c r="ITD26" s="15"/>
      <c r="ITE26" s="12"/>
      <c r="ITF26" s="13"/>
      <c r="ITG26" s="13"/>
      <c r="ITH26" s="13"/>
      <c r="ITI26" s="13"/>
      <c r="ITJ26" s="14"/>
      <c r="ITK26" s="14"/>
      <c r="ITL26" s="15"/>
      <c r="ITM26" s="12"/>
      <c r="ITN26" s="13"/>
      <c r="ITO26" s="13"/>
      <c r="ITP26" s="13"/>
      <c r="ITQ26" s="13"/>
      <c r="ITR26" s="14"/>
      <c r="ITS26" s="14"/>
      <c r="ITT26" s="15"/>
      <c r="ITU26" s="12"/>
      <c r="ITV26" s="13"/>
      <c r="ITW26" s="13"/>
      <c r="ITX26" s="13"/>
      <c r="ITY26" s="13"/>
      <c r="ITZ26" s="14"/>
      <c r="IUA26" s="14"/>
      <c r="IUB26" s="15"/>
      <c r="IUC26" s="12"/>
      <c r="IUD26" s="13"/>
      <c r="IUE26" s="13"/>
      <c r="IUF26" s="13"/>
      <c r="IUG26" s="13"/>
      <c r="IUH26" s="14"/>
      <c r="IUI26" s="14"/>
      <c r="IUJ26" s="15"/>
      <c r="IUK26" s="12"/>
      <c r="IUL26" s="13"/>
      <c r="IUM26" s="13"/>
      <c r="IUN26" s="13"/>
      <c r="IUO26" s="13"/>
      <c r="IUP26" s="14"/>
      <c r="IUQ26" s="14"/>
      <c r="IUR26" s="15"/>
      <c r="IUS26" s="12"/>
      <c r="IUT26" s="13"/>
      <c r="IUU26" s="13"/>
      <c r="IUV26" s="13"/>
      <c r="IUW26" s="13"/>
      <c r="IUX26" s="14"/>
      <c r="IUY26" s="14"/>
      <c r="IUZ26" s="15"/>
      <c r="IVA26" s="12"/>
      <c r="IVB26" s="13"/>
      <c r="IVC26" s="13"/>
      <c r="IVD26" s="13"/>
      <c r="IVE26" s="13"/>
      <c r="IVF26" s="14"/>
      <c r="IVG26" s="14"/>
      <c r="IVH26" s="15"/>
      <c r="IVI26" s="12"/>
      <c r="IVJ26" s="13"/>
      <c r="IVK26" s="13"/>
      <c r="IVL26" s="13"/>
      <c r="IVM26" s="13"/>
      <c r="IVN26" s="14"/>
      <c r="IVO26" s="14"/>
      <c r="IVP26" s="15"/>
      <c r="IVQ26" s="12"/>
      <c r="IVR26" s="13"/>
      <c r="IVS26" s="13"/>
      <c r="IVT26" s="13"/>
      <c r="IVU26" s="13"/>
      <c r="IVV26" s="14"/>
      <c r="IVW26" s="14"/>
      <c r="IVX26" s="15"/>
      <c r="IVY26" s="12"/>
      <c r="IVZ26" s="13"/>
      <c r="IWA26" s="13"/>
      <c r="IWB26" s="13"/>
      <c r="IWC26" s="13"/>
      <c r="IWD26" s="14"/>
      <c r="IWE26" s="14"/>
      <c r="IWF26" s="15"/>
      <c r="IWG26" s="12"/>
      <c r="IWH26" s="13"/>
      <c r="IWI26" s="13"/>
      <c r="IWJ26" s="13"/>
      <c r="IWK26" s="13"/>
      <c r="IWL26" s="14"/>
      <c r="IWM26" s="14"/>
      <c r="IWN26" s="15"/>
      <c r="IWO26" s="12"/>
      <c r="IWP26" s="13"/>
      <c r="IWQ26" s="13"/>
      <c r="IWR26" s="13"/>
      <c r="IWS26" s="13"/>
      <c r="IWT26" s="14"/>
      <c r="IWU26" s="14"/>
      <c r="IWV26" s="15"/>
      <c r="IWW26" s="12"/>
      <c r="IWX26" s="13"/>
      <c r="IWY26" s="13"/>
      <c r="IWZ26" s="13"/>
      <c r="IXA26" s="13"/>
      <c r="IXB26" s="14"/>
      <c r="IXC26" s="14"/>
      <c r="IXD26" s="15"/>
      <c r="IXE26" s="12"/>
      <c r="IXF26" s="13"/>
      <c r="IXG26" s="13"/>
      <c r="IXH26" s="13"/>
      <c r="IXI26" s="13"/>
      <c r="IXJ26" s="14"/>
      <c r="IXK26" s="14"/>
      <c r="IXL26" s="15"/>
      <c r="IXM26" s="12"/>
      <c r="IXN26" s="13"/>
      <c r="IXO26" s="13"/>
      <c r="IXP26" s="13"/>
      <c r="IXQ26" s="13"/>
      <c r="IXR26" s="14"/>
      <c r="IXS26" s="14"/>
      <c r="IXT26" s="15"/>
      <c r="IXU26" s="12"/>
      <c r="IXV26" s="13"/>
      <c r="IXW26" s="13"/>
      <c r="IXX26" s="13"/>
      <c r="IXY26" s="13"/>
      <c r="IXZ26" s="14"/>
      <c r="IYA26" s="14"/>
      <c r="IYB26" s="15"/>
      <c r="IYC26" s="12"/>
      <c r="IYD26" s="13"/>
      <c r="IYE26" s="13"/>
      <c r="IYF26" s="13"/>
      <c r="IYG26" s="13"/>
      <c r="IYH26" s="14"/>
      <c r="IYI26" s="14"/>
      <c r="IYJ26" s="15"/>
      <c r="IYK26" s="12"/>
      <c r="IYL26" s="13"/>
      <c r="IYM26" s="13"/>
      <c r="IYN26" s="13"/>
      <c r="IYO26" s="13"/>
      <c r="IYP26" s="14"/>
      <c r="IYQ26" s="14"/>
      <c r="IYR26" s="15"/>
      <c r="IYS26" s="12"/>
      <c r="IYT26" s="13"/>
      <c r="IYU26" s="13"/>
      <c r="IYV26" s="13"/>
      <c r="IYW26" s="13"/>
      <c r="IYX26" s="14"/>
      <c r="IYY26" s="14"/>
      <c r="IYZ26" s="15"/>
      <c r="IZA26" s="12"/>
      <c r="IZB26" s="13"/>
      <c r="IZC26" s="13"/>
      <c r="IZD26" s="13"/>
      <c r="IZE26" s="13"/>
      <c r="IZF26" s="14"/>
      <c r="IZG26" s="14"/>
      <c r="IZH26" s="15"/>
      <c r="IZI26" s="12"/>
      <c r="IZJ26" s="13"/>
      <c r="IZK26" s="13"/>
      <c r="IZL26" s="13"/>
      <c r="IZM26" s="13"/>
      <c r="IZN26" s="14"/>
      <c r="IZO26" s="14"/>
      <c r="IZP26" s="15"/>
      <c r="IZQ26" s="12"/>
      <c r="IZR26" s="13"/>
      <c r="IZS26" s="13"/>
      <c r="IZT26" s="13"/>
      <c r="IZU26" s="13"/>
      <c r="IZV26" s="14"/>
      <c r="IZW26" s="14"/>
      <c r="IZX26" s="15"/>
      <c r="IZY26" s="12"/>
      <c r="IZZ26" s="13"/>
      <c r="JAA26" s="13"/>
      <c r="JAB26" s="13"/>
      <c r="JAC26" s="13"/>
      <c r="JAD26" s="14"/>
      <c r="JAE26" s="14"/>
      <c r="JAF26" s="15"/>
      <c r="JAG26" s="12"/>
      <c r="JAH26" s="13"/>
      <c r="JAI26" s="13"/>
      <c r="JAJ26" s="13"/>
      <c r="JAK26" s="13"/>
      <c r="JAL26" s="14"/>
      <c r="JAM26" s="14"/>
      <c r="JAN26" s="15"/>
      <c r="JAO26" s="12"/>
      <c r="JAP26" s="13"/>
      <c r="JAQ26" s="13"/>
      <c r="JAR26" s="13"/>
      <c r="JAS26" s="13"/>
      <c r="JAT26" s="14"/>
      <c r="JAU26" s="14"/>
      <c r="JAV26" s="15"/>
      <c r="JAW26" s="12"/>
      <c r="JAX26" s="13"/>
      <c r="JAY26" s="13"/>
      <c r="JAZ26" s="13"/>
      <c r="JBA26" s="13"/>
      <c r="JBB26" s="14"/>
      <c r="JBC26" s="14"/>
      <c r="JBD26" s="15"/>
      <c r="JBE26" s="12"/>
      <c r="JBF26" s="13"/>
      <c r="JBG26" s="13"/>
      <c r="JBH26" s="13"/>
      <c r="JBI26" s="13"/>
      <c r="JBJ26" s="14"/>
      <c r="JBK26" s="14"/>
      <c r="JBL26" s="15"/>
      <c r="JBM26" s="12"/>
      <c r="JBN26" s="13"/>
      <c r="JBO26" s="13"/>
      <c r="JBP26" s="13"/>
      <c r="JBQ26" s="13"/>
      <c r="JBR26" s="14"/>
      <c r="JBS26" s="14"/>
      <c r="JBT26" s="15"/>
      <c r="JBU26" s="12"/>
      <c r="JBV26" s="13"/>
      <c r="JBW26" s="13"/>
      <c r="JBX26" s="13"/>
      <c r="JBY26" s="13"/>
      <c r="JBZ26" s="14"/>
      <c r="JCA26" s="14"/>
      <c r="JCB26" s="15"/>
      <c r="JCC26" s="12"/>
      <c r="JCD26" s="13"/>
      <c r="JCE26" s="13"/>
      <c r="JCF26" s="13"/>
      <c r="JCG26" s="13"/>
      <c r="JCH26" s="14"/>
      <c r="JCI26" s="14"/>
      <c r="JCJ26" s="15"/>
      <c r="JCK26" s="12"/>
      <c r="JCL26" s="13"/>
      <c r="JCM26" s="13"/>
      <c r="JCN26" s="13"/>
      <c r="JCO26" s="13"/>
      <c r="JCP26" s="14"/>
      <c r="JCQ26" s="14"/>
      <c r="JCR26" s="15"/>
      <c r="JCS26" s="12"/>
      <c r="JCT26" s="13"/>
      <c r="JCU26" s="13"/>
      <c r="JCV26" s="13"/>
      <c r="JCW26" s="13"/>
      <c r="JCX26" s="14"/>
      <c r="JCY26" s="14"/>
      <c r="JCZ26" s="15"/>
      <c r="JDA26" s="12"/>
      <c r="JDB26" s="13"/>
      <c r="JDC26" s="13"/>
      <c r="JDD26" s="13"/>
      <c r="JDE26" s="13"/>
      <c r="JDF26" s="14"/>
      <c r="JDG26" s="14"/>
      <c r="JDH26" s="15"/>
      <c r="JDI26" s="12"/>
      <c r="JDJ26" s="13"/>
      <c r="JDK26" s="13"/>
      <c r="JDL26" s="13"/>
      <c r="JDM26" s="13"/>
      <c r="JDN26" s="14"/>
      <c r="JDO26" s="14"/>
      <c r="JDP26" s="15"/>
      <c r="JDQ26" s="12"/>
      <c r="JDR26" s="13"/>
      <c r="JDS26" s="13"/>
      <c r="JDT26" s="13"/>
      <c r="JDU26" s="13"/>
      <c r="JDV26" s="14"/>
      <c r="JDW26" s="14"/>
      <c r="JDX26" s="15"/>
      <c r="JDY26" s="12"/>
      <c r="JDZ26" s="13"/>
      <c r="JEA26" s="13"/>
      <c r="JEB26" s="13"/>
      <c r="JEC26" s="13"/>
      <c r="JED26" s="14"/>
      <c r="JEE26" s="14"/>
      <c r="JEF26" s="15"/>
      <c r="JEG26" s="12"/>
      <c r="JEH26" s="13"/>
      <c r="JEI26" s="13"/>
      <c r="JEJ26" s="13"/>
      <c r="JEK26" s="13"/>
      <c r="JEL26" s="14"/>
      <c r="JEM26" s="14"/>
      <c r="JEN26" s="15"/>
      <c r="JEO26" s="12"/>
      <c r="JEP26" s="13"/>
      <c r="JEQ26" s="13"/>
      <c r="JER26" s="13"/>
      <c r="JES26" s="13"/>
      <c r="JET26" s="14"/>
      <c r="JEU26" s="14"/>
      <c r="JEV26" s="15"/>
      <c r="JEW26" s="12"/>
      <c r="JEX26" s="13"/>
      <c r="JEY26" s="13"/>
      <c r="JEZ26" s="13"/>
      <c r="JFA26" s="13"/>
      <c r="JFB26" s="14"/>
      <c r="JFC26" s="14"/>
      <c r="JFD26" s="15"/>
      <c r="JFE26" s="12"/>
      <c r="JFF26" s="13"/>
      <c r="JFG26" s="13"/>
      <c r="JFH26" s="13"/>
      <c r="JFI26" s="13"/>
      <c r="JFJ26" s="14"/>
      <c r="JFK26" s="14"/>
      <c r="JFL26" s="15"/>
      <c r="JFM26" s="12"/>
      <c r="JFN26" s="13"/>
      <c r="JFO26" s="13"/>
      <c r="JFP26" s="13"/>
      <c r="JFQ26" s="13"/>
      <c r="JFR26" s="14"/>
      <c r="JFS26" s="14"/>
      <c r="JFT26" s="15"/>
      <c r="JFU26" s="12"/>
      <c r="JFV26" s="13"/>
      <c r="JFW26" s="13"/>
      <c r="JFX26" s="13"/>
      <c r="JFY26" s="13"/>
      <c r="JFZ26" s="14"/>
      <c r="JGA26" s="14"/>
      <c r="JGB26" s="15"/>
      <c r="JGC26" s="12"/>
      <c r="JGD26" s="13"/>
      <c r="JGE26" s="13"/>
      <c r="JGF26" s="13"/>
      <c r="JGG26" s="13"/>
      <c r="JGH26" s="14"/>
      <c r="JGI26" s="14"/>
      <c r="JGJ26" s="15"/>
      <c r="JGK26" s="12"/>
      <c r="JGL26" s="13"/>
      <c r="JGM26" s="13"/>
      <c r="JGN26" s="13"/>
      <c r="JGO26" s="13"/>
      <c r="JGP26" s="14"/>
      <c r="JGQ26" s="14"/>
      <c r="JGR26" s="15"/>
      <c r="JGS26" s="12"/>
      <c r="JGT26" s="13"/>
      <c r="JGU26" s="13"/>
      <c r="JGV26" s="13"/>
      <c r="JGW26" s="13"/>
      <c r="JGX26" s="14"/>
      <c r="JGY26" s="14"/>
      <c r="JGZ26" s="15"/>
      <c r="JHA26" s="12"/>
      <c r="JHB26" s="13"/>
      <c r="JHC26" s="13"/>
      <c r="JHD26" s="13"/>
      <c r="JHE26" s="13"/>
      <c r="JHF26" s="14"/>
      <c r="JHG26" s="14"/>
      <c r="JHH26" s="15"/>
      <c r="JHI26" s="12"/>
      <c r="JHJ26" s="13"/>
      <c r="JHK26" s="13"/>
      <c r="JHL26" s="13"/>
      <c r="JHM26" s="13"/>
      <c r="JHN26" s="14"/>
      <c r="JHO26" s="14"/>
      <c r="JHP26" s="15"/>
      <c r="JHQ26" s="12"/>
      <c r="JHR26" s="13"/>
      <c r="JHS26" s="13"/>
      <c r="JHT26" s="13"/>
      <c r="JHU26" s="13"/>
      <c r="JHV26" s="14"/>
      <c r="JHW26" s="14"/>
      <c r="JHX26" s="15"/>
      <c r="JHY26" s="12"/>
      <c r="JHZ26" s="13"/>
      <c r="JIA26" s="13"/>
      <c r="JIB26" s="13"/>
      <c r="JIC26" s="13"/>
      <c r="JID26" s="14"/>
      <c r="JIE26" s="14"/>
      <c r="JIF26" s="15"/>
      <c r="JIG26" s="12"/>
      <c r="JIH26" s="13"/>
      <c r="JII26" s="13"/>
      <c r="JIJ26" s="13"/>
      <c r="JIK26" s="13"/>
      <c r="JIL26" s="14"/>
      <c r="JIM26" s="14"/>
      <c r="JIN26" s="15"/>
      <c r="JIO26" s="12"/>
      <c r="JIP26" s="13"/>
      <c r="JIQ26" s="13"/>
      <c r="JIR26" s="13"/>
      <c r="JIS26" s="13"/>
      <c r="JIT26" s="14"/>
      <c r="JIU26" s="14"/>
      <c r="JIV26" s="15"/>
      <c r="JIW26" s="12"/>
      <c r="JIX26" s="13"/>
      <c r="JIY26" s="13"/>
      <c r="JIZ26" s="13"/>
      <c r="JJA26" s="13"/>
      <c r="JJB26" s="14"/>
      <c r="JJC26" s="14"/>
      <c r="JJD26" s="15"/>
      <c r="JJE26" s="12"/>
      <c r="JJF26" s="13"/>
      <c r="JJG26" s="13"/>
      <c r="JJH26" s="13"/>
      <c r="JJI26" s="13"/>
      <c r="JJJ26" s="14"/>
      <c r="JJK26" s="14"/>
      <c r="JJL26" s="15"/>
      <c r="JJM26" s="12"/>
      <c r="JJN26" s="13"/>
      <c r="JJO26" s="13"/>
      <c r="JJP26" s="13"/>
      <c r="JJQ26" s="13"/>
      <c r="JJR26" s="14"/>
      <c r="JJS26" s="14"/>
      <c r="JJT26" s="15"/>
      <c r="JJU26" s="12"/>
      <c r="JJV26" s="13"/>
      <c r="JJW26" s="13"/>
      <c r="JJX26" s="13"/>
      <c r="JJY26" s="13"/>
      <c r="JJZ26" s="14"/>
      <c r="JKA26" s="14"/>
      <c r="JKB26" s="15"/>
      <c r="JKC26" s="12"/>
      <c r="JKD26" s="13"/>
      <c r="JKE26" s="13"/>
      <c r="JKF26" s="13"/>
      <c r="JKG26" s="13"/>
      <c r="JKH26" s="14"/>
      <c r="JKI26" s="14"/>
      <c r="JKJ26" s="15"/>
      <c r="JKK26" s="12"/>
      <c r="JKL26" s="13"/>
      <c r="JKM26" s="13"/>
      <c r="JKN26" s="13"/>
      <c r="JKO26" s="13"/>
      <c r="JKP26" s="14"/>
      <c r="JKQ26" s="14"/>
      <c r="JKR26" s="15"/>
      <c r="JKS26" s="12"/>
      <c r="JKT26" s="13"/>
      <c r="JKU26" s="13"/>
      <c r="JKV26" s="13"/>
      <c r="JKW26" s="13"/>
      <c r="JKX26" s="14"/>
      <c r="JKY26" s="14"/>
      <c r="JKZ26" s="15"/>
      <c r="JLA26" s="12"/>
      <c r="JLB26" s="13"/>
      <c r="JLC26" s="13"/>
      <c r="JLD26" s="13"/>
      <c r="JLE26" s="13"/>
      <c r="JLF26" s="14"/>
      <c r="JLG26" s="14"/>
      <c r="JLH26" s="15"/>
      <c r="JLI26" s="12"/>
      <c r="JLJ26" s="13"/>
      <c r="JLK26" s="13"/>
      <c r="JLL26" s="13"/>
      <c r="JLM26" s="13"/>
      <c r="JLN26" s="14"/>
      <c r="JLO26" s="14"/>
      <c r="JLP26" s="15"/>
      <c r="JLQ26" s="12"/>
      <c r="JLR26" s="13"/>
      <c r="JLS26" s="13"/>
      <c r="JLT26" s="13"/>
      <c r="JLU26" s="13"/>
      <c r="JLV26" s="14"/>
      <c r="JLW26" s="14"/>
      <c r="JLX26" s="15"/>
      <c r="JLY26" s="12"/>
      <c r="JLZ26" s="13"/>
      <c r="JMA26" s="13"/>
      <c r="JMB26" s="13"/>
      <c r="JMC26" s="13"/>
      <c r="JMD26" s="14"/>
      <c r="JME26" s="14"/>
      <c r="JMF26" s="15"/>
      <c r="JMG26" s="12"/>
      <c r="JMH26" s="13"/>
      <c r="JMI26" s="13"/>
      <c r="JMJ26" s="13"/>
      <c r="JMK26" s="13"/>
      <c r="JML26" s="14"/>
      <c r="JMM26" s="14"/>
      <c r="JMN26" s="15"/>
      <c r="JMO26" s="12"/>
      <c r="JMP26" s="13"/>
      <c r="JMQ26" s="13"/>
      <c r="JMR26" s="13"/>
      <c r="JMS26" s="13"/>
      <c r="JMT26" s="14"/>
      <c r="JMU26" s="14"/>
      <c r="JMV26" s="15"/>
      <c r="JMW26" s="12"/>
      <c r="JMX26" s="13"/>
      <c r="JMY26" s="13"/>
      <c r="JMZ26" s="13"/>
      <c r="JNA26" s="13"/>
      <c r="JNB26" s="14"/>
      <c r="JNC26" s="14"/>
      <c r="JND26" s="15"/>
      <c r="JNE26" s="12"/>
      <c r="JNF26" s="13"/>
      <c r="JNG26" s="13"/>
      <c r="JNH26" s="13"/>
      <c r="JNI26" s="13"/>
      <c r="JNJ26" s="14"/>
      <c r="JNK26" s="14"/>
      <c r="JNL26" s="15"/>
      <c r="JNM26" s="12"/>
      <c r="JNN26" s="13"/>
      <c r="JNO26" s="13"/>
      <c r="JNP26" s="13"/>
      <c r="JNQ26" s="13"/>
      <c r="JNR26" s="14"/>
      <c r="JNS26" s="14"/>
      <c r="JNT26" s="15"/>
      <c r="JNU26" s="12"/>
      <c r="JNV26" s="13"/>
      <c r="JNW26" s="13"/>
      <c r="JNX26" s="13"/>
      <c r="JNY26" s="13"/>
      <c r="JNZ26" s="14"/>
      <c r="JOA26" s="14"/>
      <c r="JOB26" s="15"/>
      <c r="JOC26" s="12"/>
      <c r="JOD26" s="13"/>
      <c r="JOE26" s="13"/>
      <c r="JOF26" s="13"/>
      <c r="JOG26" s="13"/>
      <c r="JOH26" s="14"/>
      <c r="JOI26" s="14"/>
      <c r="JOJ26" s="15"/>
      <c r="JOK26" s="12"/>
      <c r="JOL26" s="13"/>
      <c r="JOM26" s="13"/>
      <c r="JON26" s="13"/>
      <c r="JOO26" s="13"/>
      <c r="JOP26" s="14"/>
      <c r="JOQ26" s="14"/>
      <c r="JOR26" s="15"/>
      <c r="JOS26" s="12"/>
      <c r="JOT26" s="13"/>
      <c r="JOU26" s="13"/>
      <c r="JOV26" s="13"/>
      <c r="JOW26" s="13"/>
      <c r="JOX26" s="14"/>
      <c r="JOY26" s="14"/>
      <c r="JOZ26" s="15"/>
      <c r="JPA26" s="12"/>
      <c r="JPB26" s="13"/>
      <c r="JPC26" s="13"/>
      <c r="JPD26" s="13"/>
      <c r="JPE26" s="13"/>
      <c r="JPF26" s="14"/>
      <c r="JPG26" s="14"/>
      <c r="JPH26" s="15"/>
      <c r="JPI26" s="12"/>
      <c r="JPJ26" s="13"/>
      <c r="JPK26" s="13"/>
      <c r="JPL26" s="13"/>
      <c r="JPM26" s="13"/>
      <c r="JPN26" s="14"/>
      <c r="JPO26" s="14"/>
      <c r="JPP26" s="15"/>
      <c r="JPQ26" s="12"/>
      <c r="JPR26" s="13"/>
      <c r="JPS26" s="13"/>
      <c r="JPT26" s="13"/>
      <c r="JPU26" s="13"/>
      <c r="JPV26" s="14"/>
      <c r="JPW26" s="14"/>
      <c r="JPX26" s="15"/>
      <c r="JPY26" s="12"/>
      <c r="JPZ26" s="13"/>
      <c r="JQA26" s="13"/>
      <c r="JQB26" s="13"/>
      <c r="JQC26" s="13"/>
      <c r="JQD26" s="14"/>
      <c r="JQE26" s="14"/>
      <c r="JQF26" s="15"/>
      <c r="JQG26" s="12"/>
      <c r="JQH26" s="13"/>
      <c r="JQI26" s="13"/>
      <c r="JQJ26" s="13"/>
      <c r="JQK26" s="13"/>
      <c r="JQL26" s="14"/>
      <c r="JQM26" s="14"/>
      <c r="JQN26" s="15"/>
      <c r="JQO26" s="12"/>
      <c r="JQP26" s="13"/>
      <c r="JQQ26" s="13"/>
      <c r="JQR26" s="13"/>
      <c r="JQS26" s="13"/>
      <c r="JQT26" s="14"/>
      <c r="JQU26" s="14"/>
      <c r="JQV26" s="15"/>
      <c r="JQW26" s="12"/>
      <c r="JQX26" s="13"/>
      <c r="JQY26" s="13"/>
      <c r="JQZ26" s="13"/>
      <c r="JRA26" s="13"/>
      <c r="JRB26" s="14"/>
      <c r="JRC26" s="14"/>
      <c r="JRD26" s="15"/>
      <c r="JRE26" s="12"/>
      <c r="JRF26" s="13"/>
      <c r="JRG26" s="13"/>
      <c r="JRH26" s="13"/>
      <c r="JRI26" s="13"/>
      <c r="JRJ26" s="14"/>
      <c r="JRK26" s="14"/>
      <c r="JRL26" s="15"/>
      <c r="JRM26" s="12"/>
      <c r="JRN26" s="13"/>
      <c r="JRO26" s="13"/>
      <c r="JRP26" s="13"/>
      <c r="JRQ26" s="13"/>
      <c r="JRR26" s="14"/>
      <c r="JRS26" s="14"/>
      <c r="JRT26" s="15"/>
      <c r="JRU26" s="12"/>
      <c r="JRV26" s="13"/>
      <c r="JRW26" s="13"/>
      <c r="JRX26" s="13"/>
      <c r="JRY26" s="13"/>
      <c r="JRZ26" s="14"/>
      <c r="JSA26" s="14"/>
      <c r="JSB26" s="15"/>
      <c r="JSC26" s="12"/>
      <c r="JSD26" s="13"/>
      <c r="JSE26" s="13"/>
      <c r="JSF26" s="13"/>
      <c r="JSG26" s="13"/>
      <c r="JSH26" s="14"/>
      <c r="JSI26" s="14"/>
      <c r="JSJ26" s="15"/>
      <c r="JSK26" s="12"/>
      <c r="JSL26" s="13"/>
      <c r="JSM26" s="13"/>
      <c r="JSN26" s="13"/>
      <c r="JSO26" s="13"/>
      <c r="JSP26" s="14"/>
      <c r="JSQ26" s="14"/>
      <c r="JSR26" s="15"/>
      <c r="JSS26" s="12"/>
      <c r="JST26" s="13"/>
      <c r="JSU26" s="13"/>
      <c r="JSV26" s="13"/>
      <c r="JSW26" s="13"/>
      <c r="JSX26" s="14"/>
      <c r="JSY26" s="14"/>
      <c r="JSZ26" s="15"/>
      <c r="JTA26" s="12"/>
      <c r="JTB26" s="13"/>
      <c r="JTC26" s="13"/>
      <c r="JTD26" s="13"/>
      <c r="JTE26" s="13"/>
      <c r="JTF26" s="14"/>
      <c r="JTG26" s="14"/>
      <c r="JTH26" s="15"/>
      <c r="JTI26" s="12"/>
      <c r="JTJ26" s="13"/>
      <c r="JTK26" s="13"/>
      <c r="JTL26" s="13"/>
      <c r="JTM26" s="13"/>
      <c r="JTN26" s="14"/>
      <c r="JTO26" s="14"/>
      <c r="JTP26" s="15"/>
      <c r="JTQ26" s="12"/>
      <c r="JTR26" s="13"/>
      <c r="JTS26" s="13"/>
      <c r="JTT26" s="13"/>
      <c r="JTU26" s="13"/>
      <c r="JTV26" s="14"/>
      <c r="JTW26" s="14"/>
      <c r="JTX26" s="15"/>
      <c r="JTY26" s="12"/>
      <c r="JTZ26" s="13"/>
      <c r="JUA26" s="13"/>
      <c r="JUB26" s="13"/>
      <c r="JUC26" s="13"/>
      <c r="JUD26" s="14"/>
      <c r="JUE26" s="14"/>
      <c r="JUF26" s="15"/>
      <c r="JUG26" s="12"/>
      <c r="JUH26" s="13"/>
      <c r="JUI26" s="13"/>
      <c r="JUJ26" s="13"/>
      <c r="JUK26" s="13"/>
      <c r="JUL26" s="14"/>
      <c r="JUM26" s="14"/>
      <c r="JUN26" s="15"/>
      <c r="JUO26" s="12"/>
      <c r="JUP26" s="13"/>
      <c r="JUQ26" s="13"/>
      <c r="JUR26" s="13"/>
      <c r="JUS26" s="13"/>
      <c r="JUT26" s="14"/>
      <c r="JUU26" s="14"/>
      <c r="JUV26" s="15"/>
      <c r="JUW26" s="12"/>
      <c r="JUX26" s="13"/>
      <c r="JUY26" s="13"/>
      <c r="JUZ26" s="13"/>
      <c r="JVA26" s="13"/>
      <c r="JVB26" s="14"/>
      <c r="JVC26" s="14"/>
      <c r="JVD26" s="15"/>
      <c r="JVE26" s="12"/>
      <c r="JVF26" s="13"/>
      <c r="JVG26" s="13"/>
      <c r="JVH26" s="13"/>
      <c r="JVI26" s="13"/>
      <c r="JVJ26" s="14"/>
      <c r="JVK26" s="14"/>
      <c r="JVL26" s="15"/>
      <c r="JVM26" s="12"/>
      <c r="JVN26" s="13"/>
      <c r="JVO26" s="13"/>
      <c r="JVP26" s="13"/>
      <c r="JVQ26" s="13"/>
      <c r="JVR26" s="14"/>
      <c r="JVS26" s="14"/>
      <c r="JVT26" s="15"/>
      <c r="JVU26" s="12"/>
      <c r="JVV26" s="13"/>
      <c r="JVW26" s="13"/>
      <c r="JVX26" s="13"/>
      <c r="JVY26" s="13"/>
      <c r="JVZ26" s="14"/>
      <c r="JWA26" s="14"/>
      <c r="JWB26" s="15"/>
      <c r="JWC26" s="12"/>
      <c r="JWD26" s="13"/>
      <c r="JWE26" s="13"/>
      <c r="JWF26" s="13"/>
      <c r="JWG26" s="13"/>
      <c r="JWH26" s="14"/>
      <c r="JWI26" s="14"/>
      <c r="JWJ26" s="15"/>
      <c r="JWK26" s="12"/>
      <c r="JWL26" s="13"/>
      <c r="JWM26" s="13"/>
      <c r="JWN26" s="13"/>
      <c r="JWO26" s="13"/>
      <c r="JWP26" s="14"/>
      <c r="JWQ26" s="14"/>
      <c r="JWR26" s="15"/>
      <c r="JWS26" s="12"/>
      <c r="JWT26" s="13"/>
      <c r="JWU26" s="13"/>
      <c r="JWV26" s="13"/>
      <c r="JWW26" s="13"/>
      <c r="JWX26" s="14"/>
      <c r="JWY26" s="14"/>
      <c r="JWZ26" s="15"/>
      <c r="JXA26" s="12"/>
      <c r="JXB26" s="13"/>
      <c r="JXC26" s="13"/>
      <c r="JXD26" s="13"/>
      <c r="JXE26" s="13"/>
      <c r="JXF26" s="14"/>
      <c r="JXG26" s="14"/>
      <c r="JXH26" s="15"/>
      <c r="JXI26" s="12"/>
      <c r="JXJ26" s="13"/>
      <c r="JXK26" s="13"/>
      <c r="JXL26" s="13"/>
      <c r="JXM26" s="13"/>
      <c r="JXN26" s="14"/>
      <c r="JXO26" s="14"/>
      <c r="JXP26" s="15"/>
      <c r="JXQ26" s="12"/>
      <c r="JXR26" s="13"/>
      <c r="JXS26" s="13"/>
      <c r="JXT26" s="13"/>
      <c r="JXU26" s="13"/>
      <c r="JXV26" s="14"/>
      <c r="JXW26" s="14"/>
      <c r="JXX26" s="15"/>
      <c r="JXY26" s="12"/>
      <c r="JXZ26" s="13"/>
      <c r="JYA26" s="13"/>
      <c r="JYB26" s="13"/>
      <c r="JYC26" s="13"/>
      <c r="JYD26" s="14"/>
      <c r="JYE26" s="14"/>
      <c r="JYF26" s="15"/>
      <c r="JYG26" s="12"/>
      <c r="JYH26" s="13"/>
      <c r="JYI26" s="13"/>
      <c r="JYJ26" s="13"/>
      <c r="JYK26" s="13"/>
      <c r="JYL26" s="14"/>
      <c r="JYM26" s="14"/>
      <c r="JYN26" s="15"/>
      <c r="JYO26" s="12"/>
      <c r="JYP26" s="13"/>
      <c r="JYQ26" s="13"/>
      <c r="JYR26" s="13"/>
      <c r="JYS26" s="13"/>
      <c r="JYT26" s="14"/>
      <c r="JYU26" s="14"/>
      <c r="JYV26" s="15"/>
      <c r="JYW26" s="12"/>
      <c r="JYX26" s="13"/>
      <c r="JYY26" s="13"/>
      <c r="JYZ26" s="13"/>
      <c r="JZA26" s="13"/>
      <c r="JZB26" s="14"/>
      <c r="JZC26" s="14"/>
      <c r="JZD26" s="15"/>
      <c r="JZE26" s="12"/>
      <c r="JZF26" s="13"/>
      <c r="JZG26" s="13"/>
      <c r="JZH26" s="13"/>
      <c r="JZI26" s="13"/>
      <c r="JZJ26" s="14"/>
      <c r="JZK26" s="14"/>
      <c r="JZL26" s="15"/>
      <c r="JZM26" s="12"/>
      <c r="JZN26" s="13"/>
      <c r="JZO26" s="13"/>
      <c r="JZP26" s="13"/>
      <c r="JZQ26" s="13"/>
      <c r="JZR26" s="14"/>
      <c r="JZS26" s="14"/>
      <c r="JZT26" s="15"/>
      <c r="JZU26" s="12"/>
      <c r="JZV26" s="13"/>
      <c r="JZW26" s="13"/>
      <c r="JZX26" s="13"/>
      <c r="JZY26" s="13"/>
      <c r="JZZ26" s="14"/>
      <c r="KAA26" s="14"/>
      <c r="KAB26" s="15"/>
      <c r="KAC26" s="12"/>
      <c r="KAD26" s="13"/>
      <c r="KAE26" s="13"/>
      <c r="KAF26" s="13"/>
      <c r="KAG26" s="13"/>
      <c r="KAH26" s="14"/>
      <c r="KAI26" s="14"/>
      <c r="KAJ26" s="15"/>
      <c r="KAK26" s="12"/>
      <c r="KAL26" s="13"/>
      <c r="KAM26" s="13"/>
      <c r="KAN26" s="13"/>
      <c r="KAO26" s="13"/>
      <c r="KAP26" s="14"/>
      <c r="KAQ26" s="14"/>
      <c r="KAR26" s="15"/>
      <c r="KAS26" s="12"/>
      <c r="KAT26" s="13"/>
      <c r="KAU26" s="13"/>
      <c r="KAV26" s="13"/>
      <c r="KAW26" s="13"/>
      <c r="KAX26" s="14"/>
      <c r="KAY26" s="14"/>
      <c r="KAZ26" s="15"/>
      <c r="KBA26" s="12"/>
      <c r="KBB26" s="13"/>
      <c r="KBC26" s="13"/>
      <c r="KBD26" s="13"/>
      <c r="KBE26" s="13"/>
      <c r="KBF26" s="14"/>
      <c r="KBG26" s="14"/>
      <c r="KBH26" s="15"/>
      <c r="KBI26" s="12"/>
      <c r="KBJ26" s="13"/>
      <c r="KBK26" s="13"/>
      <c r="KBL26" s="13"/>
      <c r="KBM26" s="13"/>
      <c r="KBN26" s="14"/>
      <c r="KBO26" s="14"/>
      <c r="KBP26" s="15"/>
      <c r="KBQ26" s="12"/>
      <c r="KBR26" s="13"/>
      <c r="KBS26" s="13"/>
      <c r="KBT26" s="13"/>
      <c r="KBU26" s="13"/>
      <c r="KBV26" s="14"/>
      <c r="KBW26" s="14"/>
      <c r="KBX26" s="15"/>
      <c r="KBY26" s="12"/>
      <c r="KBZ26" s="13"/>
      <c r="KCA26" s="13"/>
      <c r="KCB26" s="13"/>
      <c r="KCC26" s="13"/>
      <c r="KCD26" s="14"/>
      <c r="KCE26" s="14"/>
      <c r="KCF26" s="15"/>
      <c r="KCG26" s="12"/>
      <c r="KCH26" s="13"/>
      <c r="KCI26" s="13"/>
      <c r="KCJ26" s="13"/>
      <c r="KCK26" s="13"/>
      <c r="KCL26" s="14"/>
      <c r="KCM26" s="14"/>
      <c r="KCN26" s="15"/>
      <c r="KCO26" s="12"/>
      <c r="KCP26" s="13"/>
      <c r="KCQ26" s="13"/>
      <c r="KCR26" s="13"/>
      <c r="KCS26" s="13"/>
      <c r="KCT26" s="14"/>
      <c r="KCU26" s="14"/>
      <c r="KCV26" s="15"/>
      <c r="KCW26" s="12"/>
      <c r="KCX26" s="13"/>
      <c r="KCY26" s="13"/>
      <c r="KCZ26" s="13"/>
      <c r="KDA26" s="13"/>
      <c r="KDB26" s="14"/>
      <c r="KDC26" s="14"/>
      <c r="KDD26" s="15"/>
      <c r="KDE26" s="12"/>
      <c r="KDF26" s="13"/>
      <c r="KDG26" s="13"/>
      <c r="KDH26" s="13"/>
      <c r="KDI26" s="13"/>
      <c r="KDJ26" s="14"/>
      <c r="KDK26" s="14"/>
      <c r="KDL26" s="15"/>
      <c r="KDM26" s="12"/>
      <c r="KDN26" s="13"/>
      <c r="KDO26" s="13"/>
      <c r="KDP26" s="13"/>
      <c r="KDQ26" s="13"/>
      <c r="KDR26" s="14"/>
      <c r="KDS26" s="14"/>
      <c r="KDT26" s="15"/>
      <c r="KDU26" s="12"/>
      <c r="KDV26" s="13"/>
      <c r="KDW26" s="13"/>
      <c r="KDX26" s="13"/>
      <c r="KDY26" s="13"/>
      <c r="KDZ26" s="14"/>
      <c r="KEA26" s="14"/>
      <c r="KEB26" s="15"/>
      <c r="KEC26" s="12"/>
      <c r="KED26" s="13"/>
      <c r="KEE26" s="13"/>
      <c r="KEF26" s="13"/>
      <c r="KEG26" s="13"/>
      <c r="KEH26" s="14"/>
      <c r="KEI26" s="14"/>
      <c r="KEJ26" s="15"/>
      <c r="KEK26" s="12"/>
      <c r="KEL26" s="13"/>
      <c r="KEM26" s="13"/>
      <c r="KEN26" s="13"/>
      <c r="KEO26" s="13"/>
      <c r="KEP26" s="14"/>
      <c r="KEQ26" s="14"/>
      <c r="KER26" s="15"/>
      <c r="KES26" s="12"/>
      <c r="KET26" s="13"/>
      <c r="KEU26" s="13"/>
      <c r="KEV26" s="13"/>
      <c r="KEW26" s="13"/>
      <c r="KEX26" s="14"/>
      <c r="KEY26" s="14"/>
      <c r="KEZ26" s="15"/>
      <c r="KFA26" s="12"/>
      <c r="KFB26" s="13"/>
      <c r="KFC26" s="13"/>
      <c r="KFD26" s="13"/>
      <c r="KFE26" s="13"/>
      <c r="KFF26" s="14"/>
      <c r="KFG26" s="14"/>
      <c r="KFH26" s="15"/>
      <c r="KFI26" s="12"/>
      <c r="KFJ26" s="13"/>
      <c r="KFK26" s="13"/>
      <c r="KFL26" s="13"/>
      <c r="KFM26" s="13"/>
      <c r="KFN26" s="14"/>
      <c r="KFO26" s="14"/>
      <c r="KFP26" s="15"/>
      <c r="KFQ26" s="12"/>
      <c r="KFR26" s="13"/>
      <c r="KFS26" s="13"/>
      <c r="KFT26" s="13"/>
      <c r="KFU26" s="13"/>
      <c r="KFV26" s="14"/>
      <c r="KFW26" s="14"/>
      <c r="KFX26" s="15"/>
      <c r="KFY26" s="12"/>
      <c r="KFZ26" s="13"/>
      <c r="KGA26" s="13"/>
      <c r="KGB26" s="13"/>
      <c r="KGC26" s="13"/>
      <c r="KGD26" s="14"/>
      <c r="KGE26" s="14"/>
      <c r="KGF26" s="15"/>
      <c r="KGG26" s="12"/>
      <c r="KGH26" s="13"/>
      <c r="KGI26" s="13"/>
      <c r="KGJ26" s="13"/>
      <c r="KGK26" s="13"/>
      <c r="KGL26" s="14"/>
      <c r="KGM26" s="14"/>
      <c r="KGN26" s="15"/>
      <c r="KGO26" s="12"/>
      <c r="KGP26" s="13"/>
      <c r="KGQ26" s="13"/>
      <c r="KGR26" s="13"/>
      <c r="KGS26" s="13"/>
      <c r="KGT26" s="14"/>
      <c r="KGU26" s="14"/>
      <c r="KGV26" s="15"/>
      <c r="KGW26" s="12"/>
      <c r="KGX26" s="13"/>
      <c r="KGY26" s="13"/>
      <c r="KGZ26" s="13"/>
      <c r="KHA26" s="13"/>
      <c r="KHB26" s="14"/>
      <c r="KHC26" s="14"/>
      <c r="KHD26" s="15"/>
      <c r="KHE26" s="12"/>
      <c r="KHF26" s="13"/>
      <c r="KHG26" s="13"/>
      <c r="KHH26" s="13"/>
      <c r="KHI26" s="13"/>
      <c r="KHJ26" s="14"/>
      <c r="KHK26" s="14"/>
      <c r="KHL26" s="15"/>
      <c r="KHM26" s="12"/>
      <c r="KHN26" s="13"/>
      <c r="KHO26" s="13"/>
      <c r="KHP26" s="13"/>
      <c r="KHQ26" s="13"/>
      <c r="KHR26" s="14"/>
      <c r="KHS26" s="14"/>
      <c r="KHT26" s="15"/>
      <c r="KHU26" s="12"/>
      <c r="KHV26" s="13"/>
      <c r="KHW26" s="13"/>
      <c r="KHX26" s="13"/>
      <c r="KHY26" s="13"/>
      <c r="KHZ26" s="14"/>
      <c r="KIA26" s="14"/>
      <c r="KIB26" s="15"/>
      <c r="KIC26" s="12"/>
      <c r="KID26" s="13"/>
      <c r="KIE26" s="13"/>
      <c r="KIF26" s="13"/>
      <c r="KIG26" s="13"/>
      <c r="KIH26" s="14"/>
      <c r="KII26" s="14"/>
      <c r="KIJ26" s="15"/>
      <c r="KIK26" s="12"/>
      <c r="KIL26" s="13"/>
      <c r="KIM26" s="13"/>
      <c r="KIN26" s="13"/>
      <c r="KIO26" s="13"/>
      <c r="KIP26" s="14"/>
      <c r="KIQ26" s="14"/>
      <c r="KIR26" s="15"/>
      <c r="KIS26" s="12"/>
      <c r="KIT26" s="13"/>
      <c r="KIU26" s="13"/>
      <c r="KIV26" s="13"/>
      <c r="KIW26" s="13"/>
      <c r="KIX26" s="14"/>
      <c r="KIY26" s="14"/>
      <c r="KIZ26" s="15"/>
      <c r="KJA26" s="12"/>
      <c r="KJB26" s="13"/>
      <c r="KJC26" s="13"/>
      <c r="KJD26" s="13"/>
      <c r="KJE26" s="13"/>
      <c r="KJF26" s="14"/>
      <c r="KJG26" s="14"/>
      <c r="KJH26" s="15"/>
      <c r="KJI26" s="12"/>
      <c r="KJJ26" s="13"/>
      <c r="KJK26" s="13"/>
      <c r="KJL26" s="13"/>
      <c r="KJM26" s="13"/>
      <c r="KJN26" s="14"/>
      <c r="KJO26" s="14"/>
      <c r="KJP26" s="15"/>
      <c r="KJQ26" s="12"/>
      <c r="KJR26" s="13"/>
      <c r="KJS26" s="13"/>
      <c r="KJT26" s="13"/>
      <c r="KJU26" s="13"/>
      <c r="KJV26" s="14"/>
      <c r="KJW26" s="14"/>
      <c r="KJX26" s="15"/>
      <c r="KJY26" s="12"/>
      <c r="KJZ26" s="13"/>
      <c r="KKA26" s="13"/>
      <c r="KKB26" s="13"/>
      <c r="KKC26" s="13"/>
      <c r="KKD26" s="14"/>
      <c r="KKE26" s="14"/>
      <c r="KKF26" s="15"/>
      <c r="KKG26" s="12"/>
      <c r="KKH26" s="13"/>
      <c r="KKI26" s="13"/>
      <c r="KKJ26" s="13"/>
      <c r="KKK26" s="13"/>
      <c r="KKL26" s="14"/>
      <c r="KKM26" s="14"/>
      <c r="KKN26" s="15"/>
      <c r="KKO26" s="12"/>
      <c r="KKP26" s="13"/>
      <c r="KKQ26" s="13"/>
      <c r="KKR26" s="13"/>
      <c r="KKS26" s="13"/>
      <c r="KKT26" s="14"/>
      <c r="KKU26" s="14"/>
      <c r="KKV26" s="15"/>
      <c r="KKW26" s="12"/>
      <c r="KKX26" s="13"/>
      <c r="KKY26" s="13"/>
      <c r="KKZ26" s="13"/>
      <c r="KLA26" s="13"/>
      <c r="KLB26" s="14"/>
      <c r="KLC26" s="14"/>
      <c r="KLD26" s="15"/>
      <c r="KLE26" s="12"/>
      <c r="KLF26" s="13"/>
      <c r="KLG26" s="13"/>
      <c r="KLH26" s="13"/>
      <c r="KLI26" s="13"/>
      <c r="KLJ26" s="14"/>
      <c r="KLK26" s="14"/>
      <c r="KLL26" s="15"/>
      <c r="KLM26" s="12"/>
      <c r="KLN26" s="13"/>
      <c r="KLO26" s="13"/>
      <c r="KLP26" s="13"/>
      <c r="KLQ26" s="13"/>
      <c r="KLR26" s="14"/>
      <c r="KLS26" s="14"/>
      <c r="KLT26" s="15"/>
      <c r="KLU26" s="12"/>
      <c r="KLV26" s="13"/>
      <c r="KLW26" s="13"/>
      <c r="KLX26" s="13"/>
      <c r="KLY26" s="13"/>
      <c r="KLZ26" s="14"/>
      <c r="KMA26" s="14"/>
      <c r="KMB26" s="15"/>
      <c r="KMC26" s="12"/>
      <c r="KMD26" s="13"/>
      <c r="KME26" s="13"/>
      <c r="KMF26" s="13"/>
      <c r="KMG26" s="13"/>
      <c r="KMH26" s="14"/>
      <c r="KMI26" s="14"/>
      <c r="KMJ26" s="15"/>
      <c r="KMK26" s="12"/>
      <c r="KML26" s="13"/>
      <c r="KMM26" s="13"/>
      <c r="KMN26" s="13"/>
      <c r="KMO26" s="13"/>
      <c r="KMP26" s="14"/>
      <c r="KMQ26" s="14"/>
      <c r="KMR26" s="15"/>
      <c r="KMS26" s="12"/>
      <c r="KMT26" s="13"/>
      <c r="KMU26" s="13"/>
      <c r="KMV26" s="13"/>
      <c r="KMW26" s="13"/>
      <c r="KMX26" s="14"/>
      <c r="KMY26" s="14"/>
      <c r="KMZ26" s="15"/>
      <c r="KNA26" s="12"/>
      <c r="KNB26" s="13"/>
      <c r="KNC26" s="13"/>
      <c r="KND26" s="13"/>
      <c r="KNE26" s="13"/>
      <c r="KNF26" s="14"/>
      <c r="KNG26" s="14"/>
      <c r="KNH26" s="15"/>
      <c r="KNI26" s="12"/>
      <c r="KNJ26" s="13"/>
      <c r="KNK26" s="13"/>
      <c r="KNL26" s="13"/>
      <c r="KNM26" s="13"/>
      <c r="KNN26" s="14"/>
      <c r="KNO26" s="14"/>
      <c r="KNP26" s="15"/>
      <c r="KNQ26" s="12"/>
      <c r="KNR26" s="13"/>
      <c r="KNS26" s="13"/>
      <c r="KNT26" s="13"/>
      <c r="KNU26" s="13"/>
      <c r="KNV26" s="14"/>
      <c r="KNW26" s="14"/>
      <c r="KNX26" s="15"/>
      <c r="KNY26" s="12"/>
      <c r="KNZ26" s="13"/>
      <c r="KOA26" s="13"/>
      <c r="KOB26" s="13"/>
      <c r="KOC26" s="13"/>
      <c r="KOD26" s="14"/>
      <c r="KOE26" s="14"/>
      <c r="KOF26" s="15"/>
      <c r="KOG26" s="12"/>
      <c r="KOH26" s="13"/>
      <c r="KOI26" s="13"/>
      <c r="KOJ26" s="13"/>
      <c r="KOK26" s="13"/>
      <c r="KOL26" s="14"/>
      <c r="KOM26" s="14"/>
      <c r="KON26" s="15"/>
      <c r="KOO26" s="12"/>
      <c r="KOP26" s="13"/>
      <c r="KOQ26" s="13"/>
      <c r="KOR26" s="13"/>
      <c r="KOS26" s="13"/>
      <c r="KOT26" s="14"/>
      <c r="KOU26" s="14"/>
      <c r="KOV26" s="15"/>
      <c r="KOW26" s="12"/>
      <c r="KOX26" s="13"/>
      <c r="KOY26" s="13"/>
      <c r="KOZ26" s="13"/>
      <c r="KPA26" s="13"/>
      <c r="KPB26" s="14"/>
      <c r="KPC26" s="14"/>
      <c r="KPD26" s="15"/>
      <c r="KPE26" s="12"/>
      <c r="KPF26" s="13"/>
      <c r="KPG26" s="13"/>
      <c r="KPH26" s="13"/>
      <c r="KPI26" s="13"/>
      <c r="KPJ26" s="14"/>
      <c r="KPK26" s="14"/>
      <c r="KPL26" s="15"/>
      <c r="KPM26" s="12"/>
      <c r="KPN26" s="13"/>
      <c r="KPO26" s="13"/>
      <c r="KPP26" s="13"/>
      <c r="KPQ26" s="13"/>
      <c r="KPR26" s="14"/>
      <c r="KPS26" s="14"/>
      <c r="KPT26" s="15"/>
      <c r="KPU26" s="12"/>
      <c r="KPV26" s="13"/>
      <c r="KPW26" s="13"/>
      <c r="KPX26" s="13"/>
      <c r="KPY26" s="13"/>
      <c r="KPZ26" s="14"/>
      <c r="KQA26" s="14"/>
      <c r="KQB26" s="15"/>
      <c r="KQC26" s="12"/>
      <c r="KQD26" s="13"/>
      <c r="KQE26" s="13"/>
      <c r="KQF26" s="13"/>
      <c r="KQG26" s="13"/>
      <c r="KQH26" s="14"/>
      <c r="KQI26" s="14"/>
      <c r="KQJ26" s="15"/>
      <c r="KQK26" s="12"/>
      <c r="KQL26" s="13"/>
      <c r="KQM26" s="13"/>
      <c r="KQN26" s="13"/>
      <c r="KQO26" s="13"/>
      <c r="KQP26" s="14"/>
      <c r="KQQ26" s="14"/>
      <c r="KQR26" s="15"/>
      <c r="KQS26" s="12"/>
      <c r="KQT26" s="13"/>
      <c r="KQU26" s="13"/>
      <c r="KQV26" s="13"/>
      <c r="KQW26" s="13"/>
      <c r="KQX26" s="14"/>
      <c r="KQY26" s="14"/>
      <c r="KQZ26" s="15"/>
      <c r="KRA26" s="12"/>
      <c r="KRB26" s="13"/>
      <c r="KRC26" s="13"/>
      <c r="KRD26" s="13"/>
      <c r="KRE26" s="13"/>
      <c r="KRF26" s="14"/>
      <c r="KRG26" s="14"/>
      <c r="KRH26" s="15"/>
      <c r="KRI26" s="12"/>
      <c r="KRJ26" s="13"/>
      <c r="KRK26" s="13"/>
      <c r="KRL26" s="13"/>
      <c r="KRM26" s="13"/>
      <c r="KRN26" s="14"/>
      <c r="KRO26" s="14"/>
      <c r="KRP26" s="15"/>
      <c r="KRQ26" s="12"/>
      <c r="KRR26" s="13"/>
      <c r="KRS26" s="13"/>
      <c r="KRT26" s="13"/>
      <c r="KRU26" s="13"/>
      <c r="KRV26" s="14"/>
      <c r="KRW26" s="14"/>
      <c r="KRX26" s="15"/>
      <c r="KRY26" s="12"/>
      <c r="KRZ26" s="13"/>
      <c r="KSA26" s="13"/>
      <c r="KSB26" s="13"/>
      <c r="KSC26" s="13"/>
      <c r="KSD26" s="14"/>
      <c r="KSE26" s="14"/>
      <c r="KSF26" s="15"/>
      <c r="KSG26" s="12"/>
      <c r="KSH26" s="13"/>
      <c r="KSI26" s="13"/>
      <c r="KSJ26" s="13"/>
      <c r="KSK26" s="13"/>
      <c r="KSL26" s="14"/>
      <c r="KSM26" s="14"/>
      <c r="KSN26" s="15"/>
      <c r="KSO26" s="12"/>
      <c r="KSP26" s="13"/>
      <c r="KSQ26" s="13"/>
      <c r="KSR26" s="13"/>
      <c r="KSS26" s="13"/>
      <c r="KST26" s="14"/>
      <c r="KSU26" s="14"/>
      <c r="KSV26" s="15"/>
      <c r="KSW26" s="12"/>
      <c r="KSX26" s="13"/>
      <c r="KSY26" s="13"/>
      <c r="KSZ26" s="13"/>
      <c r="KTA26" s="13"/>
      <c r="KTB26" s="14"/>
      <c r="KTC26" s="14"/>
      <c r="KTD26" s="15"/>
      <c r="KTE26" s="12"/>
      <c r="KTF26" s="13"/>
      <c r="KTG26" s="13"/>
      <c r="KTH26" s="13"/>
      <c r="KTI26" s="13"/>
      <c r="KTJ26" s="14"/>
      <c r="KTK26" s="14"/>
      <c r="KTL26" s="15"/>
      <c r="KTM26" s="12"/>
      <c r="KTN26" s="13"/>
      <c r="KTO26" s="13"/>
      <c r="KTP26" s="13"/>
      <c r="KTQ26" s="13"/>
      <c r="KTR26" s="14"/>
      <c r="KTS26" s="14"/>
      <c r="KTT26" s="15"/>
      <c r="KTU26" s="12"/>
      <c r="KTV26" s="13"/>
      <c r="KTW26" s="13"/>
      <c r="KTX26" s="13"/>
      <c r="KTY26" s="13"/>
      <c r="KTZ26" s="14"/>
      <c r="KUA26" s="14"/>
      <c r="KUB26" s="15"/>
      <c r="KUC26" s="12"/>
      <c r="KUD26" s="13"/>
      <c r="KUE26" s="13"/>
      <c r="KUF26" s="13"/>
      <c r="KUG26" s="13"/>
      <c r="KUH26" s="14"/>
      <c r="KUI26" s="14"/>
      <c r="KUJ26" s="15"/>
      <c r="KUK26" s="12"/>
      <c r="KUL26" s="13"/>
      <c r="KUM26" s="13"/>
      <c r="KUN26" s="13"/>
      <c r="KUO26" s="13"/>
      <c r="KUP26" s="14"/>
      <c r="KUQ26" s="14"/>
      <c r="KUR26" s="15"/>
      <c r="KUS26" s="12"/>
      <c r="KUT26" s="13"/>
      <c r="KUU26" s="13"/>
      <c r="KUV26" s="13"/>
      <c r="KUW26" s="13"/>
      <c r="KUX26" s="14"/>
      <c r="KUY26" s="14"/>
      <c r="KUZ26" s="15"/>
      <c r="KVA26" s="12"/>
      <c r="KVB26" s="13"/>
      <c r="KVC26" s="13"/>
      <c r="KVD26" s="13"/>
      <c r="KVE26" s="13"/>
      <c r="KVF26" s="14"/>
      <c r="KVG26" s="14"/>
      <c r="KVH26" s="15"/>
      <c r="KVI26" s="12"/>
      <c r="KVJ26" s="13"/>
      <c r="KVK26" s="13"/>
      <c r="KVL26" s="13"/>
      <c r="KVM26" s="13"/>
      <c r="KVN26" s="14"/>
      <c r="KVO26" s="14"/>
      <c r="KVP26" s="15"/>
      <c r="KVQ26" s="12"/>
      <c r="KVR26" s="13"/>
      <c r="KVS26" s="13"/>
      <c r="KVT26" s="13"/>
      <c r="KVU26" s="13"/>
      <c r="KVV26" s="14"/>
      <c r="KVW26" s="14"/>
      <c r="KVX26" s="15"/>
      <c r="KVY26" s="12"/>
      <c r="KVZ26" s="13"/>
      <c r="KWA26" s="13"/>
      <c r="KWB26" s="13"/>
      <c r="KWC26" s="13"/>
      <c r="KWD26" s="14"/>
      <c r="KWE26" s="14"/>
      <c r="KWF26" s="15"/>
      <c r="KWG26" s="12"/>
      <c r="KWH26" s="13"/>
      <c r="KWI26" s="13"/>
      <c r="KWJ26" s="13"/>
      <c r="KWK26" s="13"/>
      <c r="KWL26" s="14"/>
      <c r="KWM26" s="14"/>
      <c r="KWN26" s="15"/>
      <c r="KWO26" s="12"/>
      <c r="KWP26" s="13"/>
      <c r="KWQ26" s="13"/>
      <c r="KWR26" s="13"/>
      <c r="KWS26" s="13"/>
      <c r="KWT26" s="14"/>
      <c r="KWU26" s="14"/>
      <c r="KWV26" s="15"/>
      <c r="KWW26" s="12"/>
      <c r="KWX26" s="13"/>
      <c r="KWY26" s="13"/>
      <c r="KWZ26" s="13"/>
      <c r="KXA26" s="13"/>
      <c r="KXB26" s="14"/>
      <c r="KXC26" s="14"/>
      <c r="KXD26" s="15"/>
      <c r="KXE26" s="12"/>
      <c r="KXF26" s="13"/>
      <c r="KXG26" s="13"/>
      <c r="KXH26" s="13"/>
      <c r="KXI26" s="13"/>
      <c r="KXJ26" s="14"/>
      <c r="KXK26" s="14"/>
      <c r="KXL26" s="15"/>
      <c r="KXM26" s="12"/>
      <c r="KXN26" s="13"/>
      <c r="KXO26" s="13"/>
      <c r="KXP26" s="13"/>
      <c r="KXQ26" s="13"/>
      <c r="KXR26" s="14"/>
      <c r="KXS26" s="14"/>
      <c r="KXT26" s="15"/>
      <c r="KXU26" s="12"/>
      <c r="KXV26" s="13"/>
      <c r="KXW26" s="13"/>
      <c r="KXX26" s="13"/>
      <c r="KXY26" s="13"/>
      <c r="KXZ26" s="14"/>
      <c r="KYA26" s="14"/>
      <c r="KYB26" s="15"/>
      <c r="KYC26" s="12"/>
      <c r="KYD26" s="13"/>
      <c r="KYE26" s="13"/>
      <c r="KYF26" s="13"/>
      <c r="KYG26" s="13"/>
      <c r="KYH26" s="14"/>
      <c r="KYI26" s="14"/>
      <c r="KYJ26" s="15"/>
      <c r="KYK26" s="12"/>
      <c r="KYL26" s="13"/>
      <c r="KYM26" s="13"/>
      <c r="KYN26" s="13"/>
      <c r="KYO26" s="13"/>
      <c r="KYP26" s="14"/>
      <c r="KYQ26" s="14"/>
      <c r="KYR26" s="15"/>
      <c r="KYS26" s="12"/>
      <c r="KYT26" s="13"/>
      <c r="KYU26" s="13"/>
      <c r="KYV26" s="13"/>
      <c r="KYW26" s="13"/>
      <c r="KYX26" s="14"/>
      <c r="KYY26" s="14"/>
      <c r="KYZ26" s="15"/>
      <c r="KZA26" s="12"/>
      <c r="KZB26" s="13"/>
      <c r="KZC26" s="13"/>
      <c r="KZD26" s="13"/>
      <c r="KZE26" s="13"/>
      <c r="KZF26" s="14"/>
      <c r="KZG26" s="14"/>
      <c r="KZH26" s="15"/>
      <c r="KZI26" s="12"/>
      <c r="KZJ26" s="13"/>
      <c r="KZK26" s="13"/>
      <c r="KZL26" s="13"/>
      <c r="KZM26" s="13"/>
      <c r="KZN26" s="14"/>
      <c r="KZO26" s="14"/>
      <c r="KZP26" s="15"/>
      <c r="KZQ26" s="12"/>
      <c r="KZR26" s="13"/>
      <c r="KZS26" s="13"/>
      <c r="KZT26" s="13"/>
      <c r="KZU26" s="13"/>
      <c r="KZV26" s="14"/>
      <c r="KZW26" s="14"/>
      <c r="KZX26" s="15"/>
      <c r="KZY26" s="12"/>
      <c r="KZZ26" s="13"/>
      <c r="LAA26" s="13"/>
      <c r="LAB26" s="13"/>
      <c r="LAC26" s="13"/>
      <c r="LAD26" s="14"/>
      <c r="LAE26" s="14"/>
      <c r="LAF26" s="15"/>
      <c r="LAG26" s="12"/>
      <c r="LAH26" s="13"/>
      <c r="LAI26" s="13"/>
      <c r="LAJ26" s="13"/>
      <c r="LAK26" s="13"/>
      <c r="LAL26" s="14"/>
      <c r="LAM26" s="14"/>
      <c r="LAN26" s="15"/>
      <c r="LAO26" s="12"/>
      <c r="LAP26" s="13"/>
      <c r="LAQ26" s="13"/>
      <c r="LAR26" s="13"/>
      <c r="LAS26" s="13"/>
      <c r="LAT26" s="14"/>
      <c r="LAU26" s="14"/>
      <c r="LAV26" s="15"/>
      <c r="LAW26" s="12"/>
      <c r="LAX26" s="13"/>
      <c r="LAY26" s="13"/>
      <c r="LAZ26" s="13"/>
      <c r="LBA26" s="13"/>
      <c r="LBB26" s="14"/>
      <c r="LBC26" s="14"/>
      <c r="LBD26" s="15"/>
      <c r="LBE26" s="12"/>
      <c r="LBF26" s="13"/>
      <c r="LBG26" s="13"/>
      <c r="LBH26" s="13"/>
      <c r="LBI26" s="13"/>
      <c r="LBJ26" s="14"/>
      <c r="LBK26" s="14"/>
      <c r="LBL26" s="15"/>
      <c r="LBM26" s="12"/>
      <c r="LBN26" s="13"/>
      <c r="LBO26" s="13"/>
      <c r="LBP26" s="13"/>
      <c r="LBQ26" s="13"/>
      <c r="LBR26" s="14"/>
      <c r="LBS26" s="14"/>
      <c r="LBT26" s="15"/>
      <c r="LBU26" s="12"/>
      <c r="LBV26" s="13"/>
      <c r="LBW26" s="13"/>
      <c r="LBX26" s="13"/>
      <c r="LBY26" s="13"/>
      <c r="LBZ26" s="14"/>
      <c r="LCA26" s="14"/>
      <c r="LCB26" s="15"/>
      <c r="LCC26" s="12"/>
      <c r="LCD26" s="13"/>
      <c r="LCE26" s="13"/>
      <c r="LCF26" s="13"/>
      <c r="LCG26" s="13"/>
      <c r="LCH26" s="14"/>
      <c r="LCI26" s="14"/>
      <c r="LCJ26" s="15"/>
      <c r="LCK26" s="12"/>
      <c r="LCL26" s="13"/>
      <c r="LCM26" s="13"/>
      <c r="LCN26" s="13"/>
      <c r="LCO26" s="13"/>
      <c r="LCP26" s="14"/>
      <c r="LCQ26" s="14"/>
      <c r="LCR26" s="15"/>
      <c r="LCS26" s="12"/>
      <c r="LCT26" s="13"/>
      <c r="LCU26" s="13"/>
      <c r="LCV26" s="13"/>
      <c r="LCW26" s="13"/>
      <c r="LCX26" s="14"/>
      <c r="LCY26" s="14"/>
      <c r="LCZ26" s="15"/>
      <c r="LDA26" s="12"/>
      <c r="LDB26" s="13"/>
      <c r="LDC26" s="13"/>
      <c r="LDD26" s="13"/>
      <c r="LDE26" s="13"/>
      <c r="LDF26" s="14"/>
      <c r="LDG26" s="14"/>
      <c r="LDH26" s="15"/>
      <c r="LDI26" s="12"/>
      <c r="LDJ26" s="13"/>
      <c r="LDK26" s="13"/>
      <c r="LDL26" s="13"/>
      <c r="LDM26" s="13"/>
      <c r="LDN26" s="14"/>
      <c r="LDO26" s="14"/>
      <c r="LDP26" s="15"/>
      <c r="LDQ26" s="12"/>
      <c r="LDR26" s="13"/>
      <c r="LDS26" s="13"/>
      <c r="LDT26" s="13"/>
      <c r="LDU26" s="13"/>
      <c r="LDV26" s="14"/>
      <c r="LDW26" s="14"/>
      <c r="LDX26" s="15"/>
      <c r="LDY26" s="12"/>
      <c r="LDZ26" s="13"/>
      <c r="LEA26" s="13"/>
      <c r="LEB26" s="13"/>
      <c r="LEC26" s="13"/>
      <c r="LED26" s="14"/>
      <c r="LEE26" s="14"/>
      <c r="LEF26" s="15"/>
      <c r="LEG26" s="12"/>
      <c r="LEH26" s="13"/>
      <c r="LEI26" s="13"/>
      <c r="LEJ26" s="13"/>
      <c r="LEK26" s="13"/>
      <c r="LEL26" s="14"/>
      <c r="LEM26" s="14"/>
      <c r="LEN26" s="15"/>
      <c r="LEO26" s="12"/>
      <c r="LEP26" s="13"/>
      <c r="LEQ26" s="13"/>
      <c r="LER26" s="13"/>
      <c r="LES26" s="13"/>
      <c r="LET26" s="14"/>
      <c r="LEU26" s="14"/>
      <c r="LEV26" s="15"/>
      <c r="LEW26" s="12"/>
      <c r="LEX26" s="13"/>
      <c r="LEY26" s="13"/>
      <c r="LEZ26" s="13"/>
      <c r="LFA26" s="13"/>
      <c r="LFB26" s="14"/>
      <c r="LFC26" s="14"/>
      <c r="LFD26" s="15"/>
      <c r="LFE26" s="12"/>
      <c r="LFF26" s="13"/>
      <c r="LFG26" s="13"/>
      <c r="LFH26" s="13"/>
      <c r="LFI26" s="13"/>
      <c r="LFJ26" s="14"/>
      <c r="LFK26" s="14"/>
      <c r="LFL26" s="15"/>
      <c r="LFM26" s="12"/>
      <c r="LFN26" s="13"/>
      <c r="LFO26" s="13"/>
      <c r="LFP26" s="13"/>
      <c r="LFQ26" s="13"/>
      <c r="LFR26" s="14"/>
      <c r="LFS26" s="14"/>
      <c r="LFT26" s="15"/>
      <c r="LFU26" s="12"/>
      <c r="LFV26" s="13"/>
      <c r="LFW26" s="13"/>
      <c r="LFX26" s="13"/>
      <c r="LFY26" s="13"/>
      <c r="LFZ26" s="14"/>
      <c r="LGA26" s="14"/>
      <c r="LGB26" s="15"/>
      <c r="LGC26" s="12"/>
      <c r="LGD26" s="13"/>
      <c r="LGE26" s="13"/>
      <c r="LGF26" s="13"/>
      <c r="LGG26" s="13"/>
      <c r="LGH26" s="14"/>
      <c r="LGI26" s="14"/>
      <c r="LGJ26" s="15"/>
      <c r="LGK26" s="12"/>
      <c r="LGL26" s="13"/>
      <c r="LGM26" s="13"/>
      <c r="LGN26" s="13"/>
      <c r="LGO26" s="13"/>
      <c r="LGP26" s="14"/>
      <c r="LGQ26" s="14"/>
      <c r="LGR26" s="15"/>
      <c r="LGS26" s="12"/>
      <c r="LGT26" s="13"/>
      <c r="LGU26" s="13"/>
      <c r="LGV26" s="13"/>
      <c r="LGW26" s="13"/>
      <c r="LGX26" s="14"/>
      <c r="LGY26" s="14"/>
      <c r="LGZ26" s="15"/>
      <c r="LHA26" s="12"/>
      <c r="LHB26" s="13"/>
      <c r="LHC26" s="13"/>
      <c r="LHD26" s="13"/>
      <c r="LHE26" s="13"/>
      <c r="LHF26" s="14"/>
      <c r="LHG26" s="14"/>
      <c r="LHH26" s="15"/>
      <c r="LHI26" s="12"/>
      <c r="LHJ26" s="13"/>
      <c r="LHK26" s="13"/>
      <c r="LHL26" s="13"/>
      <c r="LHM26" s="13"/>
      <c r="LHN26" s="14"/>
      <c r="LHO26" s="14"/>
      <c r="LHP26" s="15"/>
      <c r="LHQ26" s="12"/>
      <c r="LHR26" s="13"/>
      <c r="LHS26" s="13"/>
      <c r="LHT26" s="13"/>
      <c r="LHU26" s="13"/>
      <c r="LHV26" s="14"/>
      <c r="LHW26" s="14"/>
      <c r="LHX26" s="15"/>
      <c r="LHY26" s="12"/>
      <c r="LHZ26" s="13"/>
      <c r="LIA26" s="13"/>
      <c r="LIB26" s="13"/>
      <c r="LIC26" s="13"/>
      <c r="LID26" s="14"/>
      <c r="LIE26" s="14"/>
      <c r="LIF26" s="15"/>
      <c r="LIG26" s="12"/>
      <c r="LIH26" s="13"/>
      <c r="LII26" s="13"/>
      <c r="LIJ26" s="13"/>
      <c r="LIK26" s="13"/>
      <c r="LIL26" s="14"/>
      <c r="LIM26" s="14"/>
      <c r="LIN26" s="15"/>
      <c r="LIO26" s="12"/>
      <c r="LIP26" s="13"/>
      <c r="LIQ26" s="13"/>
      <c r="LIR26" s="13"/>
      <c r="LIS26" s="13"/>
      <c r="LIT26" s="14"/>
      <c r="LIU26" s="14"/>
      <c r="LIV26" s="15"/>
      <c r="LIW26" s="12"/>
      <c r="LIX26" s="13"/>
      <c r="LIY26" s="13"/>
      <c r="LIZ26" s="13"/>
      <c r="LJA26" s="13"/>
      <c r="LJB26" s="14"/>
      <c r="LJC26" s="14"/>
      <c r="LJD26" s="15"/>
      <c r="LJE26" s="12"/>
      <c r="LJF26" s="13"/>
      <c r="LJG26" s="13"/>
      <c r="LJH26" s="13"/>
      <c r="LJI26" s="13"/>
      <c r="LJJ26" s="14"/>
      <c r="LJK26" s="14"/>
      <c r="LJL26" s="15"/>
      <c r="LJM26" s="12"/>
      <c r="LJN26" s="13"/>
      <c r="LJO26" s="13"/>
      <c r="LJP26" s="13"/>
      <c r="LJQ26" s="13"/>
      <c r="LJR26" s="14"/>
      <c r="LJS26" s="14"/>
      <c r="LJT26" s="15"/>
      <c r="LJU26" s="12"/>
      <c r="LJV26" s="13"/>
      <c r="LJW26" s="13"/>
      <c r="LJX26" s="13"/>
      <c r="LJY26" s="13"/>
      <c r="LJZ26" s="14"/>
      <c r="LKA26" s="14"/>
      <c r="LKB26" s="15"/>
      <c r="LKC26" s="12"/>
      <c r="LKD26" s="13"/>
      <c r="LKE26" s="13"/>
      <c r="LKF26" s="13"/>
      <c r="LKG26" s="13"/>
      <c r="LKH26" s="14"/>
      <c r="LKI26" s="14"/>
      <c r="LKJ26" s="15"/>
      <c r="LKK26" s="12"/>
      <c r="LKL26" s="13"/>
      <c r="LKM26" s="13"/>
      <c r="LKN26" s="13"/>
      <c r="LKO26" s="13"/>
      <c r="LKP26" s="14"/>
      <c r="LKQ26" s="14"/>
      <c r="LKR26" s="15"/>
      <c r="LKS26" s="12"/>
      <c r="LKT26" s="13"/>
      <c r="LKU26" s="13"/>
      <c r="LKV26" s="13"/>
      <c r="LKW26" s="13"/>
      <c r="LKX26" s="14"/>
      <c r="LKY26" s="14"/>
      <c r="LKZ26" s="15"/>
      <c r="LLA26" s="12"/>
      <c r="LLB26" s="13"/>
      <c r="LLC26" s="13"/>
      <c r="LLD26" s="13"/>
      <c r="LLE26" s="13"/>
      <c r="LLF26" s="14"/>
      <c r="LLG26" s="14"/>
      <c r="LLH26" s="15"/>
      <c r="LLI26" s="12"/>
      <c r="LLJ26" s="13"/>
      <c r="LLK26" s="13"/>
      <c r="LLL26" s="13"/>
      <c r="LLM26" s="13"/>
      <c r="LLN26" s="14"/>
      <c r="LLO26" s="14"/>
      <c r="LLP26" s="15"/>
      <c r="LLQ26" s="12"/>
      <c r="LLR26" s="13"/>
      <c r="LLS26" s="13"/>
      <c r="LLT26" s="13"/>
      <c r="LLU26" s="13"/>
      <c r="LLV26" s="14"/>
      <c r="LLW26" s="14"/>
      <c r="LLX26" s="15"/>
      <c r="LLY26" s="12"/>
      <c r="LLZ26" s="13"/>
      <c r="LMA26" s="13"/>
      <c r="LMB26" s="13"/>
      <c r="LMC26" s="13"/>
      <c r="LMD26" s="14"/>
      <c r="LME26" s="14"/>
      <c r="LMF26" s="15"/>
      <c r="LMG26" s="12"/>
      <c r="LMH26" s="13"/>
      <c r="LMI26" s="13"/>
      <c r="LMJ26" s="13"/>
      <c r="LMK26" s="13"/>
      <c r="LML26" s="14"/>
      <c r="LMM26" s="14"/>
      <c r="LMN26" s="15"/>
      <c r="LMO26" s="12"/>
      <c r="LMP26" s="13"/>
      <c r="LMQ26" s="13"/>
      <c r="LMR26" s="13"/>
      <c r="LMS26" s="13"/>
      <c r="LMT26" s="14"/>
      <c r="LMU26" s="14"/>
      <c r="LMV26" s="15"/>
      <c r="LMW26" s="12"/>
      <c r="LMX26" s="13"/>
      <c r="LMY26" s="13"/>
      <c r="LMZ26" s="13"/>
      <c r="LNA26" s="13"/>
      <c r="LNB26" s="14"/>
      <c r="LNC26" s="14"/>
      <c r="LND26" s="15"/>
      <c r="LNE26" s="12"/>
      <c r="LNF26" s="13"/>
      <c r="LNG26" s="13"/>
      <c r="LNH26" s="13"/>
      <c r="LNI26" s="13"/>
      <c r="LNJ26" s="14"/>
      <c r="LNK26" s="14"/>
      <c r="LNL26" s="15"/>
      <c r="LNM26" s="12"/>
      <c r="LNN26" s="13"/>
      <c r="LNO26" s="13"/>
      <c r="LNP26" s="13"/>
      <c r="LNQ26" s="13"/>
      <c r="LNR26" s="14"/>
      <c r="LNS26" s="14"/>
      <c r="LNT26" s="15"/>
      <c r="LNU26" s="12"/>
      <c r="LNV26" s="13"/>
      <c r="LNW26" s="13"/>
      <c r="LNX26" s="13"/>
      <c r="LNY26" s="13"/>
      <c r="LNZ26" s="14"/>
      <c r="LOA26" s="14"/>
      <c r="LOB26" s="15"/>
      <c r="LOC26" s="12"/>
      <c r="LOD26" s="13"/>
      <c r="LOE26" s="13"/>
      <c r="LOF26" s="13"/>
      <c r="LOG26" s="13"/>
      <c r="LOH26" s="14"/>
      <c r="LOI26" s="14"/>
      <c r="LOJ26" s="15"/>
      <c r="LOK26" s="12"/>
      <c r="LOL26" s="13"/>
      <c r="LOM26" s="13"/>
      <c r="LON26" s="13"/>
      <c r="LOO26" s="13"/>
      <c r="LOP26" s="14"/>
      <c r="LOQ26" s="14"/>
      <c r="LOR26" s="15"/>
      <c r="LOS26" s="12"/>
      <c r="LOT26" s="13"/>
      <c r="LOU26" s="13"/>
      <c r="LOV26" s="13"/>
      <c r="LOW26" s="13"/>
      <c r="LOX26" s="14"/>
      <c r="LOY26" s="14"/>
      <c r="LOZ26" s="15"/>
      <c r="LPA26" s="12"/>
      <c r="LPB26" s="13"/>
      <c r="LPC26" s="13"/>
      <c r="LPD26" s="13"/>
      <c r="LPE26" s="13"/>
      <c r="LPF26" s="14"/>
      <c r="LPG26" s="14"/>
      <c r="LPH26" s="15"/>
      <c r="LPI26" s="12"/>
      <c r="LPJ26" s="13"/>
      <c r="LPK26" s="13"/>
      <c r="LPL26" s="13"/>
      <c r="LPM26" s="13"/>
      <c r="LPN26" s="14"/>
      <c r="LPO26" s="14"/>
      <c r="LPP26" s="15"/>
      <c r="LPQ26" s="12"/>
      <c r="LPR26" s="13"/>
      <c r="LPS26" s="13"/>
      <c r="LPT26" s="13"/>
      <c r="LPU26" s="13"/>
      <c r="LPV26" s="14"/>
      <c r="LPW26" s="14"/>
      <c r="LPX26" s="15"/>
      <c r="LPY26" s="12"/>
      <c r="LPZ26" s="13"/>
      <c r="LQA26" s="13"/>
      <c r="LQB26" s="13"/>
      <c r="LQC26" s="13"/>
      <c r="LQD26" s="14"/>
      <c r="LQE26" s="14"/>
      <c r="LQF26" s="15"/>
      <c r="LQG26" s="12"/>
      <c r="LQH26" s="13"/>
      <c r="LQI26" s="13"/>
      <c r="LQJ26" s="13"/>
      <c r="LQK26" s="13"/>
      <c r="LQL26" s="14"/>
      <c r="LQM26" s="14"/>
      <c r="LQN26" s="15"/>
      <c r="LQO26" s="12"/>
      <c r="LQP26" s="13"/>
      <c r="LQQ26" s="13"/>
      <c r="LQR26" s="13"/>
      <c r="LQS26" s="13"/>
      <c r="LQT26" s="14"/>
      <c r="LQU26" s="14"/>
      <c r="LQV26" s="15"/>
      <c r="LQW26" s="12"/>
      <c r="LQX26" s="13"/>
      <c r="LQY26" s="13"/>
      <c r="LQZ26" s="13"/>
      <c r="LRA26" s="13"/>
      <c r="LRB26" s="14"/>
      <c r="LRC26" s="14"/>
      <c r="LRD26" s="15"/>
      <c r="LRE26" s="12"/>
      <c r="LRF26" s="13"/>
      <c r="LRG26" s="13"/>
      <c r="LRH26" s="13"/>
      <c r="LRI26" s="13"/>
      <c r="LRJ26" s="14"/>
      <c r="LRK26" s="14"/>
      <c r="LRL26" s="15"/>
      <c r="LRM26" s="12"/>
      <c r="LRN26" s="13"/>
      <c r="LRO26" s="13"/>
      <c r="LRP26" s="13"/>
      <c r="LRQ26" s="13"/>
      <c r="LRR26" s="14"/>
      <c r="LRS26" s="14"/>
      <c r="LRT26" s="15"/>
      <c r="LRU26" s="12"/>
      <c r="LRV26" s="13"/>
      <c r="LRW26" s="13"/>
      <c r="LRX26" s="13"/>
      <c r="LRY26" s="13"/>
      <c r="LRZ26" s="14"/>
      <c r="LSA26" s="14"/>
      <c r="LSB26" s="15"/>
      <c r="LSC26" s="12"/>
      <c r="LSD26" s="13"/>
      <c r="LSE26" s="13"/>
      <c r="LSF26" s="13"/>
      <c r="LSG26" s="13"/>
      <c r="LSH26" s="14"/>
      <c r="LSI26" s="14"/>
      <c r="LSJ26" s="15"/>
      <c r="LSK26" s="12"/>
      <c r="LSL26" s="13"/>
      <c r="LSM26" s="13"/>
      <c r="LSN26" s="13"/>
      <c r="LSO26" s="13"/>
      <c r="LSP26" s="14"/>
      <c r="LSQ26" s="14"/>
      <c r="LSR26" s="15"/>
      <c r="LSS26" s="12"/>
      <c r="LST26" s="13"/>
      <c r="LSU26" s="13"/>
      <c r="LSV26" s="13"/>
      <c r="LSW26" s="13"/>
      <c r="LSX26" s="14"/>
      <c r="LSY26" s="14"/>
      <c r="LSZ26" s="15"/>
      <c r="LTA26" s="12"/>
      <c r="LTB26" s="13"/>
      <c r="LTC26" s="13"/>
      <c r="LTD26" s="13"/>
      <c r="LTE26" s="13"/>
      <c r="LTF26" s="14"/>
      <c r="LTG26" s="14"/>
      <c r="LTH26" s="15"/>
      <c r="LTI26" s="12"/>
      <c r="LTJ26" s="13"/>
      <c r="LTK26" s="13"/>
      <c r="LTL26" s="13"/>
      <c r="LTM26" s="13"/>
      <c r="LTN26" s="14"/>
      <c r="LTO26" s="14"/>
      <c r="LTP26" s="15"/>
      <c r="LTQ26" s="12"/>
      <c r="LTR26" s="13"/>
      <c r="LTS26" s="13"/>
      <c r="LTT26" s="13"/>
      <c r="LTU26" s="13"/>
      <c r="LTV26" s="14"/>
      <c r="LTW26" s="14"/>
      <c r="LTX26" s="15"/>
      <c r="LTY26" s="12"/>
      <c r="LTZ26" s="13"/>
      <c r="LUA26" s="13"/>
      <c r="LUB26" s="13"/>
      <c r="LUC26" s="13"/>
      <c r="LUD26" s="14"/>
      <c r="LUE26" s="14"/>
      <c r="LUF26" s="15"/>
      <c r="LUG26" s="12"/>
      <c r="LUH26" s="13"/>
      <c r="LUI26" s="13"/>
      <c r="LUJ26" s="13"/>
      <c r="LUK26" s="13"/>
      <c r="LUL26" s="14"/>
      <c r="LUM26" s="14"/>
      <c r="LUN26" s="15"/>
      <c r="LUO26" s="12"/>
      <c r="LUP26" s="13"/>
      <c r="LUQ26" s="13"/>
      <c r="LUR26" s="13"/>
      <c r="LUS26" s="13"/>
      <c r="LUT26" s="14"/>
      <c r="LUU26" s="14"/>
      <c r="LUV26" s="15"/>
      <c r="LUW26" s="12"/>
      <c r="LUX26" s="13"/>
      <c r="LUY26" s="13"/>
      <c r="LUZ26" s="13"/>
      <c r="LVA26" s="13"/>
      <c r="LVB26" s="14"/>
      <c r="LVC26" s="14"/>
      <c r="LVD26" s="15"/>
      <c r="LVE26" s="12"/>
      <c r="LVF26" s="13"/>
      <c r="LVG26" s="13"/>
      <c r="LVH26" s="13"/>
      <c r="LVI26" s="13"/>
      <c r="LVJ26" s="14"/>
      <c r="LVK26" s="14"/>
      <c r="LVL26" s="15"/>
      <c r="LVM26" s="12"/>
      <c r="LVN26" s="13"/>
      <c r="LVO26" s="13"/>
      <c r="LVP26" s="13"/>
      <c r="LVQ26" s="13"/>
      <c r="LVR26" s="14"/>
      <c r="LVS26" s="14"/>
      <c r="LVT26" s="15"/>
      <c r="LVU26" s="12"/>
      <c r="LVV26" s="13"/>
      <c r="LVW26" s="13"/>
      <c r="LVX26" s="13"/>
      <c r="LVY26" s="13"/>
      <c r="LVZ26" s="14"/>
      <c r="LWA26" s="14"/>
      <c r="LWB26" s="15"/>
      <c r="LWC26" s="12"/>
      <c r="LWD26" s="13"/>
      <c r="LWE26" s="13"/>
      <c r="LWF26" s="13"/>
      <c r="LWG26" s="13"/>
      <c r="LWH26" s="14"/>
      <c r="LWI26" s="14"/>
      <c r="LWJ26" s="15"/>
      <c r="LWK26" s="12"/>
      <c r="LWL26" s="13"/>
      <c r="LWM26" s="13"/>
      <c r="LWN26" s="13"/>
      <c r="LWO26" s="13"/>
      <c r="LWP26" s="14"/>
      <c r="LWQ26" s="14"/>
      <c r="LWR26" s="15"/>
      <c r="LWS26" s="12"/>
      <c r="LWT26" s="13"/>
      <c r="LWU26" s="13"/>
      <c r="LWV26" s="13"/>
      <c r="LWW26" s="13"/>
      <c r="LWX26" s="14"/>
      <c r="LWY26" s="14"/>
      <c r="LWZ26" s="15"/>
      <c r="LXA26" s="12"/>
      <c r="LXB26" s="13"/>
      <c r="LXC26" s="13"/>
      <c r="LXD26" s="13"/>
      <c r="LXE26" s="13"/>
      <c r="LXF26" s="14"/>
      <c r="LXG26" s="14"/>
      <c r="LXH26" s="15"/>
      <c r="LXI26" s="12"/>
      <c r="LXJ26" s="13"/>
      <c r="LXK26" s="13"/>
      <c r="LXL26" s="13"/>
      <c r="LXM26" s="13"/>
      <c r="LXN26" s="14"/>
      <c r="LXO26" s="14"/>
      <c r="LXP26" s="15"/>
      <c r="LXQ26" s="12"/>
      <c r="LXR26" s="13"/>
      <c r="LXS26" s="13"/>
      <c r="LXT26" s="13"/>
      <c r="LXU26" s="13"/>
      <c r="LXV26" s="14"/>
      <c r="LXW26" s="14"/>
      <c r="LXX26" s="15"/>
      <c r="LXY26" s="12"/>
      <c r="LXZ26" s="13"/>
      <c r="LYA26" s="13"/>
      <c r="LYB26" s="13"/>
      <c r="LYC26" s="13"/>
      <c r="LYD26" s="14"/>
      <c r="LYE26" s="14"/>
      <c r="LYF26" s="15"/>
      <c r="LYG26" s="12"/>
      <c r="LYH26" s="13"/>
      <c r="LYI26" s="13"/>
      <c r="LYJ26" s="13"/>
      <c r="LYK26" s="13"/>
      <c r="LYL26" s="14"/>
      <c r="LYM26" s="14"/>
      <c r="LYN26" s="15"/>
      <c r="LYO26" s="12"/>
      <c r="LYP26" s="13"/>
      <c r="LYQ26" s="13"/>
      <c r="LYR26" s="13"/>
      <c r="LYS26" s="13"/>
      <c r="LYT26" s="14"/>
      <c r="LYU26" s="14"/>
      <c r="LYV26" s="15"/>
      <c r="LYW26" s="12"/>
      <c r="LYX26" s="13"/>
      <c r="LYY26" s="13"/>
      <c r="LYZ26" s="13"/>
      <c r="LZA26" s="13"/>
      <c r="LZB26" s="14"/>
      <c r="LZC26" s="14"/>
      <c r="LZD26" s="15"/>
      <c r="LZE26" s="12"/>
      <c r="LZF26" s="13"/>
      <c r="LZG26" s="13"/>
      <c r="LZH26" s="13"/>
      <c r="LZI26" s="13"/>
      <c r="LZJ26" s="14"/>
      <c r="LZK26" s="14"/>
      <c r="LZL26" s="15"/>
      <c r="LZM26" s="12"/>
      <c r="LZN26" s="13"/>
      <c r="LZO26" s="13"/>
      <c r="LZP26" s="13"/>
      <c r="LZQ26" s="13"/>
      <c r="LZR26" s="14"/>
      <c r="LZS26" s="14"/>
      <c r="LZT26" s="15"/>
      <c r="LZU26" s="12"/>
      <c r="LZV26" s="13"/>
      <c r="LZW26" s="13"/>
      <c r="LZX26" s="13"/>
      <c r="LZY26" s="13"/>
      <c r="LZZ26" s="14"/>
      <c r="MAA26" s="14"/>
      <c r="MAB26" s="15"/>
      <c r="MAC26" s="12"/>
      <c r="MAD26" s="13"/>
      <c r="MAE26" s="13"/>
      <c r="MAF26" s="13"/>
      <c r="MAG26" s="13"/>
      <c r="MAH26" s="14"/>
      <c r="MAI26" s="14"/>
      <c r="MAJ26" s="15"/>
      <c r="MAK26" s="12"/>
      <c r="MAL26" s="13"/>
      <c r="MAM26" s="13"/>
      <c r="MAN26" s="13"/>
      <c r="MAO26" s="13"/>
      <c r="MAP26" s="14"/>
      <c r="MAQ26" s="14"/>
      <c r="MAR26" s="15"/>
      <c r="MAS26" s="12"/>
      <c r="MAT26" s="13"/>
      <c r="MAU26" s="13"/>
      <c r="MAV26" s="13"/>
      <c r="MAW26" s="13"/>
      <c r="MAX26" s="14"/>
      <c r="MAY26" s="14"/>
      <c r="MAZ26" s="15"/>
      <c r="MBA26" s="12"/>
      <c r="MBB26" s="13"/>
      <c r="MBC26" s="13"/>
      <c r="MBD26" s="13"/>
      <c r="MBE26" s="13"/>
      <c r="MBF26" s="14"/>
      <c r="MBG26" s="14"/>
      <c r="MBH26" s="15"/>
      <c r="MBI26" s="12"/>
      <c r="MBJ26" s="13"/>
      <c r="MBK26" s="13"/>
      <c r="MBL26" s="13"/>
      <c r="MBM26" s="13"/>
      <c r="MBN26" s="14"/>
      <c r="MBO26" s="14"/>
      <c r="MBP26" s="15"/>
      <c r="MBQ26" s="12"/>
      <c r="MBR26" s="13"/>
      <c r="MBS26" s="13"/>
      <c r="MBT26" s="13"/>
      <c r="MBU26" s="13"/>
      <c r="MBV26" s="14"/>
      <c r="MBW26" s="14"/>
      <c r="MBX26" s="15"/>
      <c r="MBY26" s="12"/>
      <c r="MBZ26" s="13"/>
      <c r="MCA26" s="13"/>
      <c r="MCB26" s="13"/>
      <c r="MCC26" s="13"/>
      <c r="MCD26" s="14"/>
      <c r="MCE26" s="14"/>
      <c r="MCF26" s="15"/>
      <c r="MCG26" s="12"/>
      <c r="MCH26" s="13"/>
      <c r="MCI26" s="13"/>
      <c r="MCJ26" s="13"/>
      <c r="MCK26" s="13"/>
      <c r="MCL26" s="14"/>
      <c r="MCM26" s="14"/>
      <c r="MCN26" s="15"/>
      <c r="MCO26" s="12"/>
      <c r="MCP26" s="13"/>
      <c r="MCQ26" s="13"/>
      <c r="MCR26" s="13"/>
      <c r="MCS26" s="13"/>
      <c r="MCT26" s="14"/>
      <c r="MCU26" s="14"/>
      <c r="MCV26" s="15"/>
      <c r="MCW26" s="12"/>
      <c r="MCX26" s="13"/>
      <c r="MCY26" s="13"/>
      <c r="MCZ26" s="13"/>
      <c r="MDA26" s="13"/>
      <c r="MDB26" s="14"/>
      <c r="MDC26" s="14"/>
      <c r="MDD26" s="15"/>
      <c r="MDE26" s="12"/>
      <c r="MDF26" s="13"/>
      <c r="MDG26" s="13"/>
      <c r="MDH26" s="13"/>
      <c r="MDI26" s="13"/>
      <c r="MDJ26" s="14"/>
      <c r="MDK26" s="14"/>
      <c r="MDL26" s="15"/>
      <c r="MDM26" s="12"/>
      <c r="MDN26" s="13"/>
      <c r="MDO26" s="13"/>
      <c r="MDP26" s="13"/>
      <c r="MDQ26" s="13"/>
      <c r="MDR26" s="14"/>
      <c r="MDS26" s="14"/>
      <c r="MDT26" s="15"/>
      <c r="MDU26" s="12"/>
      <c r="MDV26" s="13"/>
      <c r="MDW26" s="13"/>
      <c r="MDX26" s="13"/>
      <c r="MDY26" s="13"/>
      <c r="MDZ26" s="14"/>
      <c r="MEA26" s="14"/>
      <c r="MEB26" s="15"/>
      <c r="MEC26" s="12"/>
      <c r="MED26" s="13"/>
      <c r="MEE26" s="13"/>
      <c r="MEF26" s="13"/>
      <c r="MEG26" s="13"/>
      <c r="MEH26" s="14"/>
      <c r="MEI26" s="14"/>
      <c r="MEJ26" s="15"/>
      <c r="MEK26" s="12"/>
      <c r="MEL26" s="13"/>
      <c r="MEM26" s="13"/>
      <c r="MEN26" s="13"/>
      <c r="MEO26" s="13"/>
      <c r="MEP26" s="14"/>
      <c r="MEQ26" s="14"/>
      <c r="MER26" s="15"/>
      <c r="MES26" s="12"/>
      <c r="MET26" s="13"/>
      <c r="MEU26" s="13"/>
      <c r="MEV26" s="13"/>
      <c r="MEW26" s="13"/>
      <c r="MEX26" s="14"/>
      <c r="MEY26" s="14"/>
      <c r="MEZ26" s="15"/>
      <c r="MFA26" s="12"/>
      <c r="MFB26" s="13"/>
      <c r="MFC26" s="13"/>
      <c r="MFD26" s="13"/>
      <c r="MFE26" s="13"/>
      <c r="MFF26" s="14"/>
      <c r="MFG26" s="14"/>
      <c r="MFH26" s="15"/>
      <c r="MFI26" s="12"/>
      <c r="MFJ26" s="13"/>
      <c r="MFK26" s="13"/>
      <c r="MFL26" s="13"/>
      <c r="MFM26" s="13"/>
      <c r="MFN26" s="14"/>
      <c r="MFO26" s="14"/>
      <c r="MFP26" s="15"/>
      <c r="MFQ26" s="12"/>
      <c r="MFR26" s="13"/>
      <c r="MFS26" s="13"/>
      <c r="MFT26" s="13"/>
      <c r="MFU26" s="13"/>
      <c r="MFV26" s="14"/>
      <c r="MFW26" s="14"/>
      <c r="MFX26" s="15"/>
      <c r="MFY26" s="12"/>
      <c r="MFZ26" s="13"/>
      <c r="MGA26" s="13"/>
      <c r="MGB26" s="13"/>
      <c r="MGC26" s="13"/>
      <c r="MGD26" s="14"/>
      <c r="MGE26" s="14"/>
      <c r="MGF26" s="15"/>
      <c r="MGG26" s="12"/>
      <c r="MGH26" s="13"/>
      <c r="MGI26" s="13"/>
      <c r="MGJ26" s="13"/>
      <c r="MGK26" s="13"/>
      <c r="MGL26" s="14"/>
      <c r="MGM26" s="14"/>
      <c r="MGN26" s="15"/>
      <c r="MGO26" s="12"/>
      <c r="MGP26" s="13"/>
      <c r="MGQ26" s="13"/>
      <c r="MGR26" s="13"/>
      <c r="MGS26" s="13"/>
      <c r="MGT26" s="14"/>
      <c r="MGU26" s="14"/>
      <c r="MGV26" s="15"/>
      <c r="MGW26" s="12"/>
      <c r="MGX26" s="13"/>
      <c r="MGY26" s="13"/>
      <c r="MGZ26" s="13"/>
      <c r="MHA26" s="13"/>
      <c r="MHB26" s="14"/>
      <c r="MHC26" s="14"/>
      <c r="MHD26" s="15"/>
      <c r="MHE26" s="12"/>
      <c r="MHF26" s="13"/>
      <c r="MHG26" s="13"/>
      <c r="MHH26" s="13"/>
      <c r="MHI26" s="13"/>
      <c r="MHJ26" s="14"/>
      <c r="MHK26" s="14"/>
      <c r="MHL26" s="15"/>
      <c r="MHM26" s="12"/>
      <c r="MHN26" s="13"/>
      <c r="MHO26" s="13"/>
      <c r="MHP26" s="13"/>
      <c r="MHQ26" s="13"/>
      <c r="MHR26" s="14"/>
      <c r="MHS26" s="14"/>
      <c r="MHT26" s="15"/>
      <c r="MHU26" s="12"/>
      <c r="MHV26" s="13"/>
      <c r="MHW26" s="13"/>
      <c r="MHX26" s="13"/>
      <c r="MHY26" s="13"/>
      <c r="MHZ26" s="14"/>
      <c r="MIA26" s="14"/>
      <c r="MIB26" s="15"/>
      <c r="MIC26" s="12"/>
      <c r="MID26" s="13"/>
      <c r="MIE26" s="13"/>
      <c r="MIF26" s="13"/>
      <c r="MIG26" s="13"/>
      <c r="MIH26" s="14"/>
      <c r="MII26" s="14"/>
      <c r="MIJ26" s="15"/>
      <c r="MIK26" s="12"/>
      <c r="MIL26" s="13"/>
      <c r="MIM26" s="13"/>
      <c r="MIN26" s="13"/>
      <c r="MIO26" s="13"/>
      <c r="MIP26" s="14"/>
      <c r="MIQ26" s="14"/>
      <c r="MIR26" s="15"/>
      <c r="MIS26" s="12"/>
      <c r="MIT26" s="13"/>
      <c r="MIU26" s="13"/>
      <c r="MIV26" s="13"/>
      <c r="MIW26" s="13"/>
      <c r="MIX26" s="14"/>
      <c r="MIY26" s="14"/>
      <c r="MIZ26" s="15"/>
      <c r="MJA26" s="12"/>
      <c r="MJB26" s="13"/>
      <c r="MJC26" s="13"/>
      <c r="MJD26" s="13"/>
      <c r="MJE26" s="13"/>
      <c r="MJF26" s="14"/>
      <c r="MJG26" s="14"/>
      <c r="MJH26" s="15"/>
      <c r="MJI26" s="12"/>
      <c r="MJJ26" s="13"/>
      <c r="MJK26" s="13"/>
      <c r="MJL26" s="13"/>
      <c r="MJM26" s="13"/>
      <c r="MJN26" s="14"/>
      <c r="MJO26" s="14"/>
      <c r="MJP26" s="15"/>
      <c r="MJQ26" s="12"/>
      <c r="MJR26" s="13"/>
      <c r="MJS26" s="13"/>
      <c r="MJT26" s="13"/>
      <c r="MJU26" s="13"/>
      <c r="MJV26" s="14"/>
      <c r="MJW26" s="14"/>
      <c r="MJX26" s="15"/>
      <c r="MJY26" s="12"/>
      <c r="MJZ26" s="13"/>
      <c r="MKA26" s="13"/>
      <c r="MKB26" s="13"/>
      <c r="MKC26" s="13"/>
      <c r="MKD26" s="14"/>
      <c r="MKE26" s="14"/>
      <c r="MKF26" s="15"/>
      <c r="MKG26" s="12"/>
      <c r="MKH26" s="13"/>
      <c r="MKI26" s="13"/>
      <c r="MKJ26" s="13"/>
      <c r="MKK26" s="13"/>
      <c r="MKL26" s="14"/>
      <c r="MKM26" s="14"/>
      <c r="MKN26" s="15"/>
      <c r="MKO26" s="12"/>
      <c r="MKP26" s="13"/>
      <c r="MKQ26" s="13"/>
      <c r="MKR26" s="13"/>
      <c r="MKS26" s="13"/>
      <c r="MKT26" s="14"/>
      <c r="MKU26" s="14"/>
      <c r="MKV26" s="15"/>
      <c r="MKW26" s="12"/>
      <c r="MKX26" s="13"/>
      <c r="MKY26" s="13"/>
      <c r="MKZ26" s="13"/>
      <c r="MLA26" s="13"/>
      <c r="MLB26" s="14"/>
      <c r="MLC26" s="14"/>
      <c r="MLD26" s="15"/>
      <c r="MLE26" s="12"/>
      <c r="MLF26" s="13"/>
      <c r="MLG26" s="13"/>
      <c r="MLH26" s="13"/>
      <c r="MLI26" s="13"/>
      <c r="MLJ26" s="14"/>
      <c r="MLK26" s="14"/>
      <c r="MLL26" s="15"/>
      <c r="MLM26" s="12"/>
      <c r="MLN26" s="13"/>
      <c r="MLO26" s="13"/>
      <c r="MLP26" s="13"/>
      <c r="MLQ26" s="13"/>
      <c r="MLR26" s="14"/>
      <c r="MLS26" s="14"/>
      <c r="MLT26" s="15"/>
      <c r="MLU26" s="12"/>
      <c r="MLV26" s="13"/>
      <c r="MLW26" s="13"/>
      <c r="MLX26" s="13"/>
      <c r="MLY26" s="13"/>
      <c r="MLZ26" s="14"/>
      <c r="MMA26" s="14"/>
      <c r="MMB26" s="15"/>
      <c r="MMC26" s="12"/>
      <c r="MMD26" s="13"/>
      <c r="MME26" s="13"/>
      <c r="MMF26" s="13"/>
      <c r="MMG26" s="13"/>
      <c r="MMH26" s="14"/>
      <c r="MMI26" s="14"/>
      <c r="MMJ26" s="15"/>
      <c r="MMK26" s="12"/>
      <c r="MML26" s="13"/>
      <c r="MMM26" s="13"/>
      <c r="MMN26" s="13"/>
      <c r="MMO26" s="13"/>
      <c r="MMP26" s="14"/>
      <c r="MMQ26" s="14"/>
      <c r="MMR26" s="15"/>
      <c r="MMS26" s="12"/>
      <c r="MMT26" s="13"/>
      <c r="MMU26" s="13"/>
      <c r="MMV26" s="13"/>
      <c r="MMW26" s="13"/>
      <c r="MMX26" s="14"/>
      <c r="MMY26" s="14"/>
      <c r="MMZ26" s="15"/>
      <c r="MNA26" s="12"/>
      <c r="MNB26" s="13"/>
      <c r="MNC26" s="13"/>
      <c r="MND26" s="13"/>
      <c r="MNE26" s="13"/>
      <c r="MNF26" s="14"/>
      <c r="MNG26" s="14"/>
      <c r="MNH26" s="15"/>
      <c r="MNI26" s="12"/>
      <c r="MNJ26" s="13"/>
      <c r="MNK26" s="13"/>
      <c r="MNL26" s="13"/>
      <c r="MNM26" s="13"/>
      <c r="MNN26" s="14"/>
      <c r="MNO26" s="14"/>
      <c r="MNP26" s="15"/>
      <c r="MNQ26" s="12"/>
      <c r="MNR26" s="13"/>
      <c r="MNS26" s="13"/>
      <c r="MNT26" s="13"/>
      <c r="MNU26" s="13"/>
      <c r="MNV26" s="14"/>
      <c r="MNW26" s="14"/>
      <c r="MNX26" s="15"/>
      <c r="MNY26" s="12"/>
      <c r="MNZ26" s="13"/>
      <c r="MOA26" s="13"/>
      <c r="MOB26" s="13"/>
      <c r="MOC26" s="13"/>
      <c r="MOD26" s="14"/>
      <c r="MOE26" s="14"/>
      <c r="MOF26" s="15"/>
      <c r="MOG26" s="12"/>
      <c r="MOH26" s="13"/>
      <c r="MOI26" s="13"/>
      <c r="MOJ26" s="13"/>
      <c r="MOK26" s="13"/>
      <c r="MOL26" s="14"/>
      <c r="MOM26" s="14"/>
      <c r="MON26" s="15"/>
      <c r="MOO26" s="12"/>
      <c r="MOP26" s="13"/>
      <c r="MOQ26" s="13"/>
      <c r="MOR26" s="13"/>
      <c r="MOS26" s="13"/>
      <c r="MOT26" s="14"/>
      <c r="MOU26" s="14"/>
      <c r="MOV26" s="15"/>
      <c r="MOW26" s="12"/>
      <c r="MOX26" s="13"/>
      <c r="MOY26" s="13"/>
      <c r="MOZ26" s="13"/>
      <c r="MPA26" s="13"/>
      <c r="MPB26" s="14"/>
      <c r="MPC26" s="14"/>
      <c r="MPD26" s="15"/>
      <c r="MPE26" s="12"/>
      <c r="MPF26" s="13"/>
      <c r="MPG26" s="13"/>
      <c r="MPH26" s="13"/>
      <c r="MPI26" s="13"/>
      <c r="MPJ26" s="14"/>
      <c r="MPK26" s="14"/>
      <c r="MPL26" s="15"/>
      <c r="MPM26" s="12"/>
      <c r="MPN26" s="13"/>
      <c r="MPO26" s="13"/>
      <c r="MPP26" s="13"/>
      <c r="MPQ26" s="13"/>
      <c r="MPR26" s="14"/>
      <c r="MPS26" s="14"/>
      <c r="MPT26" s="15"/>
      <c r="MPU26" s="12"/>
      <c r="MPV26" s="13"/>
      <c r="MPW26" s="13"/>
      <c r="MPX26" s="13"/>
      <c r="MPY26" s="13"/>
      <c r="MPZ26" s="14"/>
      <c r="MQA26" s="14"/>
      <c r="MQB26" s="15"/>
      <c r="MQC26" s="12"/>
      <c r="MQD26" s="13"/>
      <c r="MQE26" s="13"/>
      <c r="MQF26" s="13"/>
      <c r="MQG26" s="13"/>
      <c r="MQH26" s="14"/>
      <c r="MQI26" s="14"/>
      <c r="MQJ26" s="15"/>
      <c r="MQK26" s="12"/>
      <c r="MQL26" s="13"/>
      <c r="MQM26" s="13"/>
      <c r="MQN26" s="13"/>
      <c r="MQO26" s="13"/>
      <c r="MQP26" s="14"/>
      <c r="MQQ26" s="14"/>
      <c r="MQR26" s="15"/>
      <c r="MQS26" s="12"/>
      <c r="MQT26" s="13"/>
      <c r="MQU26" s="13"/>
      <c r="MQV26" s="13"/>
      <c r="MQW26" s="13"/>
      <c r="MQX26" s="14"/>
      <c r="MQY26" s="14"/>
      <c r="MQZ26" s="15"/>
      <c r="MRA26" s="12"/>
      <c r="MRB26" s="13"/>
      <c r="MRC26" s="13"/>
      <c r="MRD26" s="13"/>
      <c r="MRE26" s="13"/>
      <c r="MRF26" s="14"/>
      <c r="MRG26" s="14"/>
      <c r="MRH26" s="15"/>
      <c r="MRI26" s="12"/>
      <c r="MRJ26" s="13"/>
      <c r="MRK26" s="13"/>
      <c r="MRL26" s="13"/>
      <c r="MRM26" s="13"/>
      <c r="MRN26" s="14"/>
      <c r="MRO26" s="14"/>
      <c r="MRP26" s="15"/>
      <c r="MRQ26" s="12"/>
      <c r="MRR26" s="13"/>
      <c r="MRS26" s="13"/>
      <c r="MRT26" s="13"/>
      <c r="MRU26" s="13"/>
      <c r="MRV26" s="14"/>
      <c r="MRW26" s="14"/>
      <c r="MRX26" s="15"/>
      <c r="MRY26" s="12"/>
      <c r="MRZ26" s="13"/>
      <c r="MSA26" s="13"/>
      <c r="MSB26" s="13"/>
      <c r="MSC26" s="13"/>
      <c r="MSD26" s="14"/>
      <c r="MSE26" s="14"/>
      <c r="MSF26" s="15"/>
      <c r="MSG26" s="12"/>
      <c r="MSH26" s="13"/>
      <c r="MSI26" s="13"/>
      <c r="MSJ26" s="13"/>
      <c r="MSK26" s="13"/>
      <c r="MSL26" s="14"/>
      <c r="MSM26" s="14"/>
      <c r="MSN26" s="15"/>
      <c r="MSO26" s="12"/>
      <c r="MSP26" s="13"/>
      <c r="MSQ26" s="13"/>
      <c r="MSR26" s="13"/>
      <c r="MSS26" s="13"/>
      <c r="MST26" s="14"/>
      <c r="MSU26" s="14"/>
      <c r="MSV26" s="15"/>
      <c r="MSW26" s="12"/>
      <c r="MSX26" s="13"/>
      <c r="MSY26" s="13"/>
      <c r="MSZ26" s="13"/>
      <c r="MTA26" s="13"/>
      <c r="MTB26" s="14"/>
      <c r="MTC26" s="14"/>
      <c r="MTD26" s="15"/>
      <c r="MTE26" s="12"/>
      <c r="MTF26" s="13"/>
      <c r="MTG26" s="13"/>
      <c r="MTH26" s="13"/>
      <c r="MTI26" s="13"/>
      <c r="MTJ26" s="14"/>
      <c r="MTK26" s="14"/>
      <c r="MTL26" s="15"/>
      <c r="MTM26" s="12"/>
      <c r="MTN26" s="13"/>
      <c r="MTO26" s="13"/>
      <c r="MTP26" s="13"/>
      <c r="MTQ26" s="13"/>
      <c r="MTR26" s="14"/>
      <c r="MTS26" s="14"/>
      <c r="MTT26" s="15"/>
      <c r="MTU26" s="12"/>
      <c r="MTV26" s="13"/>
      <c r="MTW26" s="13"/>
      <c r="MTX26" s="13"/>
      <c r="MTY26" s="13"/>
      <c r="MTZ26" s="14"/>
      <c r="MUA26" s="14"/>
      <c r="MUB26" s="15"/>
      <c r="MUC26" s="12"/>
      <c r="MUD26" s="13"/>
      <c r="MUE26" s="13"/>
      <c r="MUF26" s="13"/>
      <c r="MUG26" s="13"/>
      <c r="MUH26" s="14"/>
      <c r="MUI26" s="14"/>
      <c r="MUJ26" s="15"/>
      <c r="MUK26" s="12"/>
      <c r="MUL26" s="13"/>
      <c r="MUM26" s="13"/>
      <c r="MUN26" s="13"/>
      <c r="MUO26" s="13"/>
      <c r="MUP26" s="14"/>
      <c r="MUQ26" s="14"/>
      <c r="MUR26" s="15"/>
      <c r="MUS26" s="12"/>
      <c r="MUT26" s="13"/>
      <c r="MUU26" s="13"/>
      <c r="MUV26" s="13"/>
      <c r="MUW26" s="13"/>
      <c r="MUX26" s="14"/>
      <c r="MUY26" s="14"/>
      <c r="MUZ26" s="15"/>
      <c r="MVA26" s="12"/>
      <c r="MVB26" s="13"/>
      <c r="MVC26" s="13"/>
      <c r="MVD26" s="13"/>
      <c r="MVE26" s="13"/>
      <c r="MVF26" s="14"/>
      <c r="MVG26" s="14"/>
      <c r="MVH26" s="15"/>
      <c r="MVI26" s="12"/>
      <c r="MVJ26" s="13"/>
      <c r="MVK26" s="13"/>
      <c r="MVL26" s="13"/>
      <c r="MVM26" s="13"/>
      <c r="MVN26" s="14"/>
      <c r="MVO26" s="14"/>
      <c r="MVP26" s="15"/>
      <c r="MVQ26" s="12"/>
      <c r="MVR26" s="13"/>
      <c r="MVS26" s="13"/>
      <c r="MVT26" s="13"/>
      <c r="MVU26" s="13"/>
      <c r="MVV26" s="14"/>
      <c r="MVW26" s="14"/>
      <c r="MVX26" s="15"/>
      <c r="MVY26" s="12"/>
      <c r="MVZ26" s="13"/>
      <c r="MWA26" s="13"/>
      <c r="MWB26" s="13"/>
      <c r="MWC26" s="13"/>
      <c r="MWD26" s="14"/>
      <c r="MWE26" s="14"/>
      <c r="MWF26" s="15"/>
      <c r="MWG26" s="12"/>
      <c r="MWH26" s="13"/>
      <c r="MWI26" s="13"/>
      <c r="MWJ26" s="13"/>
      <c r="MWK26" s="13"/>
      <c r="MWL26" s="14"/>
      <c r="MWM26" s="14"/>
      <c r="MWN26" s="15"/>
      <c r="MWO26" s="12"/>
      <c r="MWP26" s="13"/>
      <c r="MWQ26" s="13"/>
      <c r="MWR26" s="13"/>
      <c r="MWS26" s="13"/>
      <c r="MWT26" s="14"/>
      <c r="MWU26" s="14"/>
      <c r="MWV26" s="15"/>
      <c r="MWW26" s="12"/>
      <c r="MWX26" s="13"/>
      <c r="MWY26" s="13"/>
      <c r="MWZ26" s="13"/>
      <c r="MXA26" s="13"/>
      <c r="MXB26" s="14"/>
      <c r="MXC26" s="14"/>
      <c r="MXD26" s="15"/>
      <c r="MXE26" s="12"/>
      <c r="MXF26" s="13"/>
      <c r="MXG26" s="13"/>
      <c r="MXH26" s="13"/>
      <c r="MXI26" s="13"/>
      <c r="MXJ26" s="14"/>
      <c r="MXK26" s="14"/>
      <c r="MXL26" s="15"/>
      <c r="MXM26" s="12"/>
      <c r="MXN26" s="13"/>
      <c r="MXO26" s="13"/>
      <c r="MXP26" s="13"/>
      <c r="MXQ26" s="13"/>
      <c r="MXR26" s="14"/>
      <c r="MXS26" s="14"/>
      <c r="MXT26" s="15"/>
      <c r="MXU26" s="12"/>
      <c r="MXV26" s="13"/>
      <c r="MXW26" s="13"/>
      <c r="MXX26" s="13"/>
      <c r="MXY26" s="13"/>
      <c r="MXZ26" s="14"/>
      <c r="MYA26" s="14"/>
      <c r="MYB26" s="15"/>
      <c r="MYC26" s="12"/>
      <c r="MYD26" s="13"/>
      <c r="MYE26" s="13"/>
      <c r="MYF26" s="13"/>
      <c r="MYG26" s="13"/>
      <c r="MYH26" s="14"/>
      <c r="MYI26" s="14"/>
      <c r="MYJ26" s="15"/>
      <c r="MYK26" s="12"/>
      <c r="MYL26" s="13"/>
      <c r="MYM26" s="13"/>
      <c r="MYN26" s="13"/>
      <c r="MYO26" s="13"/>
      <c r="MYP26" s="14"/>
      <c r="MYQ26" s="14"/>
      <c r="MYR26" s="15"/>
      <c r="MYS26" s="12"/>
      <c r="MYT26" s="13"/>
      <c r="MYU26" s="13"/>
      <c r="MYV26" s="13"/>
      <c r="MYW26" s="13"/>
      <c r="MYX26" s="14"/>
      <c r="MYY26" s="14"/>
      <c r="MYZ26" s="15"/>
      <c r="MZA26" s="12"/>
      <c r="MZB26" s="13"/>
      <c r="MZC26" s="13"/>
      <c r="MZD26" s="13"/>
      <c r="MZE26" s="13"/>
      <c r="MZF26" s="14"/>
      <c r="MZG26" s="14"/>
      <c r="MZH26" s="15"/>
      <c r="MZI26" s="12"/>
      <c r="MZJ26" s="13"/>
      <c r="MZK26" s="13"/>
      <c r="MZL26" s="13"/>
      <c r="MZM26" s="13"/>
      <c r="MZN26" s="14"/>
      <c r="MZO26" s="14"/>
      <c r="MZP26" s="15"/>
      <c r="MZQ26" s="12"/>
      <c r="MZR26" s="13"/>
      <c r="MZS26" s="13"/>
      <c r="MZT26" s="13"/>
      <c r="MZU26" s="13"/>
      <c r="MZV26" s="14"/>
      <c r="MZW26" s="14"/>
      <c r="MZX26" s="15"/>
      <c r="MZY26" s="12"/>
      <c r="MZZ26" s="13"/>
      <c r="NAA26" s="13"/>
      <c r="NAB26" s="13"/>
      <c r="NAC26" s="13"/>
      <c r="NAD26" s="14"/>
      <c r="NAE26" s="14"/>
      <c r="NAF26" s="15"/>
      <c r="NAG26" s="12"/>
      <c r="NAH26" s="13"/>
      <c r="NAI26" s="13"/>
      <c r="NAJ26" s="13"/>
      <c r="NAK26" s="13"/>
      <c r="NAL26" s="14"/>
      <c r="NAM26" s="14"/>
      <c r="NAN26" s="15"/>
      <c r="NAO26" s="12"/>
      <c r="NAP26" s="13"/>
      <c r="NAQ26" s="13"/>
      <c r="NAR26" s="13"/>
      <c r="NAS26" s="13"/>
      <c r="NAT26" s="14"/>
      <c r="NAU26" s="14"/>
      <c r="NAV26" s="15"/>
      <c r="NAW26" s="12"/>
      <c r="NAX26" s="13"/>
      <c r="NAY26" s="13"/>
      <c r="NAZ26" s="13"/>
      <c r="NBA26" s="13"/>
      <c r="NBB26" s="14"/>
      <c r="NBC26" s="14"/>
      <c r="NBD26" s="15"/>
      <c r="NBE26" s="12"/>
      <c r="NBF26" s="13"/>
      <c r="NBG26" s="13"/>
      <c r="NBH26" s="13"/>
      <c r="NBI26" s="13"/>
      <c r="NBJ26" s="14"/>
      <c r="NBK26" s="14"/>
      <c r="NBL26" s="15"/>
      <c r="NBM26" s="12"/>
      <c r="NBN26" s="13"/>
      <c r="NBO26" s="13"/>
      <c r="NBP26" s="13"/>
      <c r="NBQ26" s="13"/>
      <c r="NBR26" s="14"/>
      <c r="NBS26" s="14"/>
      <c r="NBT26" s="15"/>
      <c r="NBU26" s="12"/>
      <c r="NBV26" s="13"/>
      <c r="NBW26" s="13"/>
      <c r="NBX26" s="13"/>
      <c r="NBY26" s="13"/>
      <c r="NBZ26" s="14"/>
      <c r="NCA26" s="14"/>
      <c r="NCB26" s="15"/>
      <c r="NCC26" s="12"/>
      <c r="NCD26" s="13"/>
      <c r="NCE26" s="13"/>
      <c r="NCF26" s="13"/>
      <c r="NCG26" s="13"/>
      <c r="NCH26" s="14"/>
      <c r="NCI26" s="14"/>
      <c r="NCJ26" s="15"/>
      <c r="NCK26" s="12"/>
      <c r="NCL26" s="13"/>
      <c r="NCM26" s="13"/>
      <c r="NCN26" s="13"/>
      <c r="NCO26" s="13"/>
      <c r="NCP26" s="14"/>
      <c r="NCQ26" s="14"/>
      <c r="NCR26" s="15"/>
      <c r="NCS26" s="12"/>
      <c r="NCT26" s="13"/>
      <c r="NCU26" s="13"/>
      <c r="NCV26" s="13"/>
      <c r="NCW26" s="13"/>
      <c r="NCX26" s="14"/>
      <c r="NCY26" s="14"/>
      <c r="NCZ26" s="15"/>
      <c r="NDA26" s="12"/>
      <c r="NDB26" s="13"/>
      <c r="NDC26" s="13"/>
      <c r="NDD26" s="13"/>
      <c r="NDE26" s="13"/>
      <c r="NDF26" s="14"/>
      <c r="NDG26" s="14"/>
      <c r="NDH26" s="15"/>
      <c r="NDI26" s="12"/>
      <c r="NDJ26" s="13"/>
      <c r="NDK26" s="13"/>
      <c r="NDL26" s="13"/>
      <c r="NDM26" s="13"/>
      <c r="NDN26" s="14"/>
      <c r="NDO26" s="14"/>
      <c r="NDP26" s="15"/>
      <c r="NDQ26" s="12"/>
      <c r="NDR26" s="13"/>
      <c r="NDS26" s="13"/>
      <c r="NDT26" s="13"/>
      <c r="NDU26" s="13"/>
      <c r="NDV26" s="14"/>
      <c r="NDW26" s="14"/>
      <c r="NDX26" s="15"/>
      <c r="NDY26" s="12"/>
      <c r="NDZ26" s="13"/>
      <c r="NEA26" s="13"/>
      <c r="NEB26" s="13"/>
      <c r="NEC26" s="13"/>
      <c r="NED26" s="14"/>
      <c r="NEE26" s="14"/>
      <c r="NEF26" s="15"/>
      <c r="NEG26" s="12"/>
      <c r="NEH26" s="13"/>
      <c r="NEI26" s="13"/>
      <c r="NEJ26" s="13"/>
      <c r="NEK26" s="13"/>
      <c r="NEL26" s="14"/>
      <c r="NEM26" s="14"/>
      <c r="NEN26" s="15"/>
      <c r="NEO26" s="12"/>
      <c r="NEP26" s="13"/>
      <c r="NEQ26" s="13"/>
      <c r="NER26" s="13"/>
      <c r="NES26" s="13"/>
      <c r="NET26" s="14"/>
      <c r="NEU26" s="14"/>
      <c r="NEV26" s="15"/>
      <c r="NEW26" s="12"/>
      <c r="NEX26" s="13"/>
      <c r="NEY26" s="13"/>
      <c r="NEZ26" s="13"/>
      <c r="NFA26" s="13"/>
      <c r="NFB26" s="14"/>
      <c r="NFC26" s="14"/>
      <c r="NFD26" s="15"/>
      <c r="NFE26" s="12"/>
      <c r="NFF26" s="13"/>
      <c r="NFG26" s="13"/>
      <c r="NFH26" s="13"/>
      <c r="NFI26" s="13"/>
      <c r="NFJ26" s="14"/>
      <c r="NFK26" s="14"/>
      <c r="NFL26" s="15"/>
      <c r="NFM26" s="12"/>
      <c r="NFN26" s="13"/>
      <c r="NFO26" s="13"/>
      <c r="NFP26" s="13"/>
      <c r="NFQ26" s="13"/>
      <c r="NFR26" s="14"/>
      <c r="NFS26" s="14"/>
      <c r="NFT26" s="15"/>
      <c r="NFU26" s="12"/>
      <c r="NFV26" s="13"/>
      <c r="NFW26" s="13"/>
      <c r="NFX26" s="13"/>
      <c r="NFY26" s="13"/>
      <c r="NFZ26" s="14"/>
      <c r="NGA26" s="14"/>
      <c r="NGB26" s="15"/>
      <c r="NGC26" s="12"/>
      <c r="NGD26" s="13"/>
      <c r="NGE26" s="13"/>
      <c r="NGF26" s="13"/>
      <c r="NGG26" s="13"/>
      <c r="NGH26" s="14"/>
      <c r="NGI26" s="14"/>
      <c r="NGJ26" s="15"/>
      <c r="NGK26" s="12"/>
      <c r="NGL26" s="13"/>
      <c r="NGM26" s="13"/>
      <c r="NGN26" s="13"/>
      <c r="NGO26" s="13"/>
      <c r="NGP26" s="14"/>
      <c r="NGQ26" s="14"/>
      <c r="NGR26" s="15"/>
      <c r="NGS26" s="12"/>
      <c r="NGT26" s="13"/>
      <c r="NGU26" s="13"/>
      <c r="NGV26" s="13"/>
      <c r="NGW26" s="13"/>
      <c r="NGX26" s="14"/>
      <c r="NGY26" s="14"/>
      <c r="NGZ26" s="15"/>
      <c r="NHA26" s="12"/>
      <c r="NHB26" s="13"/>
      <c r="NHC26" s="13"/>
      <c r="NHD26" s="13"/>
      <c r="NHE26" s="13"/>
      <c r="NHF26" s="14"/>
      <c r="NHG26" s="14"/>
      <c r="NHH26" s="15"/>
      <c r="NHI26" s="12"/>
      <c r="NHJ26" s="13"/>
      <c r="NHK26" s="13"/>
      <c r="NHL26" s="13"/>
      <c r="NHM26" s="13"/>
      <c r="NHN26" s="14"/>
      <c r="NHO26" s="14"/>
      <c r="NHP26" s="15"/>
      <c r="NHQ26" s="12"/>
      <c r="NHR26" s="13"/>
      <c r="NHS26" s="13"/>
      <c r="NHT26" s="13"/>
      <c r="NHU26" s="13"/>
      <c r="NHV26" s="14"/>
      <c r="NHW26" s="14"/>
      <c r="NHX26" s="15"/>
      <c r="NHY26" s="12"/>
      <c r="NHZ26" s="13"/>
      <c r="NIA26" s="13"/>
      <c r="NIB26" s="13"/>
      <c r="NIC26" s="13"/>
      <c r="NID26" s="14"/>
      <c r="NIE26" s="14"/>
      <c r="NIF26" s="15"/>
      <c r="NIG26" s="12"/>
      <c r="NIH26" s="13"/>
      <c r="NII26" s="13"/>
      <c r="NIJ26" s="13"/>
      <c r="NIK26" s="13"/>
      <c r="NIL26" s="14"/>
      <c r="NIM26" s="14"/>
      <c r="NIN26" s="15"/>
      <c r="NIO26" s="12"/>
      <c r="NIP26" s="13"/>
      <c r="NIQ26" s="13"/>
      <c r="NIR26" s="13"/>
      <c r="NIS26" s="13"/>
      <c r="NIT26" s="14"/>
      <c r="NIU26" s="14"/>
      <c r="NIV26" s="15"/>
      <c r="NIW26" s="12"/>
      <c r="NIX26" s="13"/>
      <c r="NIY26" s="13"/>
      <c r="NIZ26" s="13"/>
      <c r="NJA26" s="13"/>
      <c r="NJB26" s="14"/>
      <c r="NJC26" s="14"/>
      <c r="NJD26" s="15"/>
      <c r="NJE26" s="12"/>
      <c r="NJF26" s="13"/>
      <c r="NJG26" s="13"/>
      <c r="NJH26" s="13"/>
      <c r="NJI26" s="13"/>
      <c r="NJJ26" s="14"/>
      <c r="NJK26" s="14"/>
      <c r="NJL26" s="15"/>
      <c r="NJM26" s="12"/>
      <c r="NJN26" s="13"/>
      <c r="NJO26" s="13"/>
      <c r="NJP26" s="13"/>
      <c r="NJQ26" s="13"/>
      <c r="NJR26" s="14"/>
      <c r="NJS26" s="14"/>
      <c r="NJT26" s="15"/>
      <c r="NJU26" s="12"/>
      <c r="NJV26" s="13"/>
      <c r="NJW26" s="13"/>
      <c r="NJX26" s="13"/>
      <c r="NJY26" s="13"/>
      <c r="NJZ26" s="14"/>
      <c r="NKA26" s="14"/>
      <c r="NKB26" s="15"/>
      <c r="NKC26" s="12"/>
      <c r="NKD26" s="13"/>
      <c r="NKE26" s="13"/>
      <c r="NKF26" s="13"/>
      <c r="NKG26" s="13"/>
      <c r="NKH26" s="14"/>
      <c r="NKI26" s="14"/>
      <c r="NKJ26" s="15"/>
      <c r="NKK26" s="12"/>
      <c r="NKL26" s="13"/>
      <c r="NKM26" s="13"/>
      <c r="NKN26" s="13"/>
      <c r="NKO26" s="13"/>
      <c r="NKP26" s="14"/>
      <c r="NKQ26" s="14"/>
      <c r="NKR26" s="15"/>
      <c r="NKS26" s="12"/>
      <c r="NKT26" s="13"/>
      <c r="NKU26" s="13"/>
      <c r="NKV26" s="13"/>
      <c r="NKW26" s="13"/>
      <c r="NKX26" s="14"/>
      <c r="NKY26" s="14"/>
      <c r="NKZ26" s="15"/>
      <c r="NLA26" s="12"/>
      <c r="NLB26" s="13"/>
      <c r="NLC26" s="13"/>
      <c r="NLD26" s="13"/>
      <c r="NLE26" s="13"/>
      <c r="NLF26" s="14"/>
      <c r="NLG26" s="14"/>
      <c r="NLH26" s="15"/>
      <c r="NLI26" s="12"/>
      <c r="NLJ26" s="13"/>
      <c r="NLK26" s="13"/>
      <c r="NLL26" s="13"/>
      <c r="NLM26" s="13"/>
      <c r="NLN26" s="14"/>
      <c r="NLO26" s="14"/>
      <c r="NLP26" s="15"/>
      <c r="NLQ26" s="12"/>
      <c r="NLR26" s="13"/>
      <c r="NLS26" s="13"/>
      <c r="NLT26" s="13"/>
      <c r="NLU26" s="13"/>
      <c r="NLV26" s="14"/>
      <c r="NLW26" s="14"/>
      <c r="NLX26" s="15"/>
      <c r="NLY26" s="12"/>
      <c r="NLZ26" s="13"/>
      <c r="NMA26" s="13"/>
      <c r="NMB26" s="13"/>
      <c r="NMC26" s="13"/>
      <c r="NMD26" s="14"/>
      <c r="NME26" s="14"/>
      <c r="NMF26" s="15"/>
      <c r="NMG26" s="12"/>
      <c r="NMH26" s="13"/>
      <c r="NMI26" s="13"/>
      <c r="NMJ26" s="13"/>
      <c r="NMK26" s="13"/>
      <c r="NML26" s="14"/>
      <c r="NMM26" s="14"/>
      <c r="NMN26" s="15"/>
      <c r="NMO26" s="12"/>
      <c r="NMP26" s="13"/>
      <c r="NMQ26" s="13"/>
      <c r="NMR26" s="13"/>
      <c r="NMS26" s="13"/>
      <c r="NMT26" s="14"/>
      <c r="NMU26" s="14"/>
      <c r="NMV26" s="15"/>
      <c r="NMW26" s="12"/>
      <c r="NMX26" s="13"/>
      <c r="NMY26" s="13"/>
      <c r="NMZ26" s="13"/>
      <c r="NNA26" s="13"/>
      <c r="NNB26" s="14"/>
      <c r="NNC26" s="14"/>
      <c r="NND26" s="15"/>
      <c r="NNE26" s="12"/>
      <c r="NNF26" s="13"/>
      <c r="NNG26" s="13"/>
      <c r="NNH26" s="13"/>
      <c r="NNI26" s="13"/>
      <c r="NNJ26" s="14"/>
      <c r="NNK26" s="14"/>
      <c r="NNL26" s="15"/>
      <c r="NNM26" s="12"/>
      <c r="NNN26" s="13"/>
      <c r="NNO26" s="13"/>
      <c r="NNP26" s="13"/>
      <c r="NNQ26" s="13"/>
      <c r="NNR26" s="14"/>
      <c r="NNS26" s="14"/>
      <c r="NNT26" s="15"/>
      <c r="NNU26" s="12"/>
      <c r="NNV26" s="13"/>
      <c r="NNW26" s="13"/>
      <c r="NNX26" s="13"/>
      <c r="NNY26" s="13"/>
      <c r="NNZ26" s="14"/>
      <c r="NOA26" s="14"/>
      <c r="NOB26" s="15"/>
      <c r="NOC26" s="12"/>
      <c r="NOD26" s="13"/>
      <c r="NOE26" s="13"/>
      <c r="NOF26" s="13"/>
      <c r="NOG26" s="13"/>
      <c r="NOH26" s="14"/>
      <c r="NOI26" s="14"/>
      <c r="NOJ26" s="15"/>
      <c r="NOK26" s="12"/>
      <c r="NOL26" s="13"/>
      <c r="NOM26" s="13"/>
      <c r="NON26" s="13"/>
      <c r="NOO26" s="13"/>
      <c r="NOP26" s="14"/>
      <c r="NOQ26" s="14"/>
      <c r="NOR26" s="15"/>
      <c r="NOS26" s="12"/>
      <c r="NOT26" s="13"/>
      <c r="NOU26" s="13"/>
      <c r="NOV26" s="13"/>
      <c r="NOW26" s="13"/>
      <c r="NOX26" s="14"/>
      <c r="NOY26" s="14"/>
      <c r="NOZ26" s="15"/>
      <c r="NPA26" s="12"/>
      <c r="NPB26" s="13"/>
      <c r="NPC26" s="13"/>
      <c r="NPD26" s="13"/>
      <c r="NPE26" s="13"/>
      <c r="NPF26" s="14"/>
      <c r="NPG26" s="14"/>
      <c r="NPH26" s="15"/>
      <c r="NPI26" s="12"/>
      <c r="NPJ26" s="13"/>
      <c r="NPK26" s="13"/>
      <c r="NPL26" s="13"/>
      <c r="NPM26" s="13"/>
      <c r="NPN26" s="14"/>
      <c r="NPO26" s="14"/>
      <c r="NPP26" s="15"/>
      <c r="NPQ26" s="12"/>
      <c r="NPR26" s="13"/>
      <c r="NPS26" s="13"/>
      <c r="NPT26" s="13"/>
      <c r="NPU26" s="13"/>
      <c r="NPV26" s="14"/>
      <c r="NPW26" s="14"/>
      <c r="NPX26" s="15"/>
      <c r="NPY26" s="12"/>
      <c r="NPZ26" s="13"/>
      <c r="NQA26" s="13"/>
      <c r="NQB26" s="13"/>
      <c r="NQC26" s="13"/>
      <c r="NQD26" s="14"/>
      <c r="NQE26" s="14"/>
      <c r="NQF26" s="15"/>
      <c r="NQG26" s="12"/>
      <c r="NQH26" s="13"/>
      <c r="NQI26" s="13"/>
      <c r="NQJ26" s="13"/>
      <c r="NQK26" s="13"/>
      <c r="NQL26" s="14"/>
      <c r="NQM26" s="14"/>
      <c r="NQN26" s="15"/>
      <c r="NQO26" s="12"/>
      <c r="NQP26" s="13"/>
      <c r="NQQ26" s="13"/>
      <c r="NQR26" s="13"/>
      <c r="NQS26" s="13"/>
      <c r="NQT26" s="14"/>
      <c r="NQU26" s="14"/>
      <c r="NQV26" s="15"/>
      <c r="NQW26" s="12"/>
      <c r="NQX26" s="13"/>
      <c r="NQY26" s="13"/>
      <c r="NQZ26" s="13"/>
      <c r="NRA26" s="13"/>
      <c r="NRB26" s="14"/>
      <c r="NRC26" s="14"/>
      <c r="NRD26" s="15"/>
      <c r="NRE26" s="12"/>
      <c r="NRF26" s="13"/>
      <c r="NRG26" s="13"/>
      <c r="NRH26" s="13"/>
      <c r="NRI26" s="13"/>
      <c r="NRJ26" s="14"/>
      <c r="NRK26" s="14"/>
      <c r="NRL26" s="15"/>
      <c r="NRM26" s="12"/>
      <c r="NRN26" s="13"/>
      <c r="NRO26" s="13"/>
      <c r="NRP26" s="13"/>
      <c r="NRQ26" s="13"/>
      <c r="NRR26" s="14"/>
      <c r="NRS26" s="14"/>
      <c r="NRT26" s="15"/>
      <c r="NRU26" s="12"/>
      <c r="NRV26" s="13"/>
      <c r="NRW26" s="13"/>
      <c r="NRX26" s="13"/>
      <c r="NRY26" s="13"/>
      <c r="NRZ26" s="14"/>
      <c r="NSA26" s="14"/>
      <c r="NSB26" s="15"/>
      <c r="NSC26" s="12"/>
      <c r="NSD26" s="13"/>
      <c r="NSE26" s="13"/>
      <c r="NSF26" s="13"/>
      <c r="NSG26" s="13"/>
      <c r="NSH26" s="14"/>
      <c r="NSI26" s="14"/>
      <c r="NSJ26" s="15"/>
      <c r="NSK26" s="12"/>
      <c r="NSL26" s="13"/>
      <c r="NSM26" s="13"/>
      <c r="NSN26" s="13"/>
      <c r="NSO26" s="13"/>
      <c r="NSP26" s="14"/>
      <c r="NSQ26" s="14"/>
      <c r="NSR26" s="15"/>
      <c r="NSS26" s="12"/>
      <c r="NST26" s="13"/>
      <c r="NSU26" s="13"/>
      <c r="NSV26" s="13"/>
      <c r="NSW26" s="13"/>
      <c r="NSX26" s="14"/>
      <c r="NSY26" s="14"/>
      <c r="NSZ26" s="15"/>
      <c r="NTA26" s="12"/>
      <c r="NTB26" s="13"/>
      <c r="NTC26" s="13"/>
      <c r="NTD26" s="13"/>
      <c r="NTE26" s="13"/>
      <c r="NTF26" s="14"/>
      <c r="NTG26" s="14"/>
      <c r="NTH26" s="15"/>
      <c r="NTI26" s="12"/>
      <c r="NTJ26" s="13"/>
      <c r="NTK26" s="13"/>
      <c r="NTL26" s="13"/>
      <c r="NTM26" s="13"/>
      <c r="NTN26" s="14"/>
      <c r="NTO26" s="14"/>
      <c r="NTP26" s="15"/>
      <c r="NTQ26" s="12"/>
      <c r="NTR26" s="13"/>
      <c r="NTS26" s="13"/>
      <c r="NTT26" s="13"/>
      <c r="NTU26" s="13"/>
      <c r="NTV26" s="14"/>
      <c r="NTW26" s="14"/>
      <c r="NTX26" s="15"/>
      <c r="NTY26" s="12"/>
      <c r="NTZ26" s="13"/>
      <c r="NUA26" s="13"/>
      <c r="NUB26" s="13"/>
      <c r="NUC26" s="13"/>
      <c r="NUD26" s="14"/>
      <c r="NUE26" s="14"/>
      <c r="NUF26" s="15"/>
      <c r="NUG26" s="12"/>
      <c r="NUH26" s="13"/>
      <c r="NUI26" s="13"/>
      <c r="NUJ26" s="13"/>
      <c r="NUK26" s="13"/>
      <c r="NUL26" s="14"/>
      <c r="NUM26" s="14"/>
      <c r="NUN26" s="15"/>
      <c r="NUO26" s="12"/>
      <c r="NUP26" s="13"/>
      <c r="NUQ26" s="13"/>
      <c r="NUR26" s="13"/>
      <c r="NUS26" s="13"/>
      <c r="NUT26" s="14"/>
      <c r="NUU26" s="14"/>
      <c r="NUV26" s="15"/>
      <c r="NUW26" s="12"/>
      <c r="NUX26" s="13"/>
      <c r="NUY26" s="13"/>
      <c r="NUZ26" s="13"/>
      <c r="NVA26" s="13"/>
      <c r="NVB26" s="14"/>
      <c r="NVC26" s="14"/>
      <c r="NVD26" s="15"/>
      <c r="NVE26" s="12"/>
      <c r="NVF26" s="13"/>
      <c r="NVG26" s="13"/>
      <c r="NVH26" s="13"/>
      <c r="NVI26" s="13"/>
      <c r="NVJ26" s="14"/>
      <c r="NVK26" s="14"/>
      <c r="NVL26" s="15"/>
      <c r="NVM26" s="12"/>
      <c r="NVN26" s="13"/>
      <c r="NVO26" s="13"/>
      <c r="NVP26" s="13"/>
      <c r="NVQ26" s="13"/>
      <c r="NVR26" s="14"/>
      <c r="NVS26" s="14"/>
      <c r="NVT26" s="15"/>
      <c r="NVU26" s="12"/>
      <c r="NVV26" s="13"/>
      <c r="NVW26" s="13"/>
      <c r="NVX26" s="13"/>
      <c r="NVY26" s="13"/>
      <c r="NVZ26" s="14"/>
      <c r="NWA26" s="14"/>
      <c r="NWB26" s="15"/>
      <c r="NWC26" s="12"/>
      <c r="NWD26" s="13"/>
      <c r="NWE26" s="13"/>
      <c r="NWF26" s="13"/>
      <c r="NWG26" s="13"/>
      <c r="NWH26" s="14"/>
      <c r="NWI26" s="14"/>
      <c r="NWJ26" s="15"/>
      <c r="NWK26" s="12"/>
      <c r="NWL26" s="13"/>
      <c r="NWM26" s="13"/>
      <c r="NWN26" s="13"/>
      <c r="NWO26" s="13"/>
      <c r="NWP26" s="14"/>
      <c r="NWQ26" s="14"/>
      <c r="NWR26" s="15"/>
      <c r="NWS26" s="12"/>
      <c r="NWT26" s="13"/>
      <c r="NWU26" s="13"/>
      <c r="NWV26" s="13"/>
      <c r="NWW26" s="13"/>
      <c r="NWX26" s="14"/>
      <c r="NWY26" s="14"/>
      <c r="NWZ26" s="15"/>
      <c r="NXA26" s="12"/>
      <c r="NXB26" s="13"/>
      <c r="NXC26" s="13"/>
      <c r="NXD26" s="13"/>
      <c r="NXE26" s="13"/>
      <c r="NXF26" s="14"/>
      <c r="NXG26" s="14"/>
      <c r="NXH26" s="15"/>
      <c r="NXI26" s="12"/>
      <c r="NXJ26" s="13"/>
      <c r="NXK26" s="13"/>
      <c r="NXL26" s="13"/>
      <c r="NXM26" s="13"/>
      <c r="NXN26" s="14"/>
      <c r="NXO26" s="14"/>
      <c r="NXP26" s="15"/>
      <c r="NXQ26" s="12"/>
      <c r="NXR26" s="13"/>
      <c r="NXS26" s="13"/>
      <c r="NXT26" s="13"/>
      <c r="NXU26" s="13"/>
      <c r="NXV26" s="14"/>
      <c r="NXW26" s="14"/>
      <c r="NXX26" s="15"/>
      <c r="NXY26" s="12"/>
      <c r="NXZ26" s="13"/>
      <c r="NYA26" s="13"/>
      <c r="NYB26" s="13"/>
      <c r="NYC26" s="13"/>
      <c r="NYD26" s="14"/>
      <c r="NYE26" s="14"/>
      <c r="NYF26" s="15"/>
      <c r="NYG26" s="12"/>
      <c r="NYH26" s="13"/>
      <c r="NYI26" s="13"/>
      <c r="NYJ26" s="13"/>
      <c r="NYK26" s="13"/>
      <c r="NYL26" s="14"/>
      <c r="NYM26" s="14"/>
      <c r="NYN26" s="15"/>
      <c r="NYO26" s="12"/>
      <c r="NYP26" s="13"/>
      <c r="NYQ26" s="13"/>
      <c r="NYR26" s="13"/>
      <c r="NYS26" s="13"/>
      <c r="NYT26" s="14"/>
      <c r="NYU26" s="14"/>
      <c r="NYV26" s="15"/>
      <c r="NYW26" s="12"/>
      <c r="NYX26" s="13"/>
      <c r="NYY26" s="13"/>
      <c r="NYZ26" s="13"/>
      <c r="NZA26" s="13"/>
      <c r="NZB26" s="14"/>
      <c r="NZC26" s="14"/>
      <c r="NZD26" s="15"/>
      <c r="NZE26" s="12"/>
      <c r="NZF26" s="13"/>
      <c r="NZG26" s="13"/>
      <c r="NZH26" s="13"/>
      <c r="NZI26" s="13"/>
      <c r="NZJ26" s="14"/>
      <c r="NZK26" s="14"/>
      <c r="NZL26" s="15"/>
      <c r="NZM26" s="12"/>
      <c r="NZN26" s="13"/>
      <c r="NZO26" s="13"/>
      <c r="NZP26" s="13"/>
      <c r="NZQ26" s="13"/>
      <c r="NZR26" s="14"/>
      <c r="NZS26" s="14"/>
      <c r="NZT26" s="15"/>
      <c r="NZU26" s="12"/>
      <c r="NZV26" s="13"/>
      <c r="NZW26" s="13"/>
      <c r="NZX26" s="13"/>
      <c r="NZY26" s="13"/>
      <c r="NZZ26" s="14"/>
      <c r="OAA26" s="14"/>
      <c r="OAB26" s="15"/>
      <c r="OAC26" s="12"/>
      <c r="OAD26" s="13"/>
      <c r="OAE26" s="13"/>
      <c r="OAF26" s="13"/>
      <c r="OAG26" s="13"/>
      <c r="OAH26" s="14"/>
      <c r="OAI26" s="14"/>
      <c r="OAJ26" s="15"/>
      <c r="OAK26" s="12"/>
      <c r="OAL26" s="13"/>
      <c r="OAM26" s="13"/>
      <c r="OAN26" s="13"/>
      <c r="OAO26" s="13"/>
      <c r="OAP26" s="14"/>
      <c r="OAQ26" s="14"/>
      <c r="OAR26" s="15"/>
      <c r="OAS26" s="12"/>
      <c r="OAT26" s="13"/>
      <c r="OAU26" s="13"/>
      <c r="OAV26" s="13"/>
      <c r="OAW26" s="13"/>
      <c r="OAX26" s="14"/>
      <c r="OAY26" s="14"/>
      <c r="OAZ26" s="15"/>
      <c r="OBA26" s="12"/>
      <c r="OBB26" s="13"/>
      <c r="OBC26" s="13"/>
      <c r="OBD26" s="13"/>
      <c r="OBE26" s="13"/>
      <c r="OBF26" s="14"/>
      <c r="OBG26" s="14"/>
      <c r="OBH26" s="15"/>
      <c r="OBI26" s="12"/>
      <c r="OBJ26" s="13"/>
      <c r="OBK26" s="13"/>
      <c r="OBL26" s="13"/>
      <c r="OBM26" s="13"/>
      <c r="OBN26" s="14"/>
      <c r="OBO26" s="14"/>
      <c r="OBP26" s="15"/>
      <c r="OBQ26" s="12"/>
      <c r="OBR26" s="13"/>
      <c r="OBS26" s="13"/>
      <c r="OBT26" s="13"/>
      <c r="OBU26" s="13"/>
      <c r="OBV26" s="14"/>
      <c r="OBW26" s="14"/>
      <c r="OBX26" s="15"/>
      <c r="OBY26" s="12"/>
      <c r="OBZ26" s="13"/>
      <c r="OCA26" s="13"/>
      <c r="OCB26" s="13"/>
      <c r="OCC26" s="13"/>
      <c r="OCD26" s="14"/>
      <c r="OCE26" s="14"/>
      <c r="OCF26" s="15"/>
      <c r="OCG26" s="12"/>
      <c r="OCH26" s="13"/>
      <c r="OCI26" s="13"/>
      <c r="OCJ26" s="13"/>
      <c r="OCK26" s="13"/>
      <c r="OCL26" s="14"/>
      <c r="OCM26" s="14"/>
      <c r="OCN26" s="15"/>
      <c r="OCO26" s="12"/>
      <c r="OCP26" s="13"/>
      <c r="OCQ26" s="13"/>
      <c r="OCR26" s="13"/>
      <c r="OCS26" s="13"/>
      <c r="OCT26" s="14"/>
      <c r="OCU26" s="14"/>
      <c r="OCV26" s="15"/>
      <c r="OCW26" s="12"/>
      <c r="OCX26" s="13"/>
      <c r="OCY26" s="13"/>
      <c r="OCZ26" s="13"/>
      <c r="ODA26" s="13"/>
      <c r="ODB26" s="14"/>
      <c r="ODC26" s="14"/>
      <c r="ODD26" s="15"/>
      <c r="ODE26" s="12"/>
      <c r="ODF26" s="13"/>
      <c r="ODG26" s="13"/>
      <c r="ODH26" s="13"/>
      <c r="ODI26" s="13"/>
      <c r="ODJ26" s="14"/>
      <c r="ODK26" s="14"/>
      <c r="ODL26" s="15"/>
      <c r="ODM26" s="12"/>
      <c r="ODN26" s="13"/>
      <c r="ODO26" s="13"/>
      <c r="ODP26" s="13"/>
      <c r="ODQ26" s="13"/>
      <c r="ODR26" s="14"/>
      <c r="ODS26" s="14"/>
      <c r="ODT26" s="15"/>
      <c r="ODU26" s="12"/>
      <c r="ODV26" s="13"/>
      <c r="ODW26" s="13"/>
      <c r="ODX26" s="13"/>
      <c r="ODY26" s="13"/>
      <c r="ODZ26" s="14"/>
      <c r="OEA26" s="14"/>
      <c r="OEB26" s="15"/>
      <c r="OEC26" s="12"/>
      <c r="OED26" s="13"/>
      <c r="OEE26" s="13"/>
      <c r="OEF26" s="13"/>
      <c r="OEG26" s="13"/>
      <c r="OEH26" s="14"/>
      <c r="OEI26" s="14"/>
      <c r="OEJ26" s="15"/>
      <c r="OEK26" s="12"/>
      <c r="OEL26" s="13"/>
      <c r="OEM26" s="13"/>
      <c r="OEN26" s="13"/>
      <c r="OEO26" s="13"/>
      <c r="OEP26" s="14"/>
      <c r="OEQ26" s="14"/>
      <c r="OER26" s="15"/>
      <c r="OES26" s="12"/>
      <c r="OET26" s="13"/>
      <c r="OEU26" s="13"/>
      <c r="OEV26" s="13"/>
      <c r="OEW26" s="13"/>
      <c r="OEX26" s="14"/>
      <c r="OEY26" s="14"/>
      <c r="OEZ26" s="15"/>
      <c r="OFA26" s="12"/>
      <c r="OFB26" s="13"/>
      <c r="OFC26" s="13"/>
      <c r="OFD26" s="13"/>
      <c r="OFE26" s="13"/>
      <c r="OFF26" s="14"/>
      <c r="OFG26" s="14"/>
      <c r="OFH26" s="15"/>
      <c r="OFI26" s="12"/>
      <c r="OFJ26" s="13"/>
      <c r="OFK26" s="13"/>
      <c r="OFL26" s="13"/>
      <c r="OFM26" s="13"/>
      <c r="OFN26" s="14"/>
      <c r="OFO26" s="14"/>
      <c r="OFP26" s="15"/>
      <c r="OFQ26" s="12"/>
      <c r="OFR26" s="13"/>
      <c r="OFS26" s="13"/>
      <c r="OFT26" s="13"/>
      <c r="OFU26" s="13"/>
      <c r="OFV26" s="14"/>
      <c r="OFW26" s="14"/>
      <c r="OFX26" s="15"/>
      <c r="OFY26" s="12"/>
      <c r="OFZ26" s="13"/>
      <c r="OGA26" s="13"/>
      <c r="OGB26" s="13"/>
      <c r="OGC26" s="13"/>
      <c r="OGD26" s="14"/>
      <c r="OGE26" s="14"/>
      <c r="OGF26" s="15"/>
      <c r="OGG26" s="12"/>
      <c r="OGH26" s="13"/>
      <c r="OGI26" s="13"/>
      <c r="OGJ26" s="13"/>
      <c r="OGK26" s="13"/>
      <c r="OGL26" s="14"/>
      <c r="OGM26" s="14"/>
      <c r="OGN26" s="15"/>
      <c r="OGO26" s="12"/>
      <c r="OGP26" s="13"/>
      <c r="OGQ26" s="13"/>
      <c r="OGR26" s="13"/>
      <c r="OGS26" s="13"/>
      <c r="OGT26" s="14"/>
      <c r="OGU26" s="14"/>
      <c r="OGV26" s="15"/>
      <c r="OGW26" s="12"/>
      <c r="OGX26" s="13"/>
      <c r="OGY26" s="13"/>
      <c r="OGZ26" s="13"/>
      <c r="OHA26" s="13"/>
      <c r="OHB26" s="14"/>
      <c r="OHC26" s="14"/>
      <c r="OHD26" s="15"/>
      <c r="OHE26" s="12"/>
      <c r="OHF26" s="13"/>
      <c r="OHG26" s="13"/>
      <c r="OHH26" s="13"/>
      <c r="OHI26" s="13"/>
      <c r="OHJ26" s="14"/>
      <c r="OHK26" s="14"/>
      <c r="OHL26" s="15"/>
      <c r="OHM26" s="12"/>
      <c r="OHN26" s="13"/>
      <c r="OHO26" s="13"/>
      <c r="OHP26" s="13"/>
      <c r="OHQ26" s="13"/>
      <c r="OHR26" s="14"/>
      <c r="OHS26" s="14"/>
      <c r="OHT26" s="15"/>
      <c r="OHU26" s="12"/>
      <c r="OHV26" s="13"/>
      <c r="OHW26" s="13"/>
      <c r="OHX26" s="13"/>
      <c r="OHY26" s="13"/>
      <c r="OHZ26" s="14"/>
      <c r="OIA26" s="14"/>
      <c r="OIB26" s="15"/>
      <c r="OIC26" s="12"/>
      <c r="OID26" s="13"/>
      <c r="OIE26" s="13"/>
      <c r="OIF26" s="13"/>
      <c r="OIG26" s="13"/>
      <c r="OIH26" s="14"/>
      <c r="OII26" s="14"/>
      <c r="OIJ26" s="15"/>
      <c r="OIK26" s="12"/>
      <c r="OIL26" s="13"/>
      <c r="OIM26" s="13"/>
      <c r="OIN26" s="13"/>
      <c r="OIO26" s="13"/>
      <c r="OIP26" s="14"/>
      <c r="OIQ26" s="14"/>
      <c r="OIR26" s="15"/>
      <c r="OIS26" s="12"/>
      <c r="OIT26" s="13"/>
      <c r="OIU26" s="13"/>
      <c r="OIV26" s="13"/>
      <c r="OIW26" s="13"/>
      <c r="OIX26" s="14"/>
      <c r="OIY26" s="14"/>
      <c r="OIZ26" s="15"/>
      <c r="OJA26" s="12"/>
      <c r="OJB26" s="13"/>
      <c r="OJC26" s="13"/>
      <c r="OJD26" s="13"/>
      <c r="OJE26" s="13"/>
      <c r="OJF26" s="14"/>
      <c r="OJG26" s="14"/>
      <c r="OJH26" s="15"/>
      <c r="OJI26" s="12"/>
      <c r="OJJ26" s="13"/>
      <c r="OJK26" s="13"/>
      <c r="OJL26" s="13"/>
      <c r="OJM26" s="13"/>
      <c r="OJN26" s="14"/>
      <c r="OJO26" s="14"/>
      <c r="OJP26" s="15"/>
      <c r="OJQ26" s="12"/>
      <c r="OJR26" s="13"/>
      <c r="OJS26" s="13"/>
      <c r="OJT26" s="13"/>
      <c r="OJU26" s="13"/>
      <c r="OJV26" s="14"/>
      <c r="OJW26" s="14"/>
      <c r="OJX26" s="15"/>
      <c r="OJY26" s="12"/>
      <c r="OJZ26" s="13"/>
      <c r="OKA26" s="13"/>
      <c r="OKB26" s="13"/>
      <c r="OKC26" s="13"/>
      <c r="OKD26" s="14"/>
      <c r="OKE26" s="14"/>
      <c r="OKF26" s="15"/>
      <c r="OKG26" s="12"/>
      <c r="OKH26" s="13"/>
      <c r="OKI26" s="13"/>
      <c r="OKJ26" s="13"/>
      <c r="OKK26" s="13"/>
      <c r="OKL26" s="14"/>
      <c r="OKM26" s="14"/>
      <c r="OKN26" s="15"/>
      <c r="OKO26" s="12"/>
      <c r="OKP26" s="13"/>
      <c r="OKQ26" s="13"/>
      <c r="OKR26" s="13"/>
      <c r="OKS26" s="13"/>
      <c r="OKT26" s="14"/>
      <c r="OKU26" s="14"/>
      <c r="OKV26" s="15"/>
      <c r="OKW26" s="12"/>
      <c r="OKX26" s="13"/>
      <c r="OKY26" s="13"/>
      <c r="OKZ26" s="13"/>
      <c r="OLA26" s="13"/>
      <c r="OLB26" s="14"/>
      <c r="OLC26" s="14"/>
      <c r="OLD26" s="15"/>
      <c r="OLE26" s="12"/>
      <c r="OLF26" s="13"/>
      <c r="OLG26" s="13"/>
      <c r="OLH26" s="13"/>
      <c r="OLI26" s="13"/>
      <c r="OLJ26" s="14"/>
      <c r="OLK26" s="14"/>
      <c r="OLL26" s="15"/>
      <c r="OLM26" s="12"/>
      <c r="OLN26" s="13"/>
      <c r="OLO26" s="13"/>
      <c r="OLP26" s="13"/>
      <c r="OLQ26" s="13"/>
      <c r="OLR26" s="14"/>
      <c r="OLS26" s="14"/>
      <c r="OLT26" s="15"/>
      <c r="OLU26" s="12"/>
      <c r="OLV26" s="13"/>
      <c r="OLW26" s="13"/>
      <c r="OLX26" s="13"/>
      <c r="OLY26" s="13"/>
      <c r="OLZ26" s="14"/>
      <c r="OMA26" s="14"/>
      <c r="OMB26" s="15"/>
      <c r="OMC26" s="12"/>
      <c r="OMD26" s="13"/>
      <c r="OME26" s="13"/>
      <c r="OMF26" s="13"/>
      <c r="OMG26" s="13"/>
      <c r="OMH26" s="14"/>
      <c r="OMI26" s="14"/>
      <c r="OMJ26" s="15"/>
      <c r="OMK26" s="12"/>
      <c r="OML26" s="13"/>
      <c r="OMM26" s="13"/>
      <c r="OMN26" s="13"/>
      <c r="OMO26" s="13"/>
      <c r="OMP26" s="14"/>
      <c r="OMQ26" s="14"/>
      <c r="OMR26" s="15"/>
      <c r="OMS26" s="12"/>
      <c r="OMT26" s="13"/>
      <c r="OMU26" s="13"/>
      <c r="OMV26" s="13"/>
      <c r="OMW26" s="13"/>
      <c r="OMX26" s="14"/>
      <c r="OMY26" s="14"/>
      <c r="OMZ26" s="15"/>
      <c r="ONA26" s="12"/>
      <c r="ONB26" s="13"/>
      <c r="ONC26" s="13"/>
      <c r="OND26" s="13"/>
      <c r="ONE26" s="13"/>
      <c r="ONF26" s="14"/>
      <c r="ONG26" s="14"/>
      <c r="ONH26" s="15"/>
      <c r="ONI26" s="12"/>
      <c r="ONJ26" s="13"/>
      <c r="ONK26" s="13"/>
      <c r="ONL26" s="13"/>
      <c r="ONM26" s="13"/>
      <c r="ONN26" s="14"/>
      <c r="ONO26" s="14"/>
      <c r="ONP26" s="15"/>
      <c r="ONQ26" s="12"/>
      <c r="ONR26" s="13"/>
      <c r="ONS26" s="13"/>
      <c r="ONT26" s="13"/>
      <c r="ONU26" s="13"/>
      <c r="ONV26" s="14"/>
      <c r="ONW26" s="14"/>
      <c r="ONX26" s="15"/>
      <c r="ONY26" s="12"/>
      <c r="ONZ26" s="13"/>
      <c r="OOA26" s="13"/>
      <c r="OOB26" s="13"/>
      <c r="OOC26" s="13"/>
      <c r="OOD26" s="14"/>
      <c r="OOE26" s="14"/>
      <c r="OOF26" s="15"/>
      <c r="OOG26" s="12"/>
      <c r="OOH26" s="13"/>
      <c r="OOI26" s="13"/>
      <c r="OOJ26" s="13"/>
      <c r="OOK26" s="13"/>
      <c r="OOL26" s="14"/>
      <c r="OOM26" s="14"/>
      <c r="OON26" s="15"/>
      <c r="OOO26" s="12"/>
      <c r="OOP26" s="13"/>
      <c r="OOQ26" s="13"/>
      <c r="OOR26" s="13"/>
      <c r="OOS26" s="13"/>
      <c r="OOT26" s="14"/>
      <c r="OOU26" s="14"/>
      <c r="OOV26" s="15"/>
      <c r="OOW26" s="12"/>
      <c r="OOX26" s="13"/>
      <c r="OOY26" s="13"/>
      <c r="OOZ26" s="13"/>
      <c r="OPA26" s="13"/>
      <c r="OPB26" s="14"/>
      <c r="OPC26" s="14"/>
      <c r="OPD26" s="15"/>
      <c r="OPE26" s="12"/>
      <c r="OPF26" s="13"/>
      <c r="OPG26" s="13"/>
      <c r="OPH26" s="13"/>
      <c r="OPI26" s="13"/>
      <c r="OPJ26" s="14"/>
      <c r="OPK26" s="14"/>
      <c r="OPL26" s="15"/>
      <c r="OPM26" s="12"/>
      <c r="OPN26" s="13"/>
      <c r="OPO26" s="13"/>
      <c r="OPP26" s="13"/>
      <c r="OPQ26" s="13"/>
      <c r="OPR26" s="14"/>
      <c r="OPS26" s="14"/>
      <c r="OPT26" s="15"/>
      <c r="OPU26" s="12"/>
      <c r="OPV26" s="13"/>
      <c r="OPW26" s="13"/>
      <c r="OPX26" s="13"/>
      <c r="OPY26" s="13"/>
      <c r="OPZ26" s="14"/>
      <c r="OQA26" s="14"/>
      <c r="OQB26" s="15"/>
      <c r="OQC26" s="12"/>
      <c r="OQD26" s="13"/>
      <c r="OQE26" s="13"/>
      <c r="OQF26" s="13"/>
      <c r="OQG26" s="13"/>
      <c r="OQH26" s="14"/>
      <c r="OQI26" s="14"/>
      <c r="OQJ26" s="15"/>
      <c r="OQK26" s="12"/>
      <c r="OQL26" s="13"/>
      <c r="OQM26" s="13"/>
      <c r="OQN26" s="13"/>
      <c r="OQO26" s="13"/>
      <c r="OQP26" s="14"/>
      <c r="OQQ26" s="14"/>
      <c r="OQR26" s="15"/>
      <c r="OQS26" s="12"/>
      <c r="OQT26" s="13"/>
      <c r="OQU26" s="13"/>
      <c r="OQV26" s="13"/>
      <c r="OQW26" s="13"/>
      <c r="OQX26" s="14"/>
      <c r="OQY26" s="14"/>
      <c r="OQZ26" s="15"/>
      <c r="ORA26" s="12"/>
      <c r="ORB26" s="13"/>
      <c r="ORC26" s="13"/>
      <c r="ORD26" s="13"/>
      <c r="ORE26" s="13"/>
      <c r="ORF26" s="14"/>
      <c r="ORG26" s="14"/>
      <c r="ORH26" s="15"/>
      <c r="ORI26" s="12"/>
      <c r="ORJ26" s="13"/>
      <c r="ORK26" s="13"/>
      <c r="ORL26" s="13"/>
      <c r="ORM26" s="13"/>
      <c r="ORN26" s="14"/>
      <c r="ORO26" s="14"/>
      <c r="ORP26" s="15"/>
      <c r="ORQ26" s="12"/>
      <c r="ORR26" s="13"/>
      <c r="ORS26" s="13"/>
      <c r="ORT26" s="13"/>
      <c r="ORU26" s="13"/>
      <c r="ORV26" s="14"/>
      <c r="ORW26" s="14"/>
      <c r="ORX26" s="15"/>
      <c r="ORY26" s="12"/>
      <c r="ORZ26" s="13"/>
      <c r="OSA26" s="13"/>
      <c r="OSB26" s="13"/>
      <c r="OSC26" s="13"/>
      <c r="OSD26" s="14"/>
      <c r="OSE26" s="14"/>
      <c r="OSF26" s="15"/>
      <c r="OSG26" s="12"/>
      <c r="OSH26" s="13"/>
      <c r="OSI26" s="13"/>
      <c r="OSJ26" s="13"/>
      <c r="OSK26" s="13"/>
      <c r="OSL26" s="14"/>
      <c r="OSM26" s="14"/>
      <c r="OSN26" s="15"/>
      <c r="OSO26" s="12"/>
      <c r="OSP26" s="13"/>
      <c r="OSQ26" s="13"/>
      <c r="OSR26" s="13"/>
      <c r="OSS26" s="13"/>
      <c r="OST26" s="14"/>
      <c r="OSU26" s="14"/>
      <c r="OSV26" s="15"/>
      <c r="OSW26" s="12"/>
      <c r="OSX26" s="13"/>
      <c r="OSY26" s="13"/>
      <c r="OSZ26" s="13"/>
      <c r="OTA26" s="13"/>
      <c r="OTB26" s="14"/>
      <c r="OTC26" s="14"/>
      <c r="OTD26" s="15"/>
      <c r="OTE26" s="12"/>
      <c r="OTF26" s="13"/>
      <c r="OTG26" s="13"/>
      <c r="OTH26" s="13"/>
      <c r="OTI26" s="13"/>
      <c r="OTJ26" s="14"/>
      <c r="OTK26" s="14"/>
      <c r="OTL26" s="15"/>
      <c r="OTM26" s="12"/>
      <c r="OTN26" s="13"/>
      <c r="OTO26" s="13"/>
      <c r="OTP26" s="13"/>
      <c r="OTQ26" s="13"/>
      <c r="OTR26" s="14"/>
      <c r="OTS26" s="14"/>
      <c r="OTT26" s="15"/>
      <c r="OTU26" s="12"/>
      <c r="OTV26" s="13"/>
      <c r="OTW26" s="13"/>
      <c r="OTX26" s="13"/>
      <c r="OTY26" s="13"/>
      <c r="OTZ26" s="14"/>
      <c r="OUA26" s="14"/>
      <c r="OUB26" s="15"/>
      <c r="OUC26" s="12"/>
      <c r="OUD26" s="13"/>
      <c r="OUE26" s="13"/>
      <c r="OUF26" s="13"/>
      <c r="OUG26" s="13"/>
      <c r="OUH26" s="14"/>
      <c r="OUI26" s="14"/>
      <c r="OUJ26" s="15"/>
      <c r="OUK26" s="12"/>
      <c r="OUL26" s="13"/>
      <c r="OUM26" s="13"/>
      <c r="OUN26" s="13"/>
      <c r="OUO26" s="13"/>
      <c r="OUP26" s="14"/>
      <c r="OUQ26" s="14"/>
      <c r="OUR26" s="15"/>
      <c r="OUS26" s="12"/>
      <c r="OUT26" s="13"/>
      <c r="OUU26" s="13"/>
      <c r="OUV26" s="13"/>
      <c r="OUW26" s="13"/>
      <c r="OUX26" s="14"/>
      <c r="OUY26" s="14"/>
      <c r="OUZ26" s="15"/>
      <c r="OVA26" s="12"/>
      <c r="OVB26" s="13"/>
      <c r="OVC26" s="13"/>
      <c r="OVD26" s="13"/>
      <c r="OVE26" s="13"/>
      <c r="OVF26" s="14"/>
      <c r="OVG26" s="14"/>
      <c r="OVH26" s="15"/>
      <c r="OVI26" s="12"/>
      <c r="OVJ26" s="13"/>
      <c r="OVK26" s="13"/>
      <c r="OVL26" s="13"/>
      <c r="OVM26" s="13"/>
      <c r="OVN26" s="14"/>
      <c r="OVO26" s="14"/>
      <c r="OVP26" s="15"/>
      <c r="OVQ26" s="12"/>
      <c r="OVR26" s="13"/>
      <c r="OVS26" s="13"/>
      <c r="OVT26" s="13"/>
      <c r="OVU26" s="13"/>
      <c r="OVV26" s="14"/>
      <c r="OVW26" s="14"/>
      <c r="OVX26" s="15"/>
      <c r="OVY26" s="12"/>
      <c r="OVZ26" s="13"/>
      <c r="OWA26" s="13"/>
      <c r="OWB26" s="13"/>
      <c r="OWC26" s="13"/>
      <c r="OWD26" s="14"/>
      <c r="OWE26" s="14"/>
      <c r="OWF26" s="15"/>
      <c r="OWG26" s="12"/>
      <c r="OWH26" s="13"/>
      <c r="OWI26" s="13"/>
      <c r="OWJ26" s="13"/>
      <c r="OWK26" s="13"/>
      <c r="OWL26" s="14"/>
      <c r="OWM26" s="14"/>
      <c r="OWN26" s="15"/>
      <c r="OWO26" s="12"/>
      <c r="OWP26" s="13"/>
      <c r="OWQ26" s="13"/>
      <c r="OWR26" s="13"/>
      <c r="OWS26" s="13"/>
      <c r="OWT26" s="14"/>
      <c r="OWU26" s="14"/>
      <c r="OWV26" s="15"/>
      <c r="OWW26" s="12"/>
      <c r="OWX26" s="13"/>
      <c r="OWY26" s="13"/>
      <c r="OWZ26" s="13"/>
      <c r="OXA26" s="13"/>
      <c r="OXB26" s="14"/>
      <c r="OXC26" s="14"/>
      <c r="OXD26" s="15"/>
      <c r="OXE26" s="12"/>
      <c r="OXF26" s="13"/>
      <c r="OXG26" s="13"/>
      <c r="OXH26" s="13"/>
      <c r="OXI26" s="13"/>
      <c r="OXJ26" s="14"/>
      <c r="OXK26" s="14"/>
      <c r="OXL26" s="15"/>
      <c r="OXM26" s="12"/>
      <c r="OXN26" s="13"/>
      <c r="OXO26" s="13"/>
      <c r="OXP26" s="13"/>
      <c r="OXQ26" s="13"/>
      <c r="OXR26" s="14"/>
      <c r="OXS26" s="14"/>
      <c r="OXT26" s="15"/>
      <c r="OXU26" s="12"/>
      <c r="OXV26" s="13"/>
      <c r="OXW26" s="13"/>
      <c r="OXX26" s="13"/>
      <c r="OXY26" s="13"/>
      <c r="OXZ26" s="14"/>
      <c r="OYA26" s="14"/>
      <c r="OYB26" s="15"/>
      <c r="OYC26" s="12"/>
      <c r="OYD26" s="13"/>
      <c r="OYE26" s="13"/>
      <c r="OYF26" s="13"/>
      <c r="OYG26" s="13"/>
      <c r="OYH26" s="14"/>
      <c r="OYI26" s="14"/>
      <c r="OYJ26" s="15"/>
      <c r="OYK26" s="12"/>
      <c r="OYL26" s="13"/>
      <c r="OYM26" s="13"/>
      <c r="OYN26" s="13"/>
      <c r="OYO26" s="13"/>
      <c r="OYP26" s="14"/>
      <c r="OYQ26" s="14"/>
      <c r="OYR26" s="15"/>
      <c r="OYS26" s="12"/>
      <c r="OYT26" s="13"/>
      <c r="OYU26" s="13"/>
      <c r="OYV26" s="13"/>
      <c r="OYW26" s="13"/>
      <c r="OYX26" s="14"/>
      <c r="OYY26" s="14"/>
      <c r="OYZ26" s="15"/>
      <c r="OZA26" s="12"/>
      <c r="OZB26" s="13"/>
      <c r="OZC26" s="13"/>
      <c r="OZD26" s="13"/>
      <c r="OZE26" s="13"/>
      <c r="OZF26" s="14"/>
      <c r="OZG26" s="14"/>
      <c r="OZH26" s="15"/>
      <c r="OZI26" s="12"/>
      <c r="OZJ26" s="13"/>
      <c r="OZK26" s="13"/>
      <c r="OZL26" s="13"/>
      <c r="OZM26" s="13"/>
      <c r="OZN26" s="14"/>
      <c r="OZO26" s="14"/>
      <c r="OZP26" s="15"/>
      <c r="OZQ26" s="12"/>
      <c r="OZR26" s="13"/>
      <c r="OZS26" s="13"/>
      <c r="OZT26" s="13"/>
      <c r="OZU26" s="13"/>
      <c r="OZV26" s="14"/>
      <c r="OZW26" s="14"/>
      <c r="OZX26" s="15"/>
      <c r="OZY26" s="12"/>
      <c r="OZZ26" s="13"/>
      <c r="PAA26" s="13"/>
      <c r="PAB26" s="13"/>
      <c r="PAC26" s="13"/>
      <c r="PAD26" s="14"/>
      <c r="PAE26" s="14"/>
      <c r="PAF26" s="15"/>
      <c r="PAG26" s="12"/>
      <c r="PAH26" s="13"/>
      <c r="PAI26" s="13"/>
      <c r="PAJ26" s="13"/>
      <c r="PAK26" s="13"/>
      <c r="PAL26" s="14"/>
      <c r="PAM26" s="14"/>
      <c r="PAN26" s="15"/>
      <c r="PAO26" s="12"/>
      <c r="PAP26" s="13"/>
      <c r="PAQ26" s="13"/>
      <c r="PAR26" s="13"/>
      <c r="PAS26" s="13"/>
      <c r="PAT26" s="14"/>
      <c r="PAU26" s="14"/>
      <c r="PAV26" s="15"/>
      <c r="PAW26" s="12"/>
      <c r="PAX26" s="13"/>
      <c r="PAY26" s="13"/>
      <c r="PAZ26" s="13"/>
      <c r="PBA26" s="13"/>
      <c r="PBB26" s="14"/>
      <c r="PBC26" s="14"/>
      <c r="PBD26" s="15"/>
      <c r="PBE26" s="12"/>
      <c r="PBF26" s="13"/>
      <c r="PBG26" s="13"/>
      <c r="PBH26" s="13"/>
      <c r="PBI26" s="13"/>
      <c r="PBJ26" s="14"/>
      <c r="PBK26" s="14"/>
      <c r="PBL26" s="15"/>
      <c r="PBM26" s="12"/>
      <c r="PBN26" s="13"/>
      <c r="PBO26" s="13"/>
      <c r="PBP26" s="13"/>
      <c r="PBQ26" s="13"/>
      <c r="PBR26" s="14"/>
      <c r="PBS26" s="14"/>
      <c r="PBT26" s="15"/>
      <c r="PBU26" s="12"/>
      <c r="PBV26" s="13"/>
      <c r="PBW26" s="13"/>
      <c r="PBX26" s="13"/>
      <c r="PBY26" s="13"/>
      <c r="PBZ26" s="14"/>
      <c r="PCA26" s="14"/>
      <c r="PCB26" s="15"/>
      <c r="PCC26" s="12"/>
      <c r="PCD26" s="13"/>
      <c r="PCE26" s="13"/>
      <c r="PCF26" s="13"/>
      <c r="PCG26" s="13"/>
      <c r="PCH26" s="14"/>
      <c r="PCI26" s="14"/>
      <c r="PCJ26" s="15"/>
      <c r="PCK26" s="12"/>
      <c r="PCL26" s="13"/>
      <c r="PCM26" s="13"/>
      <c r="PCN26" s="13"/>
      <c r="PCO26" s="13"/>
      <c r="PCP26" s="14"/>
      <c r="PCQ26" s="14"/>
      <c r="PCR26" s="15"/>
      <c r="PCS26" s="12"/>
      <c r="PCT26" s="13"/>
      <c r="PCU26" s="13"/>
      <c r="PCV26" s="13"/>
      <c r="PCW26" s="13"/>
      <c r="PCX26" s="14"/>
      <c r="PCY26" s="14"/>
      <c r="PCZ26" s="15"/>
      <c r="PDA26" s="12"/>
      <c r="PDB26" s="13"/>
      <c r="PDC26" s="13"/>
      <c r="PDD26" s="13"/>
      <c r="PDE26" s="13"/>
      <c r="PDF26" s="14"/>
      <c r="PDG26" s="14"/>
      <c r="PDH26" s="15"/>
      <c r="PDI26" s="12"/>
      <c r="PDJ26" s="13"/>
      <c r="PDK26" s="13"/>
      <c r="PDL26" s="13"/>
      <c r="PDM26" s="13"/>
      <c r="PDN26" s="14"/>
      <c r="PDO26" s="14"/>
      <c r="PDP26" s="15"/>
      <c r="PDQ26" s="12"/>
      <c r="PDR26" s="13"/>
      <c r="PDS26" s="13"/>
      <c r="PDT26" s="13"/>
      <c r="PDU26" s="13"/>
      <c r="PDV26" s="14"/>
      <c r="PDW26" s="14"/>
      <c r="PDX26" s="15"/>
      <c r="PDY26" s="12"/>
      <c r="PDZ26" s="13"/>
      <c r="PEA26" s="13"/>
      <c r="PEB26" s="13"/>
      <c r="PEC26" s="13"/>
      <c r="PED26" s="14"/>
      <c r="PEE26" s="14"/>
      <c r="PEF26" s="15"/>
      <c r="PEG26" s="12"/>
      <c r="PEH26" s="13"/>
      <c r="PEI26" s="13"/>
      <c r="PEJ26" s="13"/>
      <c r="PEK26" s="13"/>
      <c r="PEL26" s="14"/>
      <c r="PEM26" s="14"/>
      <c r="PEN26" s="15"/>
      <c r="PEO26" s="12"/>
      <c r="PEP26" s="13"/>
      <c r="PEQ26" s="13"/>
      <c r="PER26" s="13"/>
      <c r="PES26" s="13"/>
      <c r="PET26" s="14"/>
      <c r="PEU26" s="14"/>
      <c r="PEV26" s="15"/>
      <c r="PEW26" s="12"/>
      <c r="PEX26" s="13"/>
      <c r="PEY26" s="13"/>
      <c r="PEZ26" s="13"/>
      <c r="PFA26" s="13"/>
      <c r="PFB26" s="14"/>
      <c r="PFC26" s="14"/>
      <c r="PFD26" s="15"/>
      <c r="PFE26" s="12"/>
      <c r="PFF26" s="13"/>
      <c r="PFG26" s="13"/>
      <c r="PFH26" s="13"/>
      <c r="PFI26" s="13"/>
      <c r="PFJ26" s="14"/>
      <c r="PFK26" s="14"/>
      <c r="PFL26" s="15"/>
      <c r="PFM26" s="12"/>
      <c r="PFN26" s="13"/>
      <c r="PFO26" s="13"/>
      <c r="PFP26" s="13"/>
      <c r="PFQ26" s="13"/>
      <c r="PFR26" s="14"/>
      <c r="PFS26" s="14"/>
      <c r="PFT26" s="15"/>
      <c r="PFU26" s="12"/>
      <c r="PFV26" s="13"/>
      <c r="PFW26" s="13"/>
      <c r="PFX26" s="13"/>
      <c r="PFY26" s="13"/>
      <c r="PFZ26" s="14"/>
      <c r="PGA26" s="14"/>
      <c r="PGB26" s="15"/>
      <c r="PGC26" s="12"/>
      <c r="PGD26" s="13"/>
      <c r="PGE26" s="13"/>
      <c r="PGF26" s="13"/>
      <c r="PGG26" s="13"/>
      <c r="PGH26" s="14"/>
      <c r="PGI26" s="14"/>
      <c r="PGJ26" s="15"/>
      <c r="PGK26" s="12"/>
      <c r="PGL26" s="13"/>
      <c r="PGM26" s="13"/>
      <c r="PGN26" s="13"/>
      <c r="PGO26" s="13"/>
      <c r="PGP26" s="14"/>
      <c r="PGQ26" s="14"/>
      <c r="PGR26" s="15"/>
      <c r="PGS26" s="12"/>
      <c r="PGT26" s="13"/>
      <c r="PGU26" s="13"/>
      <c r="PGV26" s="13"/>
      <c r="PGW26" s="13"/>
      <c r="PGX26" s="14"/>
      <c r="PGY26" s="14"/>
      <c r="PGZ26" s="15"/>
      <c r="PHA26" s="12"/>
      <c r="PHB26" s="13"/>
      <c r="PHC26" s="13"/>
      <c r="PHD26" s="13"/>
      <c r="PHE26" s="13"/>
      <c r="PHF26" s="14"/>
      <c r="PHG26" s="14"/>
      <c r="PHH26" s="15"/>
      <c r="PHI26" s="12"/>
      <c r="PHJ26" s="13"/>
      <c r="PHK26" s="13"/>
      <c r="PHL26" s="13"/>
      <c r="PHM26" s="13"/>
      <c r="PHN26" s="14"/>
      <c r="PHO26" s="14"/>
      <c r="PHP26" s="15"/>
      <c r="PHQ26" s="12"/>
      <c r="PHR26" s="13"/>
      <c r="PHS26" s="13"/>
      <c r="PHT26" s="13"/>
      <c r="PHU26" s="13"/>
      <c r="PHV26" s="14"/>
      <c r="PHW26" s="14"/>
      <c r="PHX26" s="15"/>
      <c r="PHY26" s="12"/>
      <c r="PHZ26" s="13"/>
      <c r="PIA26" s="13"/>
      <c r="PIB26" s="13"/>
      <c r="PIC26" s="13"/>
      <c r="PID26" s="14"/>
      <c r="PIE26" s="14"/>
      <c r="PIF26" s="15"/>
      <c r="PIG26" s="12"/>
      <c r="PIH26" s="13"/>
      <c r="PII26" s="13"/>
      <c r="PIJ26" s="13"/>
      <c r="PIK26" s="13"/>
      <c r="PIL26" s="14"/>
      <c r="PIM26" s="14"/>
      <c r="PIN26" s="15"/>
      <c r="PIO26" s="12"/>
      <c r="PIP26" s="13"/>
      <c r="PIQ26" s="13"/>
      <c r="PIR26" s="13"/>
      <c r="PIS26" s="13"/>
      <c r="PIT26" s="14"/>
      <c r="PIU26" s="14"/>
      <c r="PIV26" s="15"/>
      <c r="PIW26" s="12"/>
      <c r="PIX26" s="13"/>
      <c r="PIY26" s="13"/>
      <c r="PIZ26" s="13"/>
      <c r="PJA26" s="13"/>
      <c r="PJB26" s="14"/>
      <c r="PJC26" s="14"/>
      <c r="PJD26" s="15"/>
      <c r="PJE26" s="12"/>
      <c r="PJF26" s="13"/>
      <c r="PJG26" s="13"/>
      <c r="PJH26" s="13"/>
      <c r="PJI26" s="13"/>
      <c r="PJJ26" s="14"/>
      <c r="PJK26" s="14"/>
      <c r="PJL26" s="15"/>
      <c r="PJM26" s="12"/>
      <c r="PJN26" s="13"/>
      <c r="PJO26" s="13"/>
      <c r="PJP26" s="13"/>
      <c r="PJQ26" s="13"/>
      <c r="PJR26" s="14"/>
      <c r="PJS26" s="14"/>
      <c r="PJT26" s="15"/>
      <c r="PJU26" s="12"/>
      <c r="PJV26" s="13"/>
      <c r="PJW26" s="13"/>
      <c r="PJX26" s="13"/>
      <c r="PJY26" s="13"/>
      <c r="PJZ26" s="14"/>
      <c r="PKA26" s="14"/>
      <c r="PKB26" s="15"/>
      <c r="PKC26" s="12"/>
      <c r="PKD26" s="13"/>
      <c r="PKE26" s="13"/>
      <c r="PKF26" s="13"/>
      <c r="PKG26" s="13"/>
      <c r="PKH26" s="14"/>
      <c r="PKI26" s="14"/>
      <c r="PKJ26" s="15"/>
      <c r="PKK26" s="12"/>
      <c r="PKL26" s="13"/>
      <c r="PKM26" s="13"/>
      <c r="PKN26" s="13"/>
      <c r="PKO26" s="13"/>
      <c r="PKP26" s="14"/>
      <c r="PKQ26" s="14"/>
      <c r="PKR26" s="15"/>
      <c r="PKS26" s="12"/>
      <c r="PKT26" s="13"/>
      <c r="PKU26" s="13"/>
      <c r="PKV26" s="13"/>
      <c r="PKW26" s="13"/>
      <c r="PKX26" s="14"/>
      <c r="PKY26" s="14"/>
      <c r="PKZ26" s="15"/>
      <c r="PLA26" s="12"/>
      <c r="PLB26" s="13"/>
      <c r="PLC26" s="13"/>
      <c r="PLD26" s="13"/>
      <c r="PLE26" s="13"/>
      <c r="PLF26" s="14"/>
      <c r="PLG26" s="14"/>
      <c r="PLH26" s="15"/>
      <c r="PLI26" s="12"/>
      <c r="PLJ26" s="13"/>
      <c r="PLK26" s="13"/>
      <c r="PLL26" s="13"/>
      <c r="PLM26" s="13"/>
      <c r="PLN26" s="14"/>
      <c r="PLO26" s="14"/>
      <c r="PLP26" s="15"/>
      <c r="PLQ26" s="12"/>
      <c r="PLR26" s="13"/>
      <c r="PLS26" s="13"/>
      <c r="PLT26" s="13"/>
      <c r="PLU26" s="13"/>
      <c r="PLV26" s="14"/>
      <c r="PLW26" s="14"/>
      <c r="PLX26" s="15"/>
      <c r="PLY26" s="12"/>
      <c r="PLZ26" s="13"/>
      <c r="PMA26" s="13"/>
      <c r="PMB26" s="13"/>
      <c r="PMC26" s="13"/>
      <c r="PMD26" s="14"/>
      <c r="PME26" s="14"/>
      <c r="PMF26" s="15"/>
      <c r="PMG26" s="12"/>
      <c r="PMH26" s="13"/>
      <c r="PMI26" s="13"/>
      <c r="PMJ26" s="13"/>
      <c r="PMK26" s="13"/>
      <c r="PML26" s="14"/>
      <c r="PMM26" s="14"/>
      <c r="PMN26" s="15"/>
      <c r="PMO26" s="12"/>
      <c r="PMP26" s="13"/>
      <c r="PMQ26" s="13"/>
      <c r="PMR26" s="13"/>
      <c r="PMS26" s="13"/>
      <c r="PMT26" s="14"/>
      <c r="PMU26" s="14"/>
      <c r="PMV26" s="15"/>
      <c r="PMW26" s="12"/>
      <c r="PMX26" s="13"/>
      <c r="PMY26" s="13"/>
      <c r="PMZ26" s="13"/>
      <c r="PNA26" s="13"/>
      <c r="PNB26" s="14"/>
      <c r="PNC26" s="14"/>
      <c r="PND26" s="15"/>
      <c r="PNE26" s="12"/>
      <c r="PNF26" s="13"/>
      <c r="PNG26" s="13"/>
      <c r="PNH26" s="13"/>
      <c r="PNI26" s="13"/>
      <c r="PNJ26" s="14"/>
      <c r="PNK26" s="14"/>
      <c r="PNL26" s="15"/>
      <c r="PNM26" s="12"/>
      <c r="PNN26" s="13"/>
      <c r="PNO26" s="13"/>
      <c r="PNP26" s="13"/>
      <c r="PNQ26" s="13"/>
      <c r="PNR26" s="14"/>
      <c r="PNS26" s="14"/>
      <c r="PNT26" s="15"/>
      <c r="PNU26" s="12"/>
      <c r="PNV26" s="13"/>
      <c r="PNW26" s="13"/>
      <c r="PNX26" s="13"/>
      <c r="PNY26" s="13"/>
      <c r="PNZ26" s="14"/>
      <c r="POA26" s="14"/>
      <c r="POB26" s="15"/>
      <c r="POC26" s="12"/>
      <c r="POD26" s="13"/>
      <c r="POE26" s="13"/>
      <c r="POF26" s="13"/>
      <c r="POG26" s="13"/>
      <c r="POH26" s="14"/>
      <c r="POI26" s="14"/>
      <c r="POJ26" s="15"/>
      <c r="POK26" s="12"/>
      <c r="POL26" s="13"/>
      <c r="POM26" s="13"/>
      <c r="PON26" s="13"/>
      <c r="POO26" s="13"/>
      <c r="POP26" s="14"/>
      <c r="POQ26" s="14"/>
      <c r="POR26" s="15"/>
      <c r="POS26" s="12"/>
      <c r="POT26" s="13"/>
      <c r="POU26" s="13"/>
      <c r="POV26" s="13"/>
      <c r="POW26" s="13"/>
      <c r="POX26" s="14"/>
      <c r="POY26" s="14"/>
      <c r="POZ26" s="15"/>
      <c r="PPA26" s="12"/>
      <c r="PPB26" s="13"/>
      <c r="PPC26" s="13"/>
      <c r="PPD26" s="13"/>
      <c r="PPE26" s="13"/>
      <c r="PPF26" s="14"/>
      <c r="PPG26" s="14"/>
      <c r="PPH26" s="15"/>
      <c r="PPI26" s="12"/>
      <c r="PPJ26" s="13"/>
      <c r="PPK26" s="13"/>
      <c r="PPL26" s="13"/>
      <c r="PPM26" s="13"/>
      <c r="PPN26" s="14"/>
      <c r="PPO26" s="14"/>
      <c r="PPP26" s="15"/>
      <c r="PPQ26" s="12"/>
      <c r="PPR26" s="13"/>
      <c r="PPS26" s="13"/>
      <c r="PPT26" s="13"/>
      <c r="PPU26" s="13"/>
      <c r="PPV26" s="14"/>
      <c r="PPW26" s="14"/>
      <c r="PPX26" s="15"/>
      <c r="PPY26" s="12"/>
      <c r="PPZ26" s="13"/>
      <c r="PQA26" s="13"/>
      <c r="PQB26" s="13"/>
      <c r="PQC26" s="13"/>
      <c r="PQD26" s="14"/>
      <c r="PQE26" s="14"/>
      <c r="PQF26" s="15"/>
      <c r="PQG26" s="12"/>
      <c r="PQH26" s="13"/>
      <c r="PQI26" s="13"/>
      <c r="PQJ26" s="13"/>
      <c r="PQK26" s="13"/>
      <c r="PQL26" s="14"/>
      <c r="PQM26" s="14"/>
      <c r="PQN26" s="15"/>
      <c r="PQO26" s="12"/>
      <c r="PQP26" s="13"/>
      <c r="PQQ26" s="13"/>
      <c r="PQR26" s="13"/>
      <c r="PQS26" s="13"/>
      <c r="PQT26" s="14"/>
      <c r="PQU26" s="14"/>
      <c r="PQV26" s="15"/>
      <c r="PQW26" s="12"/>
      <c r="PQX26" s="13"/>
      <c r="PQY26" s="13"/>
      <c r="PQZ26" s="13"/>
      <c r="PRA26" s="13"/>
      <c r="PRB26" s="14"/>
      <c r="PRC26" s="14"/>
      <c r="PRD26" s="15"/>
      <c r="PRE26" s="12"/>
      <c r="PRF26" s="13"/>
      <c r="PRG26" s="13"/>
      <c r="PRH26" s="13"/>
      <c r="PRI26" s="13"/>
      <c r="PRJ26" s="14"/>
      <c r="PRK26" s="14"/>
      <c r="PRL26" s="15"/>
      <c r="PRM26" s="12"/>
      <c r="PRN26" s="13"/>
      <c r="PRO26" s="13"/>
      <c r="PRP26" s="13"/>
      <c r="PRQ26" s="13"/>
      <c r="PRR26" s="14"/>
      <c r="PRS26" s="14"/>
      <c r="PRT26" s="15"/>
      <c r="PRU26" s="12"/>
      <c r="PRV26" s="13"/>
      <c r="PRW26" s="13"/>
      <c r="PRX26" s="13"/>
      <c r="PRY26" s="13"/>
      <c r="PRZ26" s="14"/>
      <c r="PSA26" s="14"/>
      <c r="PSB26" s="15"/>
      <c r="PSC26" s="12"/>
      <c r="PSD26" s="13"/>
      <c r="PSE26" s="13"/>
      <c r="PSF26" s="13"/>
      <c r="PSG26" s="13"/>
      <c r="PSH26" s="14"/>
      <c r="PSI26" s="14"/>
      <c r="PSJ26" s="15"/>
      <c r="PSK26" s="12"/>
      <c r="PSL26" s="13"/>
      <c r="PSM26" s="13"/>
      <c r="PSN26" s="13"/>
      <c r="PSO26" s="13"/>
      <c r="PSP26" s="14"/>
      <c r="PSQ26" s="14"/>
      <c r="PSR26" s="15"/>
      <c r="PSS26" s="12"/>
      <c r="PST26" s="13"/>
      <c r="PSU26" s="13"/>
      <c r="PSV26" s="13"/>
      <c r="PSW26" s="13"/>
      <c r="PSX26" s="14"/>
      <c r="PSY26" s="14"/>
      <c r="PSZ26" s="15"/>
      <c r="PTA26" s="12"/>
      <c r="PTB26" s="13"/>
      <c r="PTC26" s="13"/>
      <c r="PTD26" s="13"/>
      <c r="PTE26" s="13"/>
      <c r="PTF26" s="14"/>
      <c r="PTG26" s="14"/>
      <c r="PTH26" s="15"/>
      <c r="PTI26" s="12"/>
      <c r="PTJ26" s="13"/>
      <c r="PTK26" s="13"/>
      <c r="PTL26" s="13"/>
      <c r="PTM26" s="13"/>
      <c r="PTN26" s="14"/>
      <c r="PTO26" s="14"/>
      <c r="PTP26" s="15"/>
      <c r="PTQ26" s="12"/>
      <c r="PTR26" s="13"/>
      <c r="PTS26" s="13"/>
      <c r="PTT26" s="13"/>
      <c r="PTU26" s="13"/>
      <c r="PTV26" s="14"/>
      <c r="PTW26" s="14"/>
      <c r="PTX26" s="15"/>
      <c r="PTY26" s="12"/>
      <c r="PTZ26" s="13"/>
      <c r="PUA26" s="13"/>
      <c r="PUB26" s="13"/>
      <c r="PUC26" s="13"/>
      <c r="PUD26" s="14"/>
      <c r="PUE26" s="14"/>
      <c r="PUF26" s="15"/>
      <c r="PUG26" s="12"/>
      <c r="PUH26" s="13"/>
      <c r="PUI26" s="13"/>
      <c r="PUJ26" s="13"/>
      <c r="PUK26" s="13"/>
      <c r="PUL26" s="14"/>
      <c r="PUM26" s="14"/>
      <c r="PUN26" s="15"/>
      <c r="PUO26" s="12"/>
      <c r="PUP26" s="13"/>
      <c r="PUQ26" s="13"/>
      <c r="PUR26" s="13"/>
      <c r="PUS26" s="13"/>
      <c r="PUT26" s="14"/>
      <c r="PUU26" s="14"/>
      <c r="PUV26" s="15"/>
      <c r="PUW26" s="12"/>
      <c r="PUX26" s="13"/>
      <c r="PUY26" s="13"/>
      <c r="PUZ26" s="13"/>
      <c r="PVA26" s="13"/>
      <c r="PVB26" s="14"/>
      <c r="PVC26" s="14"/>
      <c r="PVD26" s="15"/>
      <c r="PVE26" s="12"/>
      <c r="PVF26" s="13"/>
      <c r="PVG26" s="13"/>
      <c r="PVH26" s="13"/>
      <c r="PVI26" s="13"/>
      <c r="PVJ26" s="14"/>
      <c r="PVK26" s="14"/>
      <c r="PVL26" s="15"/>
      <c r="PVM26" s="12"/>
      <c r="PVN26" s="13"/>
      <c r="PVO26" s="13"/>
      <c r="PVP26" s="13"/>
      <c r="PVQ26" s="13"/>
      <c r="PVR26" s="14"/>
      <c r="PVS26" s="14"/>
      <c r="PVT26" s="15"/>
      <c r="PVU26" s="12"/>
      <c r="PVV26" s="13"/>
      <c r="PVW26" s="13"/>
      <c r="PVX26" s="13"/>
      <c r="PVY26" s="13"/>
      <c r="PVZ26" s="14"/>
      <c r="PWA26" s="14"/>
      <c r="PWB26" s="15"/>
      <c r="PWC26" s="12"/>
      <c r="PWD26" s="13"/>
      <c r="PWE26" s="13"/>
      <c r="PWF26" s="13"/>
      <c r="PWG26" s="13"/>
      <c r="PWH26" s="14"/>
      <c r="PWI26" s="14"/>
      <c r="PWJ26" s="15"/>
      <c r="PWK26" s="12"/>
      <c r="PWL26" s="13"/>
      <c r="PWM26" s="13"/>
      <c r="PWN26" s="13"/>
      <c r="PWO26" s="13"/>
      <c r="PWP26" s="14"/>
      <c r="PWQ26" s="14"/>
      <c r="PWR26" s="15"/>
      <c r="PWS26" s="12"/>
      <c r="PWT26" s="13"/>
      <c r="PWU26" s="13"/>
      <c r="PWV26" s="13"/>
      <c r="PWW26" s="13"/>
      <c r="PWX26" s="14"/>
      <c r="PWY26" s="14"/>
      <c r="PWZ26" s="15"/>
      <c r="PXA26" s="12"/>
      <c r="PXB26" s="13"/>
      <c r="PXC26" s="13"/>
      <c r="PXD26" s="13"/>
      <c r="PXE26" s="13"/>
      <c r="PXF26" s="14"/>
      <c r="PXG26" s="14"/>
      <c r="PXH26" s="15"/>
      <c r="PXI26" s="12"/>
      <c r="PXJ26" s="13"/>
      <c r="PXK26" s="13"/>
      <c r="PXL26" s="13"/>
      <c r="PXM26" s="13"/>
      <c r="PXN26" s="14"/>
      <c r="PXO26" s="14"/>
      <c r="PXP26" s="15"/>
      <c r="PXQ26" s="12"/>
      <c r="PXR26" s="13"/>
      <c r="PXS26" s="13"/>
      <c r="PXT26" s="13"/>
      <c r="PXU26" s="13"/>
      <c r="PXV26" s="14"/>
      <c r="PXW26" s="14"/>
      <c r="PXX26" s="15"/>
      <c r="PXY26" s="12"/>
      <c r="PXZ26" s="13"/>
      <c r="PYA26" s="13"/>
      <c r="PYB26" s="13"/>
      <c r="PYC26" s="13"/>
      <c r="PYD26" s="14"/>
      <c r="PYE26" s="14"/>
      <c r="PYF26" s="15"/>
      <c r="PYG26" s="12"/>
      <c r="PYH26" s="13"/>
      <c r="PYI26" s="13"/>
      <c r="PYJ26" s="13"/>
      <c r="PYK26" s="13"/>
      <c r="PYL26" s="14"/>
      <c r="PYM26" s="14"/>
      <c r="PYN26" s="15"/>
      <c r="PYO26" s="12"/>
      <c r="PYP26" s="13"/>
      <c r="PYQ26" s="13"/>
      <c r="PYR26" s="13"/>
      <c r="PYS26" s="13"/>
      <c r="PYT26" s="14"/>
      <c r="PYU26" s="14"/>
      <c r="PYV26" s="15"/>
      <c r="PYW26" s="12"/>
      <c r="PYX26" s="13"/>
      <c r="PYY26" s="13"/>
      <c r="PYZ26" s="13"/>
      <c r="PZA26" s="13"/>
      <c r="PZB26" s="14"/>
      <c r="PZC26" s="14"/>
      <c r="PZD26" s="15"/>
      <c r="PZE26" s="12"/>
      <c r="PZF26" s="13"/>
      <c r="PZG26" s="13"/>
      <c r="PZH26" s="13"/>
      <c r="PZI26" s="13"/>
      <c r="PZJ26" s="14"/>
      <c r="PZK26" s="14"/>
      <c r="PZL26" s="15"/>
      <c r="PZM26" s="12"/>
      <c r="PZN26" s="13"/>
      <c r="PZO26" s="13"/>
      <c r="PZP26" s="13"/>
      <c r="PZQ26" s="13"/>
      <c r="PZR26" s="14"/>
      <c r="PZS26" s="14"/>
      <c r="PZT26" s="15"/>
      <c r="PZU26" s="12"/>
      <c r="PZV26" s="13"/>
      <c r="PZW26" s="13"/>
      <c r="PZX26" s="13"/>
      <c r="PZY26" s="13"/>
      <c r="PZZ26" s="14"/>
      <c r="QAA26" s="14"/>
      <c r="QAB26" s="15"/>
      <c r="QAC26" s="12"/>
      <c r="QAD26" s="13"/>
      <c r="QAE26" s="13"/>
      <c r="QAF26" s="13"/>
      <c r="QAG26" s="13"/>
      <c r="QAH26" s="14"/>
      <c r="QAI26" s="14"/>
      <c r="QAJ26" s="15"/>
      <c r="QAK26" s="12"/>
      <c r="QAL26" s="13"/>
      <c r="QAM26" s="13"/>
      <c r="QAN26" s="13"/>
      <c r="QAO26" s="13"/>
      <c r="QAP26" s="14"/>
      <c r="QAQ26" s="14"/>
      <c r="QAR26" s="15"/>
      <c r="QAS26" s="12"/>
      <c r="QAT26" s="13"/>
      <c r="QAU26" s="13"/>
      <c r="QAV26" s="13"/>
      <c r="QAW26" s="13"/>
      <c r="QAX26" s="14"/>
      <c r="QAY26" s="14"/>
      <c r="QAZ26" s="15"/>
      <c r="QBA26" s="12"/>
      <c r="QBB26" s="13"/>
      <c r="QBC26" s="13"/>
      <c r="QBD26" s="13"/>
      <c r="QBE26" s="13"/>
      <c r="QBF26" s="14"/>
      <c r="QBG26" s="14"/>
      <c r="QBH26" s="15"/>
      <c r="QBI26" s="12"/>
      <c r="QBJ26" s="13"/>
      <c r="QBK26" s="13"/>
      <c r="QBL26" s="13"/>
      <c r="QBM26" s="13"/>
      <c r="QBN26" s="14"/>
      <c r="QBO26" s="14"/>
      <c r="QBP26" s="15"/>
      <c r="QBQ26" s="12"/>
      <c r="QBR26" s="13"/>
      <c r="QBS26" s="13"/>
      <c r="QBT26" s="13"/>
      <c r="QBU26" s="13"/>
      <c r="QBV26" s="14"/>
      <c r="QBW26" s="14"/>
      <c r="QBX26" s="15"/>
      <c r="QBY26" s="12"/>
      <c r="QBZ26" s="13"/>
      <c r="QCA26" s="13"/>
      <c r="QCB26" s="13"/>
      <c r="QCC26" s="13"/>
      <c r="QCD26" s="14"/>
      <c r="QCE26" s="14"/>
      <c r="QCF26" s="15"/>
      <c r="QCG26" s="12"/>
      <c r="QCH26" s="13"/>
      <c r="QCI26" s="13"/>
      <c r="QCJ26" s="13"/>
      <c r="QCK26" s="13"/>
      <c r="QCL26" s="14"/>
      <c r="QCM26" s="14"/>
      <c r="QCN26" s="15"/>
      <c r="QCO26" s="12"/>
      <c r="QCP26" s="13"/>
      <c r="QCQ26" s="13"/>
      <c r="QCR26" s="13"/>
      <c r="QCS26" s="13"/>
      <c r="QCT26" s="14"/>
      <c r="QCU26" s="14"/>
      <c r="QCV26" s="15"/>
      <c r="QCW26" s="12"/>
      <c r="QCX26" s="13"/>
      <c r="QCY26" s="13"/>
      <c r="QCZ26" s="13"/>
      <c r="QDA26" s="13"/>
      <c r="QDB26" s="14"/>
      <c r="QDC26" s="14"/>
      <c r="QDD26" s="15"/>
      <c r="QDE26" s="12"/>
      <c r="QDF26" s="13"/>
      <c r="QDG26" s="13"/>
      <c r="QDH26" s="13"/>
      <c r="QDI26" s="13"/>
      <c r="QDJ26" s="14"/>
      <c r="QDK26" s="14"/>
      <c r="QDL26" s="15"/>
      <c r="QDM26" s="12"/>
      <c r="QDN26" s="13"/>
      <c r="QDO26" s="13"/>
      <c r="QDP26" s="13"/>
      <c r="QDQ26" s="13"/>
      <c r="QDR26" s="14"/>
      <c r="QDS26" s="14"/>
      <c r="QDT26" s="15"/>
      <c r="QDU26" s="12"/>
      <c r="QDV26" s="13"/>
      <c r="QDW26" s="13"/>
      <c r="QDX26" s="13"/>
      <c r="QDY26" s="13"/>
      <c r="QDZ26" s="14"/>
      <c r="QEA26" s="14"/>
      <c r="QEB26" s="15"/>
      <c r="QEC26" s="12"/>
      <c r="QED26" s="13"/>
      <c r="QEE26" s="13"/>
      <c r="QEF26" s="13"/>
      <c r="QEG26" s="13"/>
      <c r="QEH26" s="14"/>
      <c r="QEI26" s="14"/>
      <c r="QEJ26" s="15"/>
      <c r="QEK26" s="12"/>
      <c r="QEL26" s="13"/>
      <c r="QEM26" s="13"/>
      <c r="QEN26" s="13"/>
      <c r="QEO26" s="13"/>
      <c r="QEP26" s="14"/>
      <c r="QEQ26" s="14"/>
      <c r="QER26" s="15"/>
      <c r="QES26" s="12"/>
      <c r="QET26" s="13"/>
      <c r="QEU26" s="13"/>
      <c r="QEV26" s="13"/>
      <c r="QEW26" s="13"/>
      <c r="QEX26" s="14"/>
      <c r="QEY26" s="14"/>
      <c r="QEZ26" s="15"/>
      <c r="QFA26" s="12"/>
      <c r="QFB26" s="13"/>
      <c r="QFC26" s="13"/>
      <c r="QFD26" s="13"/>
      <c r="QFE26" s="13"/>
      <c r="QFF26" s="14"/>
      <c r="QFG26" s="14"/>
      <c r="QFH26" s="15"/>
      <c r="QFI26" s="12"/>
      <c r="QFJ26" s="13"/>
      <c r="QFK26" s="13"/>
      <c r="QFL26" s="13"/>
      <c r="QFM26" s="13"/>
      <c r="QFN26" s="14"/>
      <c r="QFO26" s="14"/>
      <c r="QFP26" s="15"/>
      <c r="QFQ26" s="12"/>
      <c r="QFR26" s="13"/>
      <c r="QFS26" s="13"/>
      <c r="QFT26" s="13"/>
      <c r="QFU26" s="13"/>
      <c r="QFV26" s="14"/>
      <c r="QFW26" s="14"/>
      <c r="QFX26" s="15"/>
      <c r="QFY26" s="12"/>
      <c r="QFZ26" s="13"/>
      <c r="QGA26" s="13"/>
      <c r="QGB26" s="13"/>
      <c r="QGC26" s="13"/>
      <c r="QGD26" s="14"/>
      <c r="QGE26" s="14"/>
      <c r="QGF26" s="15"/>
      <c r="QGG26" s="12"/>
      <c r="QGH26" s="13"/>
      <c r="QGI26" s="13"/>
      <c r="QGJ26" s="13"/>
      <c r="QGK26" s="13"/>
      <c r="QGL26" s="14"/>
      <c r="QGM26" s="14"/>
      <c r="QGN26" s="15"/>
      <c r="QGO26" s="12"/>
      <c r="QGP26" s="13"/>
      <c r="QGQ26" s="13"/>
      <c r="QGR26" s="13"/>
      <c r="QGS26" s="13"/>
      <c r="QGT26" s="14"/>
      <c r="QGU26" s="14"/>
      <c r="QGV26" s="15"/>
      <c r="QGW26" s="12"/>
      <c r="QGX26" s="13"/>
      <c r="QGY26" s="13"/>
      <c r="QGZ26" s="13"/>
      <c r="QHA26" s="13"/>
      <c r="QHB26" s="14"/>
      <c r="QHC26" s="14"/>
      <c r="QHD26" s="15"/>
      <c r="QHE26" s="12"/>
      <c r="QHF26" s="13"/>
      <c r="QHG26" s="13"/>
      <c r="QHH26" s="13"/>
      <c r="QHI26" s="13"/>
      <c r="QHJ26" s="14"/>
      <c r="QHK26" s="14"/>
      <c r="QHL26" s="15"/>
      <c r="QHM26" s="12"/>
      <c r="QHN26" s="13"/>
      <c r="QHO26" s="13"/>
      <c r="QHP26" s="13"/>
      <c r="QHQ26" s="13"/>
      <c r="QHR26" s="14"/>
      <c r="QHS26" s="14"/>
      <c r="QHT26" s="15"/>
      <c r="QHU26" s="12"/>
      <c r="QHV26" s="13"/>
      <c r="QHW26" s="13"/>
      <c r="QHX26" s="13"/>
      <c r="QHY26" s="13"/>
      <c r="QHZ26" s="14"/>
      <c r="QIA26" s="14"/>
      <c r="QIB26" s="15"/>
      <c r="QIC26" s="12"/>
      <c r="QID26" s="13"/>
      <c r="QIE26" s="13"/>
      <c r="QIF26" s="13"/>
      <c r="QIG26" s="13"/>
      <c r="QIH26" s="14"/>
      <c r="QII26" s="14"/>
      <c r="QIJ26" s="15"/>
      <c r="QIK26" s="12"/>
      <c r="QIL26" s="13"/>
      <c r="QIM26" s="13"/>
      <c r="QIN26" s="13"/>
      <c r="QIO26" s="13"/>
      <c r="QIP26" s="14"/>
      <c r="QIQ26" s="14"/>
      <c r="QIR26" s="15"/>
      <c r="QIS26" s="12"/>
      <c r="QIT26" s="13"/>
      <c r="QIU26" s="13"/>
      <c r="QIV26" s="13"/>
      <c r="QIW26" s="13"/>
      <c r="QIX26" s="14"/>
      <c r="QIY26" s="14"/>
      <c r="QIZ26" s="15"/>
      <c r="QJA26" s="12"/>
      <c r="QJB26" s="13"/>
      <c r="QJC26" s="13"/>
      <c r="QJD26" s="13"/>
      <c r="QJE26" s="13"/>
      <c r="QJF26" s="14"/>
      <c r="QJG26" s="14"/>
      <c r="QJH26" s="15"/>
      <c r="QJI26" s="12"/>
      <c r="QJJ26" s="13"/>
      <c r="QJK26" s="13"/>
      <c r="QJL26" s="13"/>
      <c r="QJM26" s="13"/>
      <c r="QJN26" s="14"/>
      <c r="QJO26" s="14"/>
      <c r="QJP26" s="15"/>
      <c r="QJQ26" s="12"/>
      <c r="QJR26" s="13"/>
      <c r="QJS26" s="13"/>
      <c r="QJT26" s="13"/>
      <c r="QJU26" s="13"/>
      <c r="QJV26" s="14"/>
      <c r="QJW26" s="14"/>
      <c r="QJX26" s="15"/>
      <c r="QJY26" s="12"/>
      <c r="QJZ26" s="13"/>
      <c r="QKA26" s="13"/>
      <c r="QKB26" s="13"/>
      <c r="QKC26" s="13"/>
      <c r="QKD26" s="14"/>
      <c r="QKE26" s="14"/>
      <c r="QKF26" s="15"/>
      <c r="QKG26" s="12"/>
      <c r="QKH26" s="13"/>
      <c r="QKI26" s="13"/>
      <c r="QKJ26" s="13"/>
      <c r="QKK26" s="13"/>
      <c r="QKL26" s="14"/>
      <c r="QKM26" s="14"/>
      <c r="QKN26" s="15"/>
      <c r="QKO26" s="12"/>
      <c r="QKP26" s="13"/>
      <c r="QKQ26" s="13"/>
      <c r="QKR26" s="13"/>
      <c r="QKS26" s="13"/>
      <c r="QKT26" s="14"/>
      <c r="QKU26" s="14"/>
      <c r="QKV26" s="15"/>
      <c r="QKW26" s="12"/>
      <c r="QKX26" s="13"/>
      <c r="QKY26" s="13"/>
      <c r="QKZ26" s="13"/>
      <c r="QLA26" s="13"/>
      <c r="QLB26" s="14"/>
      <c r="QLC26" s="14"/>
      <c r="QLD26" s="15"/>
      <c r="QLE26" s="12"/>
      <c r="QLF26" s="13"/>
      <c r="QLG26" s="13"/>
      <c r="QLH26" s="13"/>
      <c r="QLI26" s="13"/>
      <c r="QLJ26" s="14"/>
      <c r="QLK26" s="14"/>
      <c r="QLL26" s="15"/>
      <c r="QLM26" s="12"/>
      <c r="QLN26" s="13"/>
      <c r="QLO26" s="13"/>
      <c r="QLP26" s="13"/>
      <c r="QLQ26" s="13"/>
      <c r="QLR26" s="14"/>
      <c r="QLS26" s="14"/>
      <c r="QLT26" s="15"/>
      <c r="QLU26" s="12"/>
      <c r="QLV26" s="13"/>
      <c r="QLW26" s="13"/>
      <c r="QLX26" s="13"/>
      <c r="QLY26" s="13"/>
      <c r="QLZ26" s="14"/>
      <c r="QMA26" s="14"/>
      <c r="QMB26" s="15"/>
      <c r="QMC26" s="12"/>
      <c r="QMD26" s="13"/>
      <c r="QME26" s="13"/>
      <c r="QMF26" s="13"/>
      <c r="QMG26" s="13"/>
      <c r="QMH26" s="14"/>
      <c r="QMI26" s="14"/>
      <c r="QMJ26" s="15"/>
      <c r="QMK26" s="12"/>
      <c r="QML26" s="13"/>
      <c r="QMM26" s="13"/>
      <c r="QMN26" s="13"/>
      <c r="QMO26" s="13"/>
      <c r="QMP26" s="14"/>
      <c r="QMQ26" s="14"/>
      <c r="QMR26" s="15"/>
      <c r="QMS26" s="12"/>
      <c r="QMT26" s="13"/>
      <c r="QMU26" s="13"/>
      <c r="QMV26" s="13"/>
      <c r="QMW26" s="13"/>
      <c r="QMX26" s="14"/>
      <c r="QMY26" s="14"/>
      <c r="QMZ26" s="15"/>
      <c r="QNA26" s="12"/>
      <c r="QNB26" s="13"/>
      <c r="QNC26" s="13"/>
      <c r="QND26" s="13"/>
      <c r="QNE26" s="13"/>
      <c r="QNF26" s="14"/>
      <c r="QNG26" s="14"/>
      <c r="QNH26" s="15"/>
      <c r="QNI26" s="12"/>
      <c r="QNJ26" s="13"/>
      <c r="QNK26" s="13"/>
      <c r="QNL26" s="13"/>
      <c r="QNM26" s="13"/>
      <c r="QNN26" s="14"/>
      <c r="QNO26" s="14"/>
      <c r="QNP26" s="15"/>
      <c r="QNQ26" s="12"/>
      <c r="QNR26" s="13"/>
      <c r="QNS26" s="13"/>
      <c r="QNT26" s="13"/>
      <c r="QNU26" s="13"/>
      <c r="QNV26" s="14"/>
      <c r="QNW26" s="14"/>
      <c r="QNX26" s="15"/>
      <c r="QNY26" s="12"/>
      <c r="QNZ26" s="13"/>
      <c r="QOA26" s="13"/>
      <c r="QOB26" s="13"/>
      <c r="QOC26" s="13"/>
      <c r="QOD26" s="14"/>
      <c r="QOE26" s="14"/>
      <c r="QOF26" s="15"/>
      <c r="QOG26" s="12"/>
      <c r="QOH26" s="13"/>
      <c r="QOI26" s="13"/>
      <c r="QOJ26" s="13"/>
      <c r="QOK26" s="13"/>
      <c r="QOL26" s="14"/>
      <c r="QOM26" s="14"/>
      <c r="QON26" s="15"/>
      <c r="QOO26" s="12"/>
      <c r="QOP26" s="13"/>
      <c r="QOQ26" s="13"/>
      <c r="QOR26" s="13"/>
      <c r="QOS26" s="13"/>
      <c r="QOT26" s="14"/>
      <c r="QOU26" s="14"/>
      <c r="QOV26" s="15"/>
      <c r="QOW26" s="12"/>
      <c r="QOX26" s="13"/>
      <c r="QOY26" s="13"/>
      <c r="QOZ26" s="13"/>
      <c r="QPA26" s="13"/>
      <c r="QPB26" s="14"/>
      <c r="QPC26" s="14"/>
      <c r="QPD26" s="15"/>
      <c r="QPE26" s="12"/>
      <c r="QPF26" s="13"/>
      <c r="QPG26" s="13"/>
      <c r="QPH26" s="13"/>
      <c r="QPI26" s="13"/>
      <c r="QPJ26" s="14"/>
      <c r="QPK26" s="14"/>
      <c r="QPL26" s="15"/>
      <c r="QPM26" s="12"/>
      <c r="QPN26" s="13"/>
      <c r="QPO26" s="13"/>
      <c r="QPP26" s="13"/>
      <c r="QPQ26" s="13"/>
      <c r="QPR26" s="14"/>
      <c r="QPS26" s="14"/>
      <c r="QPT26" s="15"/>
      <c r="QPU26" s="12"/>
      <c r="QPV26" s="13"/>
      <c r="QPW26" s="13"/>
      <c r="QPX26" s="13"/>
      <c r="QPY26" s="13"/>
      <c r="QPZ26" s="14"/>
      <c r="QQA26" s="14"/>
      <c r="QQB26" s="15"/>
      <c r="QQC26" s="12"/>
      <c r="QQD26" s="13"/>
      <c r="QQE26" s="13"/>
      <c r="QQF26" s="13"/>
      <c r="QQG26" s="13"/>
      <c r="QQH26" s="14"/>
      <c r="QQI26" s="14"/>
      <c r="QQJ26" s="15"/>
      <c r="QQK26" s="12"/>
      <c r="QQL26" s="13"/>
      <c r="QQM26" s="13"/>
      <c r="QQN26" s="13"/>
      <c r="QQO26" s="13"/>
      <c r="QQP26" s="14"/>
      <c r="QQQ26" s="14"/>
      <c r="QQR26" s="15"/>
      <c r="QQS26" s="12"/>
      <c r="QQT26" s="13"/>
      <c r="QQU26" s="13"/>
      <c r="QQV26" s="13"/>
      <c r="QQW26" s="13"/>
      <c r="QQX26" s="14"/>
      <c r="QQY26" s="14"/>
      <c r="QQZ26" s="15"/>
      <c r="QRA26" s="12"/>
      <c r="QRB26" s="13"/>
      <c r="QRC26" s="13"/>
      <c r="QRD26" s="13"/>
      <c r="QRE26" s="13"/>
      <c r="QRF26" s="14"/>
      <c r="QRG26" s="14"/>
      <c r="QRH26" s="15"/>
      <c r="QRI26" s="12"/>
      <c r="QRJ26" s="13"/>
      <c r="QRK26" s="13"/>
      <c r="QRL26" s="13"/>
      <c r="QRM26" s="13"/>
      <c r="QRN26" s="14"/>
      <c r="QRO26" s="14"/>
      <c r="QRP26" s="15"/>
      <c r="QRQ26" s="12"/>
      <c r="QRR26" s="13"/>
      <c r="QRS26" s="13"/>
      <c r="QRT26" s="13"/>
      <c r="QRU26" s="13"/>
      <c r="QRV26" s="14"/>
      <c r="QRW26" s="14"/>
      <c r="QRX26" s="15"/>
      <c r="QRY26" s="12"/>
      <c r="QRZ26" s="13"/>
      <c r="QSA26" s="13"/>
      <c r="QSB26" s="13"/>
      <c r="QSC26" s="13"/>
      <c r="QSD26" s="14"/>
      <c r="QSE26" s="14"/>
      <c r="QSF26" s="15"/>
      <c r="QSG26" s="12"/>
      <c r="QSH26" s="13"/>
      <c r="QSI26" s="13"/>
      <c r="QSJ26" s="13"/>
      <c r="QSK26" s="13"/>
      <c r="QSL26" s="14"/>
      <c r="QSM26" s="14"/>
      <c r="QSN26" s="15"/>
      <c r="QSO26" s="12"/>
      <c r="QSP26" s="13"/>
      <c r="QSQ26" s="13"/>
      <c r="QSR26" s="13"/>
      <c r="QSS26" s="13"/>
      <c r="QST26" s="14"/>
      <c r="QSU26" s="14"/>
      <c r="QSV26" s="15"/>
      <c r="QSW26" s="12"/>
      <c r="QSX26" s="13"/>
      <c r="QSY26" s="13"/>
      <c r="QSZ26" s="13"/>
      <c r="QTA26" s="13"/>
      <c r="QTB26" s="14"/>
      <c r="QTC26" s="14"/>
      <c r="QTD26" s="15"/>
      <c r="QTE26" s="12"/>
      <c r="QTF26" s="13"/>
      <c r="QTG26" s="13"/>
      <c r="QTH26" s="13"/>
      <c r="QTI26" s="13"/>
      <c r="QTJ26" s="14"/>
      <c r="QTK26" s="14"/>
      <c r="QTL26" s="15"/>
      <c r="QTM26" s="12"/>
      <c r="QTN26" s="13"/>
      <c r="QTO26" s="13"/>
      <c r="QTP26" s="13"/>
      <c r="QTQ26" s="13"/>
      <c r="QTR26" s="14"/>
      <c r="QTS26" s="14"/>
      <c r="QTT26" s="15"/>
      <c r="QTU26" s="12"/>
      <c r="QTV26" s="13"/>
      <c r="QTW26" s="13"/>
      <c r="QTX26" s="13"/>
      <c r="QTY26" s="13"/>
      <c r="QTZ26" s="14"/>
      <c r="QUA26" s="14"/>
      <c r="QUB26" s="15"/>
      <c r="QUC26" s="12"/>
      <c r="QUD26" s="13"/>
      <c r="QUE26" s="13"/>
      <c r="QUF26" s="13"/>
      <c r="QUG26" s="13"/>
      <c r="QUH26" s="14"/>
      <c r="QUI26" s="14"/>
      <c r="QUJ26" s="15"/>
      <c r="QUK26" s="12"/>
      <c r="QUL26" s="13"/>
      <c r="QUM26" s="13"/>
      <c r="QUN26" s="13"/>
      <c r="QUO26" s="13"/>
      <c r="QUP26" s="14"/>
      <c r="QUQ26" s="14"/>
      <c r="QUR26" s="15"/>
      <c r="QUS26" s="12"/>
      <c r="QUT26" s="13"/>
      <c r="QUU26" s="13"/>
      <c r="QUV26" s="13"/>
      <c r="QUW26" s="13"/>
      <c r="QUX26" s="14"/>
      <c r="QUY26" s="14"/>
      <c r="QUZ26" s="15"/>
      <c r="QVA26" s="12"/>
      <c r="QVB26" s="13"/>
      <c r="QVC26" s="13"/>
      <c r="QVD26" s="13"/>
      <c r="QVE26" s="13"/>
      <c r="QVF26" s="14"/>
      <c r="QVG26" s="14"/>
      <c r="QVH26" s="15"/>
      <c r="QVI26" s="12"/>
      <c r="QVJ26" s="13"/>
      <c r="QVK26" s="13"/>
      <c r="QVL26" s="13"/>
      <c r="QVM26" s="13"/>
      <c r="QVN26" s="14"/>
      <c r="QVO26" s="14"/>
      <c r="QVP26" s="15"/>
      <c r="QVQ26" s="12"/>
      <c r="QVR26" s="13"/>
      <c r="QVS26" s="13"/>
      <c r="QVT26" s="13"/>
      <c r="QVU26" s="13"/>
      <c r="QVV26" s="14"/>
      <c r="QVW26" s="14"/>
      <c r="QVX26" s="15"/>
      <c r="QVY26" s="12"/>
      <c r="QVZ26" s="13"/>
      <c r="QWA26" s="13"/>
      <c r="QWB26" s="13"/>
      <c r="QWC26" s="13"/>
      <c r="QWD26" s="14"/>
      <c r="QWE26" s="14"/>
      <c r="QWF26" s="15"/>
      <c r="QWG26" s="12"/>
      <c r="QWH26" s="13"/>
      <c r="QWI26" s="13"/>
      <c r="QWJ26" s="13"/>
      <c r="QWK26" s="13"/>
      <c r="QWL26" s="14"/>
      <c r="QWM26" s="14"/>
      <c r="QWN26" s="15"/>
      <c r="QWO26" s="12"/>
      <c r="QWP26" s="13"/>
      <c r="QWQ26" s="13"/>
      <c r="QWR26" s="13"/>
      <c r="QWS26" s="13"/>
      <c r="QWT26" s="14"/>
      <c r="QWU26" s="14"/>
      <c r="QWV26" s="15"/>
      <c r="QWW26" s="12"/>
      <c r="QWX26" s="13"/>
      <c r="QWY26" s="13"/>
      <c r="QWZ26" s="13"/>
      <c r="QXA26" s="13"/>
      <c r="QXB26" s="14"/>
      <c r="QXC26" s="14"/>
      <c r="QXD26" s="15"/>
      <c r="QXE26" s="12"/>
      <c r="QXF26" s="13"/>
      <c r="QXG26" s="13"/>
      <c r="QXH26" s="13"/>
      <c r="QXI26" s="13"/>
      <c r="QXJ26" s="14"/>
      <c r="QXK26" s="14"/>
      <c r="QXL26" s="15"/>
      <c r="QXM26" s="12"/>
      <c r="QXN26" s="13"/>
      <c r="QXO26" s="13"/>
      <c r="QXP26" s="13"/>
      <c r="QXQ26" s="13"/>
      <c r="QXR26" s="14"/>
      <c r="QXS26" s="14"/>
      <c r="QXT26" s="15"/>
      <c r="QXU26" s="12"/>
      <c r="QXV26" s="13"/>
      <c r="QXW26" s="13"/>
      <c r="QXX26" s="13"/>
      <c r="QXY26" s="13"/>
      <c r="QXZ26" s="14"/>
      <c r="QYA26" s="14"/>
      <c r="QYB26" s="15"/>
      <c r="QYC26" s="12"/>
      <c r="QYD26" s="13"/>
      <c r="QYE26" s="13"/>
      <c r="QYF26" s="13"/>
      <c r="QYG26" s="13"/>
      <c r="QYH26" s="14"/>
      <c r="QYI26" s="14"/>
      <c r="QYJ26" s="15"/>
      <c r="QYK26" s="12"/>
      <c r="QYL26" s="13"/>
      <c r="QYM26" s="13"/>
      <c r="QYN26" s="13"/>
      <c r="QYO26" s="13"/>
      <c r="QYP26" s="14"/>
      <c r="QYQ26" s="14"/>
      <c r="QYR26" s="15"/>
      <c r="QYS26" s="12"/>
      <c r="QYT26" s="13"/>
      <c r="QYU26" s="13"/>
      <c r="QYV26" s="13"/>
      <c r="QYW26" s="13"/>
      <c r="QYX26" s="14"/>
      <c r="QYY26" s="14"/>
      <c r="QYZ26" s="15"/>
      <c r="QZA26" s="12"/>
      <c r="QZB26" s="13"/>
      <c r="QZC26" s="13"/>
      <c r="QZD26" s="13"/>
      <c r="QZE26" s="13"/>
      <c r="QZF26" s="14"/>
      <c r="QZG26" s="14"/>
      <c r="QZH26" s="15"/>
      <c r="QZI26" s="12"/>
      <c r="QZJ26" s="13"/>
      <c r="QZK26" s="13"/>
      <c r="QZL26" s="13"/>
      <c r="QZM26" s="13"/>
      <c r="QZN26" s="14"/>
      <c r="QZO26" s="14"/>
      <c r="QZP26" s="15"/>
      <c r="QZQ26" s="12"/>
      <c r="QZR26" s="13"/>
      <c r="QZS26" s="13"/>
      <c r="QZT26" s="13"/>
      <c r="QZU26" s="13"/>
      <c r="QZV26" s="14"/>
      <c r="QZW26" s="14"/>
      <c r="QZX26" s="15"/>
      <c r="QZY26" s="12"/>
      <c r="QZZ26" s="13"/>
      <c r="RAA26" s="13"/>
      <c r="RAB26" s="13"/>
      <c r="RAC26" s="13"/>
      <c r="RAD26" s="14"/>
      <c r="RAE26" s="14"/>
      <c r="RAF26" s="15"/>
      <c r="RAG26" s="12"/>
      <c r="RAH26" s="13"/>
      <c r="RAI26" s="13"/>
      <c r="RAJ26" s="13"/>
      <c r="RAK26" s="13"/>
      <c r="RAL26" s="14"/>
      <c r="RAM26" s="14"/>
      <c r="RAN26" s="15"/>
      <c r="RAO26" s="12"/>
      <c r="RAP26" s="13"/>
      <c r="RAQ26" s="13"/>
      <c r="RAR26" s="13"/>
      <c r="RAS26" s="13"/>
      <c r="RAT26" s="14"/>
      <c r="RAU26" s="14"/>
      <c r="RAV26" s="15"/>
      <c r="RAW26" s="12"/>
      <c r="RAX26" s="13"/>
      <c r="RAY26" s="13"/>
      <c r="RAZ26" s="13"/>
      <c r="RBA26" s="13"/>
      <c r="RBB26" s="14"/>
      <c r="RBC26" s="14"/>
      <c r="RBD26" s="15"/>
      <c r="RBE26" s="12"/>
      <c r="RBF26" s="13"/>
      <c r="RBG26" s="13"/>
      <c r="RBH26" s="13"/>
      <c r="RBI26" s="13"/>
      <c r="RBJ26" s="14"/>
      <c r="RBK26" s="14"/>
      <c r="RBL26" s="15"/>
      <c r="RBM26" s="12"/>
      <c r="RBN26" s="13"/>
      <c r="RBO26" s="13"/>
      <c r="RBP26" s="13"/>
      <c r="RBQ26" s="13"/>
      <c r="RBR26" s="14"/>
      <c r="RBS26" s="14"/>
      <c r="RBT26" s="15"/>
      <c r="RBU26" s="12"/>
      <c r="RBV26" s="13"/>
      <c r="RBW26" s="13"/>
      <c r="RBX26" s="13"/>
      <c r="RBY26" s="13"/>
      <c r="RBZ26" s="14"/>
      <c r="RCA26" s="14"/>
      <c r="RCB26" s="15"/>
      <c r="RCC26" s="12"/>
      <c r="RCD26" s="13"/>
      <c r="RCE26" s="13"/>
      <c r="RCF26" s="13"/>
      <c r="RCG26" s="13"/>
      <c r="RCH26" s="14"/>
      <c r="RCI26" s="14"/>
      <c r="RCJ26" s="15"/>
      <c r="RCK26" s="12"/>
      <c r="RCL26" s="13"/>
      <c r="RCM26" s="13"/>
      <c r="RCN26" s="13"/>
      <c r="RCO26" s="13"/>
      <c r="RCP26" s="14"/>
      <c r="RCQ26" s="14"/>
      <c r="RCR26" s="15"/>
      <c r="RCS26" s="12"/>
      <c r="RCT26" s="13"/>
      <c r="RCU26" s="13"/>
      <c r="RCV26" s="13"/>
      <c r="RCW26" s="13"/>
      <c r="RCX26" s="14"/>
      <c r="RCY26" s="14"/>
      <c r="RCZ26" s="15"/>
      <c r="RDA26" s="12"/>
      <c r="RDB26" s="13"/>
      <c r="RDC26" s="13"/>
      <c r="RDD26" s="13"/>
      <c r="RDE26" s="13"/>
      <c r="RDF26" s="14"/>
      <c r="RDG26" s="14"/>
      <c r="RDH26" s="15"/>
      <c r="RDI26" s="12"/>
      <c r="RDJ26" s="13"/>
      <c r="RDK26" s="13"/>
      <c r="RDL26" s="13"/>
      <c r="RDM26" s="13"/>
      <c r="RDN26" s="14"/>
      <c r="RDO26" s="14"/>
      <c r="RDP26" s="15"/>
      <c r="RDQ26" s="12"/>
      <c r="RDR26" s="13"/>
      <c r="RDS26" s="13"/>
      <c r="RDT26" s="13"/>
      <c r="RDU26" s="13"/>
      <c r="RDV26" s="14"/>
      <c r="RDW26" s="14"/>
      <c r="RDX26" s="15"/>
      <c r="RDY26" s="12"/>
      <c r="RDZ26" s="13"/>
      <c r="REA26" s="13"/>
      <c r="REB26" s="13"/>
      <c r="REC26" s="13"/>
      <c r="RED26" s="14"/>
      <c r="REE26" s="14"/>
      <c r="REF26" s="15"/>
      <c r="REG26" s="12"/>
      <c r="REH26" s="13"/>
      <c r="REI26" s="13"/>
      <c r="REJ26" s="13"/>
      <c r="REK26" s="13"/>
      <c r="REL26" s="14"/>
      <c r="REM26" s="14"/>
      <c r="REN26" s="15"/>
      <c r="REO26" s="12"/>
      <c r="REP26" s="13"/>
      <c r="REQ26" s="13"/>
      <c r="RER26" s="13"/>
      <c r="RES26" s="13"/>
      <c r="RET26" s="14"/>
      <c r="REU26" s="14"/>
      <c r="REV26" s="15"/>
      <c r="REW26" s="12"/>
      <c r="REX26" s="13"/>
      <c r="REY26" s="13"/>
      <c r="REZ26" s="13"/>
      <c r="RFA26" s="13"/>
      <c r="RFB26" s="14"/>
      <c r="RFC26" s="14"/>
      <c r="RFD26" s="15"/>
      <c r="RFE26" s="12"/>
      <c r="RFF26" s="13"/>
      <c r="RFG26" s="13"/>
      <c r="RFH26" s="13"/>
      <c r="RFI26" s="13"/>
      <c r="RFJ26" s="14"/>
      <c r="RFK26" s="14"/>
      <c r="RFL26" s="15"/>
      <c r="RFM26" s="12"/>
      <c r="RFN26" s="13"/>
      <c r="RFO26" s="13"/>
      <c r="RFP26" s="13"/>
      <c r="RFQ26" s="13"/>
      <c r="RFR26" s="14"/>
      <c r="RFS26" s="14"/>
      <c r="RFT26" s="15"/>
      <c r="RFU26" s="12"/>
      <c r="RFV26" s="13"/>
      <c r="RFW26" s="13"/>
      <c r="RFX26" s="13"/>
      <c r="RFY26" s="13"/>
      <c r="RFZ26" s="14"/>
      <c r="RGA26" s="14"/>
      <c r="RGB26" s="15"/>
      <c r="RGC26" s="12"/>
      <c r="RGD26" s="13"/>
      <c r="RGE26" s="13"/>
      <c r="RGF26" s="13"/>
      <c r="RGG26" s="13"/>
      <c r="RGH26" s="14"/>
      <c r="RGI26" s="14"/>
      <c r="RGJ26" s="15"/>
      <c r="RGK26" s="12"/>
      <c r="RGL26" s="13"/>
      <c r="RGM26" s="13"/>
      <c r="RGN26" s="13"/>
      <c r="RGO26" s="13"/>
      <c r="RGP26" s="14"/>
      <c r="RGQ26" s="14"/>
      <c r="RGR26" s="15"/>
      <c r="RGS26" s="12"/>
      <c r="RGT26" s="13"/>
      <c r="RGU26" s="13"/>
      <c r="RGV26" s="13"/>
      <c r="RGW26" s="13"/>
      <c r="RGX26" s="14"/>
      <c r="RGY26" s="14"/>
      <c r="RGZ26" s="15"/>
      <c r="RHA26" s="12"/>
      <c r="RHB26" s="13"/>
      <c r="RHC26" s="13"/>
      <c r="RHD26" s="13"/>
      <c r="RHE26" s="13"/>
      <c r="RHF26" s="14"/>
      <c r="RHG26" s="14"/>
      <c r="RHH26" s="15"/>
      <c r="RHI26" s="12"/>
      <c r="RHJ26" s="13"/>
      <c r="RHK26" s="13"/>
      <c r="RHL26" s="13"/>
      <c r="RHM26" s="13"/>
      <c r="RHN26" s="14"/>
      <c r="RHO26" s="14"/>
      <c r="RHP26" s="15"/>
      <c r="RHQ26" s="12"/>
      <c r="RHR26" s="13"/>
      <c r="RHS26" s="13"/>
      <c r="RHT26" s="13"/>
      <c r="RHU26" s="13"/>
      <c r="RHV26" s="14"/>
      <c r="RHW26" s="14"/>
      <c r="RHX26" s="15"/>
      <c r="RHY26" s="12"/>
      <c r="RHZ26" s="13"/>
      <c r="RIA26" s="13"/>
      <c r="RIB26" s="13"/>
      <c r="RIC26" s="13"/>
      <c r="RID26" s="14"/>
      <c r="RIE26" s="14"/>
      <c r="RIF26" s="15"/>
      <c r="RIG26" s="12"/>
      <c r="RIH26" s="13"/>
      <c r="RII26" s="13"/>
      <c r="RIJ26" s="13"/>
      <c r="RIK26" s="13"/>
      <c r="RIL26" s="14"/>
      <c r="RIM26" s="14"/>
      <c r="RIN26" s="15"/>
      <c r="RIO26" s="12"/>
      <c r="RIP26" s="13"/>
      <c r="RIQ26" s="13"/>
      <c r="RIR26" s="13"/>
      <c r="RIS26" s="13"/>
      <c r="RIT26" s="14"/>
      <c r="RIU26" s="14"/>
      <c r="RIV26" s="15"/>
      <c r="RIW26" s="12"/>
      <c r="RIX26" s="13"/>
      <c r="RIY26" s="13"/>
      <c r="RIZ26" s="13"/>
      <c r="RJA26" s="13"/>
      <c r="RJB26" s="14"/>
      <c r="RJC26" s="14"/>
      <c r="RJD26" s="15"/>
      <c r="RJE26" s="12"/>
      <c r="RJF26" s="13"/>
      <c r="RJG26" s="13"/>
      <c r="RJH26" s="13"/>
      <c r="RJI26" s="13"/>
      <c r="RJJ26" s="14"/>
      <c r="RJK26" s="14"/>
      <c r="RJL26" s="15"/>
      <c r="RJM26" s="12"/>
      <c r="RJN26" s="13"/>
      <c r="RJO26" s="13"/>
      <c r="RJP26" s="13"/>
      <c r="RJQ26" s="13"/>
      <c r="RJR26" s="14"/>
      <c r="RJS26" s="14"/>
      <c r="RJT26" s="15"/>
      <c r="RJU26" s="12"/>
      <c r="RJV26" s="13"/>
      <c r="RJW26" s="13"/>
      <c r="RJX26" s="13"/>
      <c r="RJY26" s="13"/>
      <c r="RJZ26" s="14"/>
      <c r="RKA26" s="14"/>
      <c r="RKB26" s="15"/>
      <c r="RKC26" s="12"/>
      <c r="RKD26" s="13"/>
      <c r="RKE26" s="13"/>
      <c r="RKF26" s="13"/>
      <c r="RKG26" s="13"/>
      <c r="RKH26" s="14"/>
      <c r="RKI26" s="14"/>
      <c r="RKJ26" s="15"/>
      <c r="RKK26" s="12"/>
      <c r="RKL26" s="13"/>
      <c r="RKM26" s="13"/>
      <c r="RKN26" s="13"/>
      <c r="RKO26" s="13"/>
      <c r="RKP26" s="14"/>
      <c r="RKQ26" s="14"/>
      <c r="RKR26" s="15"/>
      <c r="RKS26" s="12"/>
      <c r="RKT26" s="13"/>
      <c r="RKU26" s="13"/>
      <c r="RKV26" s="13"/>
      <c r="RKW26" s="13"/>
      <c r="RKX26" s="14"/>
      <c r="RKY26" s="14"/>
      <c r="RKZ26" s="15"/>
      <c r="RLA26" s="12"/>
      <c r="RLB26" s="13"/>
      <c r="RLC26" s="13"/>
      <c r="RLD26" s="13"/>
      <c r="RLE26" s="13"/>
      <c r="RLF26" s="14"/>
      <c r="RLG26" s="14"/>
      <c r="RLH26" s="15"/>
      <c r="RLI26" s="12"/>
      <c r="RLJ26" s="13"/>
      <c r="RLK26" s="13"/>
      <c r="RLL26" s="13"/>
      <c r="RLM26" s="13"/>
      <c r="RLN26" s="14"/>
      <c r="RLO26" s="14"/>
      <c r="RLP26" s="15"/>
      <c r="RLQ26" s="12"/>
      <c r="RLR26" s="13"/>
      <c r="RLS26" s="13"/>
      <c r="RLT26" s="13"/>
      <c r="RLU26" s="13"/>
      <c r="RLV26" s="14"/>
      <c r="RLW26" s="14"/>
      <c r="RLX26" s="15"/>
      <c r="RLY26" s="12"/>
      <c r="RLZ26" s="13"/>
      <c r="RMA26" s="13"/>
      <c r="RMB26" s="13"/>
      <c r="RMC26" s="13"/>
      <c r="RMD26" s="14"/>
      <c r="RME26" s="14"/>
      <c r="RMF26" s="15"/>
      <c r="RMG26" s="12"/>
      <c r="RMH26" s="13"/>
      <c r="RMI26" s="13"/>
      <c r="RMJ26" s="13"/>
      <c r="RMK26" s="13"/>
      <c r="RML26" s="14"/>
      <c r="RMM26" s="14"/>
      <c r="RMN26" s="15"/>
      <c r="RMO26" s="12"/>
      <c r="RMP26" s="13"/>
      <c r="RMQ26" s="13"/>
      <c r="RMR26" s="13"/>
      <c r="RMS26" s="13"/>
      <c r="RMT26" s="14"/>
      <c r="RMU26" s="14"/>
      <c r="RMV26" s="15"/>
      <c r="RMW26" s="12"/>
      <c r="RMX26" s="13"/>
      <c r="RMY26" s="13"/>
      <c r="RMZ26" s="13"/>
      <c r="RNA26" s="13"/>
      <c r="RNB26" s="14"/>
      <c r="RNC26" s="14"/>
      <c r="RND26" s="15"/>
      <c r="RNE26" s="12"/>
      <c r="RNF26" s="13"/>
      <c r="RNG26" s="13"/>
      <c r="RNH26" s="13"/>
      <c r="RNI26" s="13"/>
      <c r="RNJ26" s="14"/>
      <c r="RNK26" s="14"/>
      <c r="RNL26" s="15"/>
      <c r="RNM26" s="12"/>
      <c r="RNN26" s="13"/>
      <c r="RNO26" s="13"/>
      <c r="RNP26" s="13"/>
      <c r="RNQ26" s="13"/>
      <c r="RNR26" s="14"/>
      <c r="RNS26" s="14"/>
      <c r="RNT26" s="15"/>
      <c r="RNU26" s="12"/>
      <c r="RNV26" s="13"/>
      <c r="RNW26" s="13"/>
      <c r="RNX26" s="13"/>
      <c r="RNY26" s="13"/>
      <c r="RNZ26" s="14"/>
      <c r="ROA26" s="14"/>
      <c r="ROB26" s="15"/>
      <c r="ROC26" s="12"/>
      <c r="ROD26" s="13"/>
      <c r="ROE26" s="13"/>
      <c r="ROF26" s="13"/>
      <c r="ROG26" s="13"/>
      <c r="ROH26" s="14"/>
      <c r="ROI26" s="14"/>
      <c r="ROJ26" s="15"/>
      <c r="ROK26" s="12"/>
      <c r="ROL26" s="13"/>
      <c r="ROM26" s="13"/>
      <c r="RON26" s="13"/>
      <c r="ROO26" s="13"/>
      <c r="ROP26" s="14"/>
      <c r="ROQ26" s="14"/>
      <c r="ROR26" s="15"/>
      <c r="ROS26" s="12"/>
      <c r="ROT26" s="13"/>
      <c r="ROU26" s="13"/>
      <c r="ROV26" s="13"/>
      <c r="ROW26" s="13"/>
      <c r="ROX26" s="14"/>
      <c r="ROY26" s="14"/>
      <c r="ROZ26" s="15"/>
      <c r="RPA26" s="12"/>
      <c r="RPB26" s="13"/>
      <c r="RPC26" s="13"/>
      <c r="RPD26" s="13"/>
      <c r="RPE26" s="13"/>
      <c r="RPF26" s="14"/>
      <c r="RPG26" s="14"/>
      <c r="RPH26" s="15"/>
      <c r="RPI26" s="12"/>
      <c r="RPJ26" s="13"/>
      <c r="RPK26" s="13"/>
      <c r="RPL26" s="13"/>
      <c r="RPM26" s="13"/>
      <c r="RPN26" s="14"/>
      <c r="RPO26" s="14"/>
      <c r="RPP26" s="15"/>
      <c r="RPQ26" s="12"/>
      <c r="RPR26" s="13"/>
      <c r="RPS26" s="13"/>
      <c r="RPT26" s="13"/>
      <c r="RPU26" s="13"/>
      <c r="RPV26" s="14"/>
      <c r="RPW26" s="14"/>
      <c r="RPX26" s="15"/>
      <c r="RPY26" s="12"/>
      <c r="RPZ26" s="13"/>
      <c r="RQA26" s="13"/>
      <c r="RQB26" s="13"/>
      <c r="RQC26" s="13"/>
      <c r="RQD26" s="14"/>
      <c r="RQE26" s="14"/>
      <c r="RQF26" s="15"/>
      <c r="RQG26" s="12"/>
      <c r="RQH26" s="13"/>
      <c r="RQI26" s="13"/>
      <c r="RQJ26" s="13"/>
      <c r="RQK26" s="13"/>
      <c r="RQL26" s="14"/>
      <c r="RQM26" s="14"/>
      <c r="RQN26" s="15"/>
      <c r="RQO26" s="12"/>
      <c r="RQP26" s="13"/>
      <c r="RQQ26" s="13"/>
      <c r="RQR26" s="13"/>
      <c r="RQS26" s="13"/>
      <c r="RQT26" s="14"/>
      <c r="RQU26" s="14"/>
      <c r="RQV26" s="15"/>
      <c r="RQW26" s="12"/>
      <c r="RQX26" s="13"/>
      <c r="RQY26" s="13"/>
      <c r="RQZ26" s="13"/>
      <c r="RRA26" s="13"/>
      <c r="RRB26" s="14"/>
      <c r="RRC26" s="14"/>
      <c r="RRD26" s="15"/>
      <c r="RRE26" s="12"/>
      <c r="RRF26" s="13"/>
      <c r="RRG26" s="13"/>
      <c r="RRH26" s="13"/>
      <c r="RRI26" s="13"/>
      <c r="RRJ26" s="14"/>
      <c r="RRK26" s="14"/>
      <c r="RRL26" s="15"/>
      <c r="RRM26" s="12"/>
      <c r="RRN26" s="13"/>
      <c r="RRO26" s="13"/>
      <c r="RRP26" s="13"/>
      <c r="RRQ26" s="13"/>
      <c r="RRR26" s="14"/>
      <c r="RRS26" s="14"/>
      <c r="RRT26" s="15"/>
      <c r="RRU26" s="12"/>
      <c r="RRV26" s="13"/>
      <c r="RRW26" s="13"/>
      <c r="RRX26" s="13"/>
      <c r="RRY26" s="13"/>
      <c r="RRZ26" s="14"/>
      <c r="RSA26" s="14"/>
      <c r="RSB26" s="15"/>
      <c r="RSC26" s="12"/>
      <c r="RSD26" s="13"/>
      <c r="RSE26" s="13"/>
      <c r="RSF26" s="13"/>
      <c r="RSG26" s="13"/>
      <c r="RSH26" s="14"/>
      <c r="RSI26" s="14"/>
      <c r="RSJ26" s="15"/>
      <c r="RSK26" s="12"/>
      <c r="RSL26" s="13"/>
      <c r="RSM26" s="13"/>
      <c r="RSN26" s="13"/>
      <c r="RSO26" s="13"/>
      <c r="RSP26" s="14"/>
      <c r="RSQ26" s="14"/>
      <c r="RSR26" s="15"/>
      <c r="RSS26" s="12"/>
      <c r="RST26" s="13"/>
      <c r="RSU26" s="13"/>
      <c r="RSV26" s="13"/>
      <c r="RSW26" s="13"/>
      <c r="RSX26" s="14"/>
      <c r="RSY26" s="14"/>
      <c r="RSZ26" s="15"/>
      <c r="RTA26" s="12"/>
      <c r="RTB26" s="13"/>
      <c r="RTC26" s="13"/>
      <c r="RTD26" s="13"/>
      <c r="RTE26" s="13"/>
      <c r="RTF26" s="14"/>
      <c r="RTG26" s="14"/>
      <c r="RTH26" s="15"/>
      <c r="RTI26" s="12"/>
      <c r="RTJ26" s="13"/>
      <c r="RTK26" s="13"/>
      <c r="RTL26" s="13"/>
      <c r="RTM26" s="13"/>
      <c r="RTN26" s="14"/>
      <c r="RTO26" s="14"/>
      <c r="RTP26" s="15"/>
      <c r="RTQ26" s="12"/>
      <c r="RTR26" s="13"/>
      <c r="RTS26" s="13"/>
      <c r="RTT26" s="13"/>
      <c r="RTU26" s="13"/>
      <c r="RTV26" s="14"/>
      <c r="RTW26" s="14"/>
      <c r="RTX26" s="15"/>
      <c r="RTY26" s="12"/>
      <c r="RTZ26" s="13"/>
      <c r="RUA26" s="13"/>
      <c r="RUB26" s="13"/>
      <c r="RUC26" s="13"/>
      <c r="RUD26" s="14"/>
      <c r="RUE26" s="14"/>
      <c r="RUF26" s="15"/>
      <c r="RUG26" s="12"/>
      <c r="RUH26" s="13"/>
      <c r="RUI26" s="13"/>
      <c r="RUJ26" s="13"/>
      <c r="RUK26" s="13"/>
      <c r="RUL26" s="14"/>
      <c r="RUM26" s="14"/>
      <c r="RUN26" s="15"/>
      <c r="RUO26" s="12"/>
      <c r="RUP26" s="13"/>
      <c r="RUQ26" s="13"/>
      <c r="RUR26" s="13"/>
      <c r="RUS26" s="13"/>
      <c r="RUT26" s="14"/>
      <c r="RUU26" s="14"/>
      <c r="RUV26" s="15"/>
      <c r="RUW26" s="12"/>
      <c r="RUX26" s="13"/>
      <c r="RUY26" s="13"/>
      <c r="RUZ26" s="13"/>
      <c r="RVA26" s="13"/>
      <c r="RVB26" s="14"/>
      <c r="RVC26" s="14"/>
      <c r="RVD26" s="15"/>
      <c r="RVE26" s="12"/>
      <c r="RVF26" s="13"/>
      <c r="RVG26" s="13"/>
      <c r="RVH26" s="13"/>
      <c r="RVI26" s="13"/>
      <c r="RVJ26" s="14"/>
      <c r="RVK26" s="14"/>
      <c r="RVL26" s="15"/>
      <c r="RVM26" s="12"/>
      <c r="RVN26" s="13"/>
      <c r="RVO26" s="13"/>
      <c r="RVP26" s="13"/>
      <c r="RVQ26" s="13"/>
      <c r="RVR26" s="14"/>
      <c r="RVS26" s="14"/>
      <c r="RVT26" s="15"/>
      <c r="RVU26" s="12"/>
      <c r="RVV26" s="13"/>
      <c r="RVW26" s="13"/>
      <c r="RVX26" s="13"/>
      <c r="RVY26" s="13"/>
      <c r="RVZ26" s="14"/>
      <c r="RWA26" s="14"/>
      <c r="RWB26" s="15"/>
      <c r="RWC26" s="12"/>
      <c r="RWD26" s="13"/>
      <c r="RWE26" s="13"/>
      <c r="RWF26" s="13"/>
      <c r="RWG26" s="13"/>
      <c r="RWH26" s="14"/>
      <c r="RWI26" s="14"/>
      <c r="RWJ26" s="15"/>
      <c r="RWK26" s="12"/>
      <c r="RWL26" s="13"/>
      <c r="RWM26" s="13"/>
      <c r="RWN26" s="13"/>
      <c r="RWO26" s="13"/>
      <c r="RWP26" s="14"/>
      <c r="RWQ26" s="14"/>
      <c r="RWR26" s="15"/>
      <c r="RWS26" s="12"/>
      <c r="RWT26" s="13"/>
      <c r="RWU26" s="13"/>
      <c r="RWV26" s="13"/>
      <c r="RWW26" s="13"/>
      <c r="RWX26" s="14"/>
      <c r="RWY26" s="14"/>
      <c r="RWZ26" s="15"/>
      <c r="RXA26" s="12"/>
      <c r="RXB26" s="13"/>
      <c r="RXC26" s="13"/>
      <c r="RXD26" s="13"/>
      <c r="RXE26" s="13"/>
      <c r="RXF26" s="14"/>
      <c r="RXG26" s="14"/>
      <c r="RXH26" s="15"/>
      <c r="RXI26" s="12"/>
      <c r="RXJ26" s="13"/>
      <c r="RXK26" s="13"/>
      <c r="RXL26" s="13"/>
      <c r="RXM26" s="13"/>
      <c r="RXN26" s="14"/>
      <c r="RXO26" s="14"/>
      <c r="RXP26" s="15"/>
      <c r="RXQ26" s="12"/>
      <c r="RXR26" s="13"/>
      <c r="RXS26" s="13"/>
      <c r="RXT26" s="13"/>
      <c r="RXU26" s="13"/>
      <c r="RXV26" s="14"/>
      <c r="RXW26" s="14"/>
      <c r="RXX26" s="15"/>
      <c r="RXY26" s="12"/>
      <c r="RXZ26" s="13"/>
      <c r="RYA26" s="13"/>
      <c r="RYB26" s="13"/>
      <c r="RYC26" s="13"/>
      <c r="RYD26" s="14"/>
      <c r="RYE26" s="14"/>
      <c r="RYF26" s="15"/>
      <c r="RYG26" s="12"/>
      <c r="RYH26" s="13"/>
      <c r="RYI26" s="13"/>
      <c r="RYJ26" s="13"/>
      <c r="RYK26" s="13"/>
      <c r="RYL26" s="14"/>
      <c r="RYM26" s="14"/>
      <c r="RYN26" s="15"/>
      <c r="RYO26" s="12"/>
      <c r="RYP26" s="13"/>
      <c r="RYQ26" s="13"/>
      <c r="RYR26" s="13"/>
      <c r="RYS26" s="13"/>
      <c r="RYT26" s="14"/>
      <c r="RYU26" s="14"/>
      <c r="RYV26" s="15"/>
      <c r="RYW26" s="12"/>
      <c r="RYX26" s="13"/>
      <c r="RYY26" s="13"/>
      <c r="RYZ26" s="13"/>
      <c r="RZA26" s="13"/>
      <c r="RZB26" s="14"/>
      <c r="RZC26" s="14"/>
      <c r="RZD26" s="15"/>
      <c r="RZE26" s="12"/>
      <c r="RZF26" s="13"/>
      <c r="RZG26" s="13"/>
      <c r="RZH26" s="13"/>
      <c r="RZI26" s="13"/>
      <c r="RZJ26" s="14"/>
      <c r="RZK26" s="14"/>
      <c r="RZL26" s="15"/>
      <c r="RZM26" s="12"/>
      <c r="RZN26" s="13"/>
      <c r="RZO26" s="13"/>
      <c r="RZP26" s="13"/>
      <c r="RZQ26" s="13"/>
      <c r="RZR26" s="14"/>
      <c r="RZS26" s="14"/>
      <c r="RZT26" s="15"/>
      <c r="RZU26" s="12"/>
      <c r="RZV26" s="13"/>
      <c r="RZW26" s="13"/>
      <c r="RZX26" s="13"/>
      <c r="RZY26" s="13"/>
      <c r="RZZ26" s="14"/>
      <c r="SAA26" s="14"/>
      <c r="SAB26" s="15"/>
      <c r="SAC26" s="12"/>
      <c r="SAD26" s="13"/>
      <c r="SAE26" s="13"/>
      <c r="SAF26" s="13"/>
      <c r="SAG26" s="13"/>
      <c r="SAH26" s="14"/>
      <c r="SAI26" s="14"/>
      <c r="SAJ26" s="15"/>
      <c r="SAK26" s="12"/>
      <c r="SAL26" s="13"/>
      <c r="SAM26" s="13"/>
      <c r="SAN26" s="13"/>
      <c r="SAO26" s="13"/>
      <c r="SAP26" s="14"/>
      <c r="SAQ26" s="14"/>
      <c r="SAR26" s="15"/>
      <c r="SAS26" s="12"/>
      <c r="SAT26" s="13"/>
      <c r="SAU26" s="13"/>
      <c r="SAV26" s="13"/>
      <c r="SAW26" s="13"/>
      <c r="SAX26" s="14"/>
      <c r="SAY26" s="14"/>
      <c r="SAZ26" s="15"/>
      <c r="SBA26" s="12"/>
      <c r="SBB26" s="13"/>
      <c r="SBC26" s="13"/>
      <c r="SBD26" s="13"/>
      <c r="SBE26" s="13"/>
      <c r="SBF26" s="14"/>
      <c r="SBG26" s="14"/>
      <c r="SBH26" s="15"/>
      <c r="SBI26" s="12"/>
      <c r="SBJ26" s="13"/>
      <c r="SBK26" s="13"/>
      <c r="SBL26" s="13"/>
      <c r="SBM26" s="13"/>
      <c r="SBN26" s="14"/>
      <c r="SBO26" s="14"/>
      <c r="SBP26" s="15"/>
      <c r="SBQ26" s="12"/>
      <c r="SBR26" s="13"/>
      <c r="SBS26" s="13"/>
      <c r="SBT26" s="13"/>
      <c r="SBU26" s="13"/>
      <c r="SBV26" s="14"/>
      <c r="SBW26" s="14"/>
      <c r="SBX26" s="15"/>
      <c r="SBY26" s="12"/>
      <c r="SBZ26" s="13"/>
      <c r="SCA26" s="13"/>
      <c r="SCB26" s="13"/>
      <c r="SCC26" s="13"/>
      <c r="SCD26" s="14"/>
      <c r="SCE26" s="14"/>
      <c r="SCF26" s="15"/>
      <c r="SCG26" s="12"/>
      <c r="SCH26" s="13"/>
      <c r="SCI26" s="13"/>
      <c r="SCJ26" s="13"/>
      <c r="SCK26" s="13"/>
      <c r="SCL26" s="14"/>
      <c r="SCM26" s="14"/>
      <c r="SCN26" s="15"/>
      <c r="SCO26" s="12"/>
      <c r="SCP26" s="13"/>
      <c r="SCQ26" s="13"/>
      <c r="SCR26" s="13"/>
      <c r="SCS26" s="13"/>
      <c r="SCT26" s="14"/>
      <c r="SCU26" s="14"/>
      <c r="SCV26" s="15"/>
      <c r="SCW26" s="12"/>
      <c r="SCX26" s="13"/>
      <c r="SCY26" s="13"/>
      <c r="SCZ26" s="13"/>
      <c r="SDA26" s="13"/>
      <c r="SDB26" s="14"/>
      <c r="SDC26" s="14"/>
      <c r="SDD26" s="15"/>
      <c r="SDE26" s="12"/>
      <c r="SDF26" s="13"/>
      <c r="SDG26" s="13"/>
      <c r="SDH26" s="13"/>
      <c r="SDI26" s="13"/>
      <c r="SDJ26" s="14"/>
      <c r="SDK26" s="14"/>
      <c r="SDL26" s="15"/>
      <c r="SDM26" s="12"/>
      <c r="SDN26" s="13"/>
      <c r="SDO26" s="13"/>
      <c r="SDP26" s="13"/>
      <c r="SDQ26" s="13"/>
      <c r="SDR26" s="14"/>
      <c r="SDS26" s="14"/>
      <c r="SDT26" s="15"/>
      <c r="SDU26" s="12"/>
      <c r="SDV26" s="13"/>
      <c r="SDW26" s="13"/>
      <c r="SDX26" s="13"/>
      <c r="SDY26" s="13"/>
      <c r="SDZ26" s="14"/>
      <c r="SEA26" s="14"/>
      <c r="SEB26" s="15"/>
      <c r="SEC26" s="12"/>
      <c r="SED26" s="13"/>
      <c r="SEE26" s="13"/>
      <c r="SEF26" s="13"/>
      <c r="SEG26" s="13"/>
      <c r="SEH26" s="14"/>
      <c r="SEI26" s="14"/>
      <c r="SEJ26" s="15"/>
      <c r="SEK26" s="12"/>
      <c r="SEL26" s="13"/>
      <c r="SEM26" s="13"/>
      <c r="SEN26" s="13"/>
      <c r="SEO26" s="13"/>
      <c r="SEP26" s="14"/>
      <c r="SEQ26" s="14"/>
      <c r="SER26" s="15"/>
      <c r="SES26" s="12"/>
      <c r="SET26" s="13"/>
      <c r="SEU26" s="13"/>
      <c r="SEV26" s="13"/>
      <c r="SEW26" s="13"/>
      <c r="SEX26" s="14"/>
      <c r="SEY26" s="14"/>
      <c r="SEZ26" s="15"/>
      <c r="SFA26" s="12"/>
      <c r="SFB26" s="13"/>
      <c r="SFC26" s="13"/>
      <c r="SFD26" s="13"/>
      <c r="SFE26" s="13"/>
      <c r="SFF26" s="14"/>
      <c r="SFG26" s="14"/>
      <c r="SFH26" s="15"/>
      <c r="SFI26" s="12"/>
      <c r="SFJ26" s="13"/>
      <c r="SFK26" s="13"/>
      <c r="SFL26" s="13"/>
      <c r="SFM26" s="13"/>
      <c r="SFN26" s="14"/>
      <c r="SFO26" s="14"/>
      <c r="SFP26" s="15"/>
      <c r="SFQ26" s="12"/>
      <c r="SFR26" s="13"/>
      <c r="SFS26" s="13"/>
      <c r="SFT26" s="13"/>
      <c r="SFU26" s="13"/>
      <c r="SFV26" s="14"/>
      <c r="SFW26" s="14"/>
      <c r="SFX26" s="15"/>
      <c r="SFY26" s="12"/>
      <c r="SFZ26" s="13"/>
      <c r="SGA26" s="13"/>
      <c r="SGB26" s="13"/>
      <c r="SGC26" s="13"/>
      <c r="SGD26" s="14"/>
      <c r="SGE26" s="14"/>
      <c r="SGF26" s="15"/>
      <c r="SGG26" s="12"/>
      <c r="SGH26" s="13"/>
      <c r="SGI26" s="13"/>
      <c r="SGJ26" s="13"/>
      <c r="SGK26" s="13"/>
      <c r="SGL26" s="14"/>
      <c r="SGM26" s="14"/>
      <c r="SGN26" s="15"/>
      <c r="SGO26" s="12"/>
      <c r="SGP26" s="13"/>
      <c r="SGQ26" s="13"/>
      <c r="SGR26" s="13"/>
      <c r="SGS26" s="13"/>
      <c r="SGT26" s="14"/>
      <c r="SGU26" s="14"/>
      <c r="SGV26" s="15"/>
      <c r="SGW26" s="12"/>
      <c r="SGX26" s="13"/>
      <c r="SGY26" s="13"/>
      <c r="SGZ26" s="13"/>
      <c r="SHA26" s="13"/>
      <c r="SHB26" s="14"/>
      <c r="SHC26" s="14"/>
      <c r="SHD26" s="15"/>
      <c r="SHE26" s="12"/>
      <c r="SHF26" s="13"/>
      <c r="SHG26" s="13"/>
      <c r="SHH26" s="13"/>
      <c r="SHI26" s="13"/>
      <c r="SHJ26" s="14"/>
      <c r="SHK26" s="14"/>
      <c r="SHL26" s="15"/>
      <c r="SHM26" s="12"/>
      <c r="SHN26" s="13"/>
      <c r="SHO26" s="13"/>
      <c r="SHP26" s="13"/>
      <c r="SHQ26" s="13"/>
      <c r="SHR26" s="14"/>
      <c r="SHS26" s="14"/>
      <c r="SHT26" s="15"/>
      <c r="SHU26" s="12"/>
      <c r="SHV26" s="13"/>
      <c r="SHW26" s="13"/>
      <c r="SHX26" s="13"/>
      <c r="SHY26" s="13"/>
      <c r="SHZ26" s="14"/>
      <c r="SIA26" s="14"/>
      <c r="SIB26" s="15"/>
      <c r="SIC26" s="12"/>
      <c r="SID26" s="13"/>
      <c r="SIE26" s="13"/>
      <c r="SIF26" s="13"/>
      <c r="SIG26" s="13"/>
      <c r="SIH26" s="14"/>
      <c r="SII26" s="14"/>
      <c r="SIJ26" s="15"/>
      <c r="SIK26" s="12"/>
      <c r="SIL26" s="13"/>
      <c r="SIM26" s="13"/>
      <c r="SIN26" s="13"/>
      <c r="SIO26" s="13"/>
      <c r="SIP26" s="14"/>
      <c r="SIQ26" s="14"/>
      <c r="SIR26" s="15"/>
      <c r="SIS26" s="12"/>
      <c r="SIT26" s="13"/>
      <c r="SIU26" s="13"/>
      <c r="SIV26" s="13"/>
      <c r="SIW26" s="13"/>
      <c r="SIX26" s="14"/>
      <c r="SIY26" s="14"/>
      <c r="SIZ26" s="15"/>
      <c r="SJA26" s="12"/>
      <c r="SJB26" s="13"/>
      <c r="SJC26" s="13"/>
      <c r="SJD26" s="13"/>
      <c r="SJE26" s="13"/>
      <c r="SJF26" s="14"/>
      <c r="SJG26" s="14"/>
      <c r="SJH26" s="15"/>
      <c r="SJI26" s="12"/>
      <c r="SJJ26" s="13"/>
      <c r="SJK26" s="13"/>
      <c r="SJL26" s="13"/>
      <c r="SJM26" s="13"/>
      <c r="SJN26" s="14"/>
      <c r="SJO26" s="14"/>
      <c r="SJP26" s="15"/>
      <c r="SJQ26" s="12"/>
      <c r="SJR26" s="13"/>
      <c r="SJS26" s="13"/>
      <c r="SJT26" s="13"/>
      <c r="SJU26" s="13"/>
      <c r="SJV26" s="14"/>
      <c r="SJW26" s="14"/>
      <c r="SJX26" s="15"/>
      <c r="SJY26" s="12"/>
      <c r="SJZ26" s="13"/>
      <c r="SKA26" s="13"/>
      <c r="SKB26" s="13"/>
      <c r="SKC26" s="13"/>
      <c r="SKD26" s="14"/>
      <c r="SKE26" s="14"/>
      <c r="SKF26" s="15"/>
      <c r="SKG26" s="12"/>
      <c r="SKH26" s="13"/>
      <c r="SKI26" s="13"/>
      <c r="SKJ26" s="13"/>
      <c r="SKK26" s="13"/>
      <c r="SKL26" s="14"/>
      <c r="SKM26" s="14"/>
      <c r="SKN26" s="15"/>
      <c r="SKO26" s="12"/>
      <c r="SKP26" s="13"/>
      <c r="SKQ26" s="13"/>
      <c r="SKR26" s="13"/>
      <c r="SKS26" s="13"/>
      <c r="SKT26" s="14"/>
      <c r="SKU26" s="14"/>
      <c r="SKV26" s="15"/>
      <c r="SKW26" s="12"/>
      <c r="SKX26" s="13"/>
      <c r="SKY26" s="13"/>
      <c r="SKZ26" s="13"/>
      <c r="SLA26" s="13"/>
      <c r="SLB26" s="14"/>
      <c r="SLC26" s="14"/>
      <c r="SLD26" s="15"/>
      <c r="SLE26" s="12"/>
      <c r="SLF26" s="13"/>
      <c r="SLG26" s="13"/>
      <c r="SLH26" s="13"/>
      <c r="SLI26" s="13"/>
      <c r="SLJ26" s="14"/>
      <c r="SLK26" s="14"/>
      <c r="SLL26" s="15"/>
      <c r="SLM26" s="12"/>
      <c r="SLN26" s="13"/>
      <c r="SLO26" s="13"/>
      <c r="SLP26" s="13"/>
      <c r="SLQ26" s="13"/>
      <c r="SLR26" s="14"/>
      <c r="SLS26" s="14"/>
      <c r="SLT26" s="15"/>
      <c r="SLU26" s="12"/>
      <c r="SLV26" s="13"/>
      <c r="SLW26" s="13"/>
      <c r="SLX26" s="13"/>
      <c r="SLY26" s="13"/>
      <c r="SLZ26" s="14"/>
      <c r="SMA26" s="14"/>
      <c r="SMB26" s="15"/>
      <c r="SMC26" s="12"/>
      <c r="SMD26" s="13"/>
      <c r="SME26" s="13"/>
      <c r="SMF26" s="13"/>
      <c r="SMG26" s="13"/>
      <c r="SMH26" s="14"/>
      <c r="SMI26" s="14"/>
      <c r="SMJ26" s="15"/>
      <c r="SMK26" s="12"/>
      <c r="SML26" s="13"/>
      <c r="SMM26" s="13"/>
      <c r="SMN26" s="13"/>
      <c r="SMO26" s="13"/>
      <c r="SMP26" s="14"/>
      <c r="SMQ26" s="14"/>
      <c r="SMR26" s="15"/>
      <c r="SMS26" s="12"/>
      <c r="SMT26" s="13"/>
      <c r="SMU26" s="13"/>
      <c r="SMV26" s="13"/>
      <c r="SMW26" s="13"/>
      <c r="SMX26" s="14"/>
      <c r="SMY26" s="14"/>
      <c r="SMZ26" s="15"/>
      <c r="SNA26" s="12"/>
      <c r="SNB26" s="13"/>
      <c r="SNC26" s="13"/>
      <c r="SND26" s="13"/>
      <c r="SNE26" s="13"/>
      <c r="SNF26" s="14"/>
      <c r="SNG26" s="14"/>
      <c r="SNH26" s="15"/>
      <c r="SNI26" s="12"/>
      <c r="SNJ26" s="13"/>
      <c r="SNK26" s="13"/>
      <c r="SNL26" s="13"/>
      <c r="SNM26" s="13"/>
      <c r="SNN26" s="14"/>
      <c r="SNO26" s="14"/>
      <c r="SNP26" s="15"/>
      <c r="SNQ26" s="12"/>
      <c r="SNR26" s="13"/>
      <c r="SNS26" s="13"/>
      <c r="SNT26" s="13"/>
      <c r="SNU26" s="13"/>
      <c r="SNV26" s="14"/>
      <c r="SNW26" s="14"/>
      <c r="SNX26" s="15"/>
      <c r="SNY26" s="12"/>
      <c r="SNZ26" s="13"/>
      <c r="SOA26" s="13"/>
      <c r="SOB26" s="13"/>
      <c r="SOC26" s="13"/>
      <c r="SOD26" s="14"/>
      <c r="SOE26" s="14"/>
      <c r="SOF26" s="15"/>
      <c r="SOG26" s="12"/>
      <c r="SOH26" s="13"/>
      <c r="SOI26" s="13"/>
      <c r="SOJ26" s="13"/>
      <c r="SOK26" s="13"/>
      <c r="SOL26" s="14"/>
      <c r="SOM26" s="14"/>
      <c r="SON26" s="15"/>
      <c r="SOO26" s="12"/>
      <c r="SOP26" s="13"/>
      <c r="SOQ26" s="13"/>
      <c r="SOR26" s="13"/>
      <c r="SOS26" s="13"/>
      <c r="SOT26" s="14"/>
      <c r="SOU26" s="14"/>
      <c r="SOV26" s="15"/>
      <c r="SOW26" s="12"/>
      <c r="SOX26" s="13"/>
      <c r="SOY26" s="13"/>
      <c r="SOZ26" s="13"/>
      <c r="SPA26" s="13"/>
      <c r="SPB26" s="14"/>
      <c r="SPC26" s="14"/>
      <c r="SPD26" s="15"/>
      <c r="SPE26" s="12"/>
      <c r="SPF26" s="13"/>
      <c r="SPG26" s="13"/>
      <c r="SPH26" s="13"/>
      <c r="SPI26" s="13"/>
      <c r="SPJ26" s="14"/>
      <c r="SPK26" s="14"/>
      <c r="SPL26" s="15"/>
      <c r="SPM26" s="12"/>
      <c r="SPN26" s="13"/>
      <c r="SPO26" s="13"/>
      <c r="SPP26" s="13"/>
      <c r="SPQ26" s="13"/>
      <c r="SPR26" s="14"/>
      <c r="SPS26" s="14"/>
      <c r="SPT26" s="15"/>
      <c r="SPU26" s="12"/>
      <c r="SPV26" s="13"/>
      <c r="SPW26" s="13"/>
      <c r="SPX26" s="13"/>
      <c r="SPY26" s="13"/>
      <c r="SPZ26" s="14"/>
      <c r="SQA26" s="14"/>
      <c r="SQB26" s="15"/>
      <c r="SQC26" s="12"/>
      <c r="SQD26" s="13"/>
      <c r="SQE26" s="13"/>
      <c r="SQF26" s="13"/>
      <c r="SQG26" s="13"/>
      <c r="SQH26" s="14"/>
      <c r="SQI26" s="14"/>
      <c r="SQJ26" s="15"/>
      <c r="SQK26" s="12"/>
      <c r="SQL26" s="13"/>
      <c r="SQM26" s="13"/>
      <c r="SQN26" s="13"/>
      <c r="SQO26" s="13"/>
      <c r="SQP26" s="14"/>
      <c r="SQQ26" s="14"/>
      <c r="SQR26" s="15"/>
      <c r="SQS26" s="12"/>
      <c r="SQT26" s="13"/>
      <c r="SQU26" s="13"/>
      <c r="SQV26" s="13"/>
      <c r="SQW26" s="13"/>
      <c r="SQX26" s="14"/>
      <c r="SQY26" s="14"/>
      <c r="SQZ26" s="15"/>
      <c r="SRA26" s="12"/>
      <c r="SRB26" s="13"/>
      <c r="SRC26" s="13"/>
      <c r="SRD26" s="13"/>
      <c r="SRE26" s="13"/>
      <c r="SRF26" s="14"/>
      <c r="SRG26" s="14"/>
      <c r="SRH26" s="15"/>
      <c r="SRI26" s="12"/>
      <c r="SRJ26" s="13"/>
      <c r="SRK26" s="13"/>
      <c r="SRL26" s="13"/>
      <c r="SRM26" s="13"/>
      <c r="SRN26" s="14"/>
      <c r="SRO26" s="14"/>
      <c r="SRP26" s="15"/>
      <c r="SRQ26" s="12"/>
      <c r="SRR26" s="13"/>
      <c r="SRS26" s="13"/>
      <c r="SRT26" s="13"/>
      <c r="SRU26" s="13"/>
      <c r="SRV26" s="14"/>
      <c r="SRW26" s="14"/>
      <c r="SRX26" s="15"/>
      <c r="SRY26" s="12"/>
      <c r="SRZ26" s="13"/>
      <c r="SSA26" s="13"/>
      <c r="SSB26" s="13"/>
      <c r="SSC26" s="13"/>
      <c r="SSD26" s="14"/>
      <c r="SSE26" s="14"/>
      <c r="SSF26" s="15"/>
      <c r="SSG26" s="12"/>
      <c r="SSH26" s="13"/>
      <c r="SSI26" s="13"/>
      <c r="SSJ26" s="13"/>
      <c r="SSK26" s="13"/>
      <c r="SSL26" s="14"/>
      <c r="SSM26" s="14"/>
      <c r="SSN26" s="15"/>
      <c r="SSO26" s="12"/>
      <c r="SSP26" s="13"/>
      <c r="SSQ26" s="13"/>
      <c r="SSR26" s="13"/>
      <c r="SSS26" s="13"/>
      <c r="SST26" s="14"/>
      <c r="SSU26" s="14"/>
      <c r="SSV26" s="15"/>
      <c r="SSW26" s="12"/>
      <c r="SSX26" s="13"/>
      <c r="SSY26" s="13"/>
      <c r="SSZ26" s="13"/>
      <c r="STA26" s="13"/>
      <c r="STB26" s="14"/>
      <c r="STC26" s="14"/>
      <c r="STD26" s="15"/>
      <c r="STE26" s="12"/>
      <c r="STF26" s="13"/>
      <c r="STG26" s="13"/>
      <c r="STH26" s="13"/>
      <c r="STI26" s="13"/>
      <c r="STJ26" s="14"/>
      <c r="STK26" s="14"/>
      <c r="STL26" s="15"/>
      <c r="STM26" s="12"/>
      <c r="STN26" s="13"/>
      <c r="STO26" s="13"/>
      <c r="STP26" s="13"/>
      <c r="STQ26" s="13"/>
      <c r="STR26" s="14"/>
      <c r="STS26" s="14"/>
      <c r="STT26" s="15"/>
      <c r="STU26" s="12"/>
      <c r="STV26" s="13"/>
      <c r="STW26" s="13"/>
      <c r="STX26" s="13"/>
      <c r="STY26" s="13"/>
      <c r="STZ26" s="14"/>
      <c r="SUA26" s="14"/>
      <c r="SUB26" s="15"/>
      <c r="SUC26" s="12"/>
      <c r="SUD26" s="13"/>
      <c r="SUE26" s="13"/>
      <c r="SUF26" s="13"/>
      <c r="SUG26" s="13"/>
      <c r="SUH26" s="14"/>
      <c r="SUI26" s="14"/>
      <c r="SUJ26" s="15"/>
      <c r="SUK26" s="12"/>
      <c r="SUL26" s="13"/>
      <c r="SUM26" s="13"/>
      <c r="SUN26" s="13"/>
      <c r="SUO26" s="13"/>
      <c r="SUP26" s="14"/>
      <c r="SUQ26" s="14"/>
      <c r="SUR26" s="15"/>
      <c r="SUS26" s="12"/>
      <c r="SUT26" s="13"/>
      <c r="SUU26" s="13"/>
      <c r="SUV26" s="13"/>
      <c r="SUW26" s="13"/>
      <c r="SUX26" s="14"/>
      <c r="SUY26" s="14"/>
      <c r="SUZ26" s="15"/>
      <c r="SVA26" s="12"/>
      <c r="SVB26" s="13"/>
      <c r="SVC26" s="13"/>
      <c r="SVD26" s="13"/>
      <c r="SVE26" s="13"/>
      <c r="SVF26" s="14"/>
      <c r="SVG26" s="14"/>
      <c r="SVH26" s="15"/>
      <c r="SVI26" s="12"/>
      <c r="SVJ26" s="13"/>
      <c r="SVK26" s="13"/>
      <c r="SVL26" s="13"/>
      <c r="SVM26" s="13"/>
      <c r="SVN26" s="14"/>
      <c r="SVO26" s="14"/>
      <c r="SVP26" s="15"/>
      <c r="SVQ26" s="12"/>
      <c r="SVR26" s="13"/>
      <c r="SVS26" s="13"/>
      <c r="SVT26" s="13"/>
      <c r="SVU26" s="13"/>
      <c r="SVV26" s="14"/>
      <c r="SVW26" s="14"/>
      <c r="SVX26" s="15"/>
      <c r="SVY26" s="12"/>
      <c r="SVZ26" s="13"/>
      <c r="SWA26" s="13"/>
      <c r="SWB26" s="13"/>
      <c r="SWC26" s="13"/>
      <c r="SWD26" s="14"/>
      <c r="SWE26" s="14"/>
      <c r="SWF26" s="15"/>
      <c r="SWG26" s="12"/>
      <c r="SWH26" s="13"/>
      <c r="SWI26" s="13"/>
      <c r="SWJ26" s="13"/>
      <c r="SWK26" s="13"/>
      <c r="SWL26" s="14"/>
      <c r="SWM26" s="14"/>
      <c r="SWN26" s="15"/>
      <c r="SWO26" s="12"/>
      <c r="SWP26" s="13"/>
      <c r="SWQ26" s="13"/>
      <c r="SWR26" s="13"/>
      <c r="SWS26" s="13"/>
      <c r="SWT26" s="14"/>
      <c r="SWU26" s="14"/>
      <c r="SWV26" s="15"/>
      <c r="SWW26" s="12"/>
      <c r="SWX26" s="13"/>
      <c r="SWY26" s="13"/>
      <c r="SWZ26" s="13"/>
      <c r="SXA26" s="13"/>
      <c r="SXB26" s="14"/>
      <c r="SXC26" s="14"/>
      <c r="SXD26" s="15"/>
      <c r="SXE26" s="12"/>
      <c r="SXF26" s="13"/>
      <c r="SXG26" s="13"/>
      <c r="SXH26" s="13"/>
      <c r="SXI26" s="13"/>
      <c r="SXJ26" s="14"/>
      <c r="SXK26" s="14"/>
      <c r="SXL26" s="15"/>
      <c r="SXM26" s="12"/>
      <c r="SXN26" s="13"/>
      <c r="SXO26" s="13"/>
      <c r="SXP26" s="13"/>
      <c r="SXQ26" s="13"/>
      <c r="SXR26" s="14"/>
      <c r="SXS26" s="14"/>
      <c r="SXT26" s="15"/>
      <c r="SXU26" s="12"/>
      <c r="SXV26" s="13"/>
      <c r="SXW26" s="13"/>
      <c r="SXX26" s="13"/>
      <c r="SXY26" s="13"/>
      <c r="SXZ26" s="14"/>
      <c r="SYA26" s="14"/>
      <c r="SYB26" s="15"/>
      <c r="SYC26" s="12"/>
      <c r="SYD26" s="13"/>
      <c r="SYE26" s="13"/>
      <c r="SYF26" s="13"/>
      <c r="SYG26" s="13"/>
      <c r="SYH26" s="14"/>
      <c r="SYI26" s="14"/>
      <c r="SYJ26" s="15"/>
      <c r="SYK26" s="12"/>
      <c r="SYL26" s="13"/>
      <c r="SYM26" s="13"/>
      <c r="SYN26" s="13"/>
      <c r="SYO26" s="13"/>
      <c r="SYP26" s="14"/>
      <c r="SYQ26" s="14"/>
      <c r="SYR26" s="15"/>
      <c r="SYS26" s="12"/>
      <c r="SYT26" s="13"/>
      <c r="SYU26" s="13"/>
      <c r="SYV26" s="13"/>
      <c r="SYW26" s="13"/>
      <c r="SYX26" s="14"/>
      <c r="SYY26" s="14"/>
      <c r="SYZ26" s="15"/>
      <c r="SZA26" s="12"/>
      <c r="SZB26" s="13"/>
      <c r="SZC26" s="13"/>
      <c r="SZD26" s="13"/>
      <c r="SZE26" s="13"/>
      <c r="SZF26" s="14"/>
      <c r="SZG26" s="14"/>
      <c r="SZH26" s="15"/>
      <c r="SZI26" s="12"/>
      <c r="SZJ26" s="13"/>
      <c r="SZK26" s="13"/>
      <c r="SZL26" s="13"/>
      <c r="SZM26" s="13"/>
      <c r="SZN26" s="14"/>
      <c r="SZO26" s="14"/>
      <c r="SZP26" s="15"/>
      <c r="SZQ26" s="12"/>
      <c r="SZR26" s="13"/>
      <c r="SZS26" s="13"/>
      <c r="SZT26" s="13"/>
      <c r="SZU26" s="13"/>
      <c r="SZV26" s="14"/>
      <c r="SZW26" s="14"/>
      <c r="SZX26" s="15"/>
      <c r="SZY26" s="12"/>
      <c r="SZZ26" s="13"/>
      <c r="TAA26" s="13"/>
      <c r="TAB26" s="13"/>
      <c r="TAC26" s="13"/>
      <c r="TAD26" s="14"/>
      <c r="TAE26" s="14"/>
      <c r="TAF26" s="15"/>
      <c r="TAG26" s="12"/>
      <c r="TAH26" s="13"/>
      <c r="TAI26" s="13"/>
      <c r="TAJ26" s="13"/>
      <c r="TAK26" s="13"/>
      <c r="TAL26" s="14"/>
      <c r="TAM26" s="14"/>
      <c r="TAN26" s="15"/>
      <c r="TAO26" s="12"/>
      <c r="TAP26" s="13"/>
      <c r="TAQ26" s="13"/>
      <c r="TAR26" s="13"/>
      <c r="TAS26" s="13"/>
      <c r="TAT26" s="14"/>
      <c r="TAU26" s="14"/>
      <c r="TAV26" s="15"/>
      <c r="TAW26" s="12"/>
      <c r="TAX26" s="13"/>
      <c r="TAY26" s="13"/>
      <c r="TAZ26" s="13"/>
      <c r="TBA26" s="13"/>
      <c r="TBB26" s="14"/>
      <c r="TBC26" s="14"/>
      <c r="TBD26" s="15"/>
      <c r="TBE26" s="12"/>
      <c r="TBF26" s="13"/>
      <c r="TBG26" s="13"/>
      <c r="TBH26" s="13"/>
      <c r="TBI26" s="13"/>
      <c r="TBJ26" s="14"/>
      <c r="TBK26" s="14"/>
      <c r="TBL26" s="15"/>
      <c r="TBM26" s="12"/>
      <c r="TBN26" s="13"/>
      <c r="TBO26" s="13"/>
      <c r="TBP26" s="13"/>
      <c r="TBQ26" s="13"/>
      <c r="TBR26" s="14"/>
      <c r="TBS26" s="14"/>
      <c r="TBT26" s="15"/>
      <c r="TBU26" s="12"/>
      <c r="TBV26" s="13"/>
      <c r="TBW26" s="13"/>
      <c r="TBX26" s="13"/>
      <c r="TBY26" s="13"/>
      <c r="TBZ26" s="14"/>
      <c r="TCA26" s="14"/>
      <c r="TCB26" s="15"/>
      <c r="TCC26" s="12"/>
      <c r="TCD26" s="13"/>
      <c r="TCE26" s="13"/>
      <c r="TCF26" s="13"/>
      <c r="TCG26" s="13"/>
      <c r="TCH26" s="14"/>
      <c r="TCI26" s="14"/>
      <c r="TCJ26" s="15"/>
      <c r="TCK26" s="12"/>
      <c r="TCL26" s="13"/>
      <c r="TCM26" s="13"/>
      <c r="TCN26" s="13"/>
      <c r="TCO26" s="13"/>
      <c r="TCP26" s="14"/>
      <c r="TCQ26" s="14"/>
      <c r="TCR26" s="15"/>
      <c r="TCS26" s="12"/>
      <c r="TCT26" s="13"/>
      <c r="TCU26" s="13"/>
      <c r="TCV26" s="13"/>
      <c r="TCW26" s="13"/>
      <c r="TCX26" s="14"/>
      <c r="TCY26" s="14"/>
      <c r="TCZ26" s="15"/>
      <c r="TDA26" s="12"/>
      <c r="TDB26" s="13"/>
      <c r="TDC26" s="13"/>
      <c r="TDD26" s="13"/>
      <c r="TDE26" s="13"/>
      <c r="TDF26" s="14"/>
      <c r="TDG26" s="14"/>
      <c r="TDH26" s="15"/>
      <c r="TDI26" s="12"/>
      <c r="TDJ26" s="13"/>
      <c r="TDK26" s="13"/>
      <c r="TDL26" s="13"/>
      <c r="TDM26" s="13"/>
      <c r="TDN26" s="14"/>
      <c r="TDO26" s="14"/>
      <c r="TDP26" s="15"/>
      <c r="TDQ26" s="12"/>
      <c r="TDR26" s="13"/>
      <c r="TDS26" s="13"/>
      <c r="TDT26" s="13"/>
      <c r="TDU26" s="13"/>
      <c r="TDV26" s="14"/>
      <c r="TDW26" s="14"/>
      <c r="TDX26" s="15"/>
      <c r="TDY26" s="12"/>
      <c r="TDZ26" s="13"/>
      <c r="TEA26" s="13"/>
      <c r="TEB26" s="13"/>
      <c r="TEC26" s="13"/>
      <c r="TED26" s="14"/>
      <c r="TEE26" s="14"/>
      <c r="TEF26" s="15"/>
      <c r="TEG26" s="12"/>
      <c r="TEH26" s="13"/>
      <c r="TEI26" s="13"/>
      <c r="TEJ26" s="13"/>
      <c r="TEK26" s="13"/>
      <c r="TEL26" s="14"/>
      <c r="TEM26" s="14"/>
      <c r="TEN26" s="15"/>
      <c r="TEO26" s="12"/>
      <c r="TEP26" s="13"/>
      <c r="TEQ26" s="13"/>
      <c r="TER26" s="13"/>
      <c r="TES26" s="13"/>
      <c r="TET26" s="14"/>
      <c r="TEU26" s="14"/>
      <c r="TEV26" s="15"/>
      <c r="TEW26" s="12"/>
      <c r="TEX26" s="13"/>
      <c r="TEY26" s="13"/>
      <c r="TEZ26" s="13"/>
      <c r="TFA26" s="13"/>
      <c r="TFB26" s="14"/>
      <c r="TFC26" s="14"/>
      <c r="TFD26" s="15"/>
      <c r="TFE26" s="12"/>
      <c r="TFF26" s="13"/>
      <c r="TFG26" s="13"/>
      <c r="TFH26" s="13"/>
      <c r="TFI26" s="13"/>
      <c r="TFJ26" s="14"/>
      <c r="TFK26" s="14"/>
      <c r="TFL26" s="15"/>
      <c r="TFM26" s="12"/>
      <c r="TFN26" s="13"/>
      <c r="TFO26" s="13"/>
      <c r="TFP26" s="13"/>
      <c r="TFQ26" s="13"/>
      <c r="TFR26" s="14"/>
      <c r="TFS26" s="14"/>
      <c r="TFT26" s="15"/>
      <c r="TFU26" s="12"/>
      <c r="TFV26" s="13"/>
      <c r="TFW26" s="13"/>
      <c r="TFX26" s="13"/>
      <c r="TFY26" s="13"/>
      <c r="TFZ26" s="14"/>
      <c r="TGA26" s="14"/>
      <c r="TGB26" s="15"/>
      <c r="TGC26" s="12"/>
      <c r="TGD26" s="13"/>
      <c r="TGE26" s="13"/>
      <c r="TGF26" s="13"/>
      <c r="TGG26" s="13"/>
      <c r="TGH26" s="14"/>
      <c r="TGI26" s="14"/>
      <c r="TGJ26" s="15"/>
      <c r="TGK26" s="12"/>
      <c r="TGL26" s="13"/>
      <c r="TGM26" s="13"/>
      <c r="TGN26" s="13"/>
      <c r="TGO26" s="13"/>
      <c r="TGP26" s="14"/>
      <c r="TGQ26" s="14"/>
      <c r="TGR26" s="15"/>
      <c r="TGS26" s="12"/>
      <c r="TGT26" s="13"/>
      <c r="TGU26" s="13"/>
      <c r="TGV26" s="13"/>
      <c r="TGW26" s="13"/>
      <c r="TGX26" s="14"/>
      <c r="TGY26" s="14"/>
      <c r="TGZ26" s="15"/>
      <c r="THA26" s="12"/>
      <c r="THB26" s="13"/>
      <c r="THC26" s="13"/>
      <c r="THD26" s="13"/>
      <c r="THE26" s="13"/>
      <c r="THF26" s="14"/>
      <c r="THG26" s="14"/>
      <c r="THH26" s="15"/>
      <c r="THI26" s="12"/>
      <c r="THJ26" s="13"/>
      <c r="THK26" s="13"/>
      <c r="THL26" s="13"/>
      <c r="THM26" s="13"/>
      <c r="THN26" s="14"/>
      <c r="THO26" s="14"/>
      <c r="THP26" s="15"/>
      <c r="THQ26" s="12"/>
      <c r="THR26" s="13"/>
      <c r="THS26" s="13"/>
      <c r="THT26" s="13"/>
      <c r="THU26" s="13"/>
      <c r="THV26" s="14"/>
      <c r="THW26" s="14"/>
      <c r="THX26" s="15"/>
      <c r="THY26" s="12"/>
      <c r="THZ26" s="13"/>
      <c r="TIA26" s="13"/>
      <c r="TIB26" s="13"/>
      <c r="TIC26" s="13"/>
      <c r="TID26" s="14"/>
      <c r="TIE26" s="14"/>
      <c r="TIF26" s="15"/>
      <c r="TIG26" s="12"/>
      <c r="TIH26" s="13"/>
      <c r="TII26" s="13"/>
      <c r="TIJ26" s="13"/>
      <c r="TIK26" s="13"/>
      <c r="TIL26" s="14"/>
      <c r="TIM26" s="14"/>
      <c r="TIN26" s="15"/>
      <c r="TIO26" s="12"/>
      <c r="TIP26" s="13"/>
      <c r="TIQ26" s="13"/>
      <c r="TIR26" s="13"/>
      <c r="TIS26" s="13"/>
      <c r="TIT26" s="14"/>
      <c r="TIU26" s="14"/>
      <c r="TIV26" s="15"/>
      <c r="TIW26" s="12"/>
      <c r="TIX26" s="13"/>
      <c r="TIY26" s="13"/>
      <c r="TIZ26" s="13"/>
      <c r="TJA26" s="13"/>
      <c r="TJB26" s="14"/>
      <c r="TJC26" s="14"/>
      <c r="TJD26" s="15"/>
      <c r="TJE26" s="12"/>
      <c r="TJF26" s="13"/>
      <c r="TJG26" s="13"/>
      <c r="TJH26" s="13"/>
      <c r="TJI26" s="13"/>
      <c r="TJJ26" s="14"/>
      <c r="TJK26" s="14"/>
      <c r="TJL26" s="15"/>
      <c r="TJM26" s="12"/>
      <c r="TJN26" s="13"/>
      <c r="TJO26" s="13"/>
      <c r="TJP26" s="13"/>
      <c r="TJQ26" s="13"/>
      <c r="TJR26" s="14"/>
      <c r="TJS26" s="14"/>
      <c r="TJT26" s="15"/>
      <c r="TJU26" s="12"/>
      <c r="TJV26" s="13"/>
      <c r="TJW26" s="13"/>
      <c r="TJX26" s="13"/>
      <c r="TJY26" s="13"/>
      <c r="TJZ26" s="14"/>
      <c r="TKA26" s="14"/>
      <c r="TKB26" s="15"/>
      <c r="TKC26" s="12"/>
      <c r="TKD26" s="13"/>
      <c r="TKE26" s="13"/>
      <c r="TKF26" s="13"/>
      <c r="TKG26" s="13"/>
      <c r="TKH26" s="14"/>
      <c r="TKI26" s="14"/>
      <c r="TKJ26" s="15"/>
      <c r="TKK26" s="12"/>
      <c r="TKL26" s="13"/>
      <c r="TKM26" s="13"/>
      <c r="TKN26" s="13"/>
      <c r="TKO26" s="13"/>
      <c r="TKP26" s="14"/>
      <c r="TKQ26" s="14"/>
      <c r="TKR26" s="15"/>
      <c r="TKS26" s="12"/>
      <c r="TKT26" s="13"/>
      <c r="TKU26" s="13"/>
      <c r="TKV26" s="13"/>
      <c r="TKW26" s="13"/>
      <c r="TKX26" s="14"/>
      <c r="TKY26" s="14"/>
      <c r="TKZ26" s="15"/>
      <c r="TLA26" s="12"/>
      <c r="TLB26" s="13"/>
      <c r="TLC26" s="13"/>
      <c r="TLD26" s="13"/>
      <c r="TLE26" s="13"/>
      <c r="TLF26" s="14"/>
      <c r="TLG26" s="14"/>
      <c r="TLH26" s="15"/>
      <c r="TLI26" s="12"/>
      <c r="TLJ26" s="13"/>
      <c r="TLK26" s="13"/>
      <c r="TLL26" s="13"/>
      <c r="TLM26" s="13"/>
      <c r="TLN26" s="14"/>
      <c r="TLO26" s="14"/>
      <c r="TLP26" s="15"/>
      <c r="TLQ26" s="12"/>
      <c r="TLR26" s="13"/>
      <c r="TLS26" s="13"/>
      <c r="TLT26" s="13"/>
      <c r="TLU26" s="13"/>
      <c r="TLV26" s="14"/>
      <c r="TLW26" s="14"/>
      <c r="TLX26" s="15"/>
      <c r="TLY26" s="12"/>
      <c r="TLZ26" s="13"/>
      <c r="TMA26" s="13"/>
      <c r="TMB26" s="13"/>
      <c r="TMC26" s="13"/>
      <c r="TMD26" s="14"/>
      <c r="TME26" s="14"/>
      <c r="TMF26" s="15"/>
      <c r="TMG26" s="12"/>
      <c r="TMH26" s="13"/>
      <c r="TMI26" s="13"/>
      <c r="TMJ26" s="13"/>
      <c r="TMK26" s="13"/>
      <c r="TML26" s="14"/>
      <c r="TMM26" s="14"/>
      <c r="TMN26" s="15"/>
      <c r="TMO26" s="12"/>
      <c r="TMP26" s="13"/>
      <c r="TMQ26" s="13"/>
      <c r="TMR26" s="13"/>
      <c r="TMS26" s="13"/>
      <c r="TMT26" s="14"/>
      <c r="TMU26" s="14"/>
      <c r="TMV26" s="15"/>
      <c r="TMW26" s="12"/>
      <c r="TMX26" s="13"/>
      <c r="TMY26" s="13"/>
      <c r="TMZ26" s="13"/>
      <c r="TNA26" s="13"/>
      <c r="TNB26" s="14"/>
      <c r="TNC26" s="14"/>
      <c r="TND26" s="15"/>
      <c r="TNE26" s="12"/>
      <c r="TNF26" s="13"/>
      <c r="TNG26" s="13"/>
      <c r="TNH26" s="13"/>
      <c r="TNI26" s="13"/>
      <c r="TNJ26" s="14"/>
      <c r="TNK26" s="14"/>
      <c r="TNL26" s="15"/>
      <c r="TNM26" s="12"/>
      <c r="TNN26" s="13"/>
      <c r="TNO26" s="13"/>
      <c r="TNP26" s="13"/>
      <c r="TNQ26" s="13"/>
      <c r="TNR26" s="14"/>
      <c r="TNS26" s="14"/>
      <c r="TNT26" s="15"/>
      <c r="TNU26" s="12"/>
      <c r="TNV26" s="13"/>
      <c r="TNW26" s="13"/>
      <c r="TNX26" s="13"/>
      <c r="TNY26" s="13"/>
      <c r="TNZ26" s="14"/>
      <c r="TOA26" s="14"/>
      <c r="TOB26" s="15"/>
      <c r="TOC26" s="12"/>
      <c r="TOD26" s="13"/>
      <c r="TOE26" s="13"/>
      <c r="TOF26" s="13"/>
      <c r="TOG26" s="13"/>
      <c r="TOH26" s="14"/>
      <c r="TOI26" s="14"/>
      <c r="TOJ26" s="15"/>
      <c r="TOK26" s="12"/>
      <c r="TOL26" s="13"/>
      <c r="TOM26" s="13"/>
      <c r="TON26" s="13"/>
      <c r="TOO26" s="13"/>
      <c r="TOP26" s="14"/>
      <c r="TOQ26" s="14"/>
      <c r="TOR26" s="15"/>
      <c r="TOS26" s="12"/>
      <c r="TOT26" s="13"/>
      <c r="TOU26" s="13"/>
      <c r="TOV26" s="13"/>
      <c r="TOW26" s="13"/>
      <c r="TOX26" s="14"/>
      <c r="TOY26" s="14"/>
      <c r="TOZ26" s="15"/>
      <c r="TPA26" s="12"/>
      <c r="TPB26" s="13"/>
      <c r="TPC26" s="13"/>
      <c r="TPD26" s="13"/>
      <c r="TPE26" s="13"/>
      <c r="TPF26" s="14"/>
      <c r="TPG26" s="14"/>
      <c r="TPH26" s="15"/>
      <c r="TPI26" s="12"/>
      <c r="TPJ26" s="13"/>
      <c r="TPK26" s="13"/>
      <c r="TPL26" s="13"/>
      <c r="TPM26" s="13"/>
      <c r="TPN26" s="14"/>
      <c r="TPO26" s="14"/>
      <c r="TPP26" s="15"/>
      <c r="TPQ26" s="12"/>
      <c r="TPR26" s="13"/>
      <c r="TPS26" s="13"/>
      <c r="TPT26" s="13"/>
      <c r="TPU26" s="13"/>
      <c r="TPV26" s="14"/>
      <c r="TPW26" s="14"/>
      <c r="TPX26" s="15"/>
      <c r="TPY26" s="12"/>
      <c r="TPZ26" s="13"/>
      <c r="TQA26" s="13"/>
      <c r="TQB26" s="13"/>
      <c r="TQC26" s="13"/>
      <c r="TQD26" s="14"/>
      <c r="TQE26" s="14"/>
      <c r="TQF26" s="15"/>
      <c r="TQG26" s="12"/>
      <c r="TQH26" s="13"/>
      <c r="TQI26" s="13"/>
      <c r="TQJ26" s="13"/>
      <c r="TQK26" s="13"/>
      <c r="TQL26" s="14"/>
      <c r="TQM26" s="14"/>
      <c r="TQN26" s="15"/>
      <c r="TQO26" s="12"/>
      <c r="TQP26" s="13"/>
      <c r="TQQ26" s="13"/>
      <c r="TQR26" s="13"/>
      <c r="TQS26" s="13"/>
      <c r="TQT26" s="14"/>
      <c r="TQU26" s="14"/>
      <c r="TQV26" s="15"/>
      <c r="TQW26" s="12"/>
      <c r="TQX26" s="13"/>
      <c r="TQY26" s="13"/>
      <c r="TQZ26" s="13"/>
      <c r="TRA26" s="13"/>
      <c r="TRB26" s="14"/>
      <c r="TRC26" s="14"/>
      <c r="TRD26" s="15"/>
      <c r="TRE26" s="12"/>
      <c r="TRF26" s="13"/>
      <c r="TRG26" s="13"/>
      <c r="TRH26" s="13"/>
      <c r="TRI26" s="13"/>
      <c r="TRJ26" s="14"/>
      <c r="TRK26" s="14"/>
      <c r="TRL26" s="15"/>
      <c r="TRM26" s="12"/>
      <c r="TRN26" s="13"/>
      <c r="TRO26" s="13"/>
      <c r="TRP26" s="13"/>
      <c r="TRQ26" s="13"/>
      <c r="TRR26" s="14"/>
      <c r="TRS26" s="14"/>
      <c r="TRT26" s="15"/>
      <c r="TRU26" s="12"/>
      <c r="TRV26" s="13"/>
      <c r="TRW26" s="13"/>
      <c r="TRX26" s="13"/>
      <c r="TRY26" s="13"/>
      <c r="TRZ26" s="14"/>
      <c r="TSA26" s="14"/>
      <c r="TSB26" s="15"/>
      <c r="TSC26" s="12"/>
      <c r="TSD26" s="13"/>
      <c r="TSE26" s="13"/>
      <c r="TSF26" s="13"/>
      <c r="TSG26" s="13"/>
      <c r="TSH26" s="14"/>
      <c r="TSI26" s="14"/>
      <c r="TSJ26" s="15"/>
      <c r="TSK26" s="12"/>
      <c r="TSL26" s="13"/>
      <c r="TSM26" s="13"/>
      <c r="TSN26" s="13"/>
      <c r="TSO26" s="13"/>
      <c r="TSP26" s="14"/>
      <c r="TSQ26" s="14"/>
      <c r="TSR26" s="15"/>
      <c r="TSS26" s="12"/>
      <c r="TST26" s="13"/>
      <c r="TSU26" s="13"/>
      <c r="TSV26" s="13"/>
      <c r="TSW26" s="13"/>
      <c r="TSX26" s="14"/>
      <c r="TSY26" s="14"/>
      <c r="TSZ26" s="15"/>
      <c r="TTA26" s="12"/>
      <c r="TTB26" s="13"/>
      <c r="TTC26" s="13"/>
      <c r="TTD26" s="13"/>
      <c r="TTE26" s="13"/>
      <c r="TTF26" s="14"/>
      <c r="TTG26" s="14"/>
      <c r="TTH26" s="15"/>
      <c r="TTI26" s="12"/>
      <c r="TTJ26" s="13"/>
      <c r="TTK26" s="13"/>
      <c r="TTL26" s="13"/>
      <c r="TTM26" s="13"/>
      <c r="TTN26" s="14"/>
      <c r="TTO26" s="14"/>
      <c r="TTP26" s="15"/>
      <c r="TTQ26" s="12"/>
      <c r="TTR26" s="13"/>
      <c r="TTS26" s="13"/>
      <c r="TTT26" s="13"/>
      <c r="TTU26" s="13"/>
      <c r="TTV26" s="14"/>
      <c r="TTW26" s="14"/>
      <c r="TTX26" s="15"/>
      <c r="TTY26" s="12"/>
      <c r="TTZ26" s="13"/>
      <c r="TUA26" s="13"/>
      <c r="TUB26" s="13"/>
      <c r="TUC26" s="13"/>
      <c r="TUD26" s="14"/>
      <c r="TUE26" s="14"/>
      <c r="TUF26" s="15"/>
      <c r="TUG26" s="12"/>
      <c r="TUH26" s="13"/>
      <c r="TUI26" s="13"/>
      <c r="TUJ26" s="13"/>
      <c r="TUK26" s="13"/>
      <c r="TUL26" s="14"/>
      <c r="TUM26" s="14"/>
      <c r="TUN26" s="15"/>
      <c r="TUO26" s="12"/>
      <c r="TUP26" s="13"/>
      <c r="TUQ26" s="13"/>
      <c r="TUR26" s="13"/>
      <c r="TUS26" s="13"/>
      <c r="TUT26" s="14"/>
      <c r="TUU26" s="14"/>
      <c r="TUV26" s="15"/>
      <c r="TUW26" s="12"/>
      <c r="TUX26" s="13"/>
      <c r="TUY26" s="13"/>
      <c r="TUZ26" s="13"/>
      <c r="TVA26" s="13"/>
      <c r="TVB26" s="14"/>
      <c r="TVC26" s="14"/>
      <c r="TVD26" s="15"/>
      <c r="TVE26" s="12"/>
      <c r="TVF26" s="13"/>
      <c r="TVG26" s="13"/>
      <c r="TVH26" s="13"/>
      <c r="TVI26" s="13"/>
      <c r="TVJ26" s="14"/>
      <c r="TVK26" s="14"/>
      <c r="TVL26" s="15"/>
      <c r="TVM26" s="12"/>
      <c r="TVN26" s="13"/>
      <c r="TVO26" s="13"/>
      <c r="TVP26" s="13"/>
      <c r="TVQ26" s="13"/>
      <c r="TVR26" s="14"/>
      <c r="TVS26" s="14"/>
      <c r="TVT26" s="15"/>
      <c r="TVU26" s="12"/>
      <c r="TVV26" s="13"/>
      <c r="TVW26" s="13"/>
      <c r="TVX26" s="13"/>
      <c r="TVY26" s="13"/>
      <c r="TVZ26" s="14"/>
      <c r="TWA26" s="14"/>
      <c r="TWB26" s="15"/>
      <c r="TWC26" s="12"/>
      <c r="TWD26" s="13"/>
      <c r="TWE26" s="13"/>
      <c r="TWF26" s="13"/>
      <c r="TWG26" s="13"/>
      <c r="TWH26" s="14"/>
      <c r="TWI26" s="14"/>
      <c r="TWJ26" s="15"/>
      <c r="TWK26" s="12"/>
      <c r="TWL26" s="13"/>
      <c r="TWM26" s="13"/>
      <c r="TWN26" s="13"/>
      <c r="TWO26" s="13"/>
      <c r="TWP26" s="14"/>
      <c r="TWQ26" s="14"/>
      <c r="TWR26" s="15"/>
      <c r="TWS26" s="12"/>
      <c r="TWT26" s="13"/>
      <c r="TWU26" s="13"/>
      <c r="TWV26" s="13"/>
      <c r="TWW26" s="13"/>
      <c r="TWX26" s="14"/>
      <c r="TWY26" s="14"/>
      <c r="TWZ26" s="15"/>
      <c r="TXA26" s="12"/>
      <c r="TXB26" s="13"/>
      <c r="TXC26" s="13"/>
      <c r="TXD26" s="13"/>
      <c r="TXE26" s="13"/>
      <c r="TXF26" s="14"/>
      <c r="TXG26" s="14"/>
      <c r="TXH26" s="15"/>
      <c r="TXI26" s="12"/>
      <c r="TXJ26" s="13"/>
      <c r="TXK26" s="13"/>
      <c r="TXL26" s="13"/>
      <c r="TXM26" s="13"/>
      <c r="TXN26" s="14"/>
      <c r="TXO26" s="14"/>
      <c r="TXP26" s="15"/>
      <c r="TXQ26" s="12"/>
      <c r="TXR26" s="13"/>
      <c r="TXS26" s="13"/>
      <c r="TXT26" s="13"/>
      <c r="TXU26" s="13"/>
      <c r="TXV26" s="14"/>
      <c r="TXW26" s="14"/>
      <c r="TXX26" s="15"/>
      <c r="TXY26" s="12"/>
      <c r="TXZ26" s="13"/>
      <c r="TYA26" s="13"/>
      <c r="TYB26" s="13"/>
      <c r="TYC26" s="13"/>
      <c r="TYD26" s="14"/>
      <c r="TYE26" s="14"/>
      <c r="TYF26" s="15"/>
      <c r="TYG26" s="12"/>
      <c r="TYH26" s="13"/>
      <c r="TYI26" s="13"/>
      <c r="TYJ26" s="13"/>
      <c r="TYK26" s="13"/>
      <c r="TYL26" s="14"/>
      <c r="TYM26" s="14"/>
      <c r="TYN26" s="15"/>
      <c r="TYO26" s="12"/>
      <c r="TYP26" s="13"/>
      <c r="TYQ26" s="13"/>
      <c r="TYR26" s="13"/>
      <c r="TYS26" s="13"/>
      <c r="TYT26" s="14"/>
      <c r="TYU26" s="14"/>
      <c r="TYV26" s="15"/>
      <c r="TYW26" s="12"/>
      <c r="TYX26" s="13"/>
      <c r="TYY26" s="13"/>
      <c r="TYZ26" s="13"/>
      <c r="TZA26" s="13"/>
      <c r="TZB26" s="14"/>
      <c r="TZC26" s="14"/>
      <c r="TZD26" s="15"/>
      <c r="TZE26" s="12"/>
      <c r="TZF26" s="13"/>
      <c r="TZG26" s="13"/>
      <c r="TZH26" s="13"/>
      <c r="TZI26" s="13"/>
      <c r="TZJ26" s="14"/>
      <c r="TZK26" s="14"/>
      <c r="TZL26" s="15"/>
      <c r="TZM26" s="12"/>
      <c r="TZN26" s="13"/>
      <c r="TZO26" s="13"/>
      <c r="TZP26" s="13"/>
      <c r="TZQ26" s="13"/>
      <c r="TZR26" s="14"/>
      <c r="TZS26" s="14"/>
      <c r="TZT26" s="15"/>
      <c r="TZU26" s="12"/>
      <c r="TZV26" s="13"/>
      <c r="TZW26" s="13"/>
      <c r="TZX26" s="13"/>
      <c r="TZY26" s="13"/>
      <c r="TZZ26" s="14"/>
      <c r="UAA26" s="14"/>
      <c r="UAB26" s="15"/>
      <c r="UAC26" s="12"/>
      <c r="UAD26" s="13"/>
      <c r="UAE26" s="13"/>
      <c r="UAF26" s="13"/>
      <c r="UAG26" s="13"/>
      <c r="UAH26" s="14"/>
      <c r="UAI26" s="14"/>
      <c r="UAJ26" s="15"/>
      <c r="UAK26" s="12"/>
      <c r="UAL26" s="13"/>
      <c r="UAM26" s="13"/>
      <c r="UAN26" s="13"/>
      <c r="UAO26" s="13"/>
      <c r="UAP26" s="14"/>
      <c r="UAQ26" s="14"/>
      <c r="UAR26" s="15"/>
      <c r="UAS26" s="12"/>
      <c r="UAT26" s="13"/>
      <c r="UAU26" s="13"/>
      <c r="UAV26" s="13"/>
      <c r="UAW26" s="13"/>
      <c r="UAX26" s="14"/>
      <c r="UAY26" s="14"/>
      <c r="UAZ26" s="15"/>
      <c r="UBA26" s="12"/>
      <c r="UBB26" s="13"/>
      <c r="UBC26" s="13"/>
      <c r="UBD26" s="13"/>
      <c r="UBE26" s="13"/>
      <c r="UBF26" s="14"/>
      <c r="UBG26" s="14"/>
      <c r="UBH26" s="15"/>
      <c r="UBI26" s="12"/>
      <c r="UBJ26" s="13"/>
      <c r="UBK26" s="13"/>
      <c r="UBL26" s="13"/>
      <c r="UBM26" s="13"/>
      <c r="UBN26" s="14"/>
      <c r="UBO26" s="14"/>
      <c r="UBP26" s="15"/>
      <c r="UBQ26" s="12"/>
      <c r="UBR26" s="13"/>
      <c r="UBS26" s="13"/>
      <c r="UBT26" s="13"/>
      <c r="UBU26" s="13"/>
      <c r="UBV26" s="14"/>
      <c r="UBW26" s="14"/>
      <c r="UBX26" s="15"/>
      <c r="UBY26" s="12"/>
      <c r="UBZ26" s="13"/>
      <c r="UCA26" s="13"/>
      <c r="UCB26" s="13"/>
      <c r="UCC26" s="13"/>
      <c r="UCD26" s="14"/>
      <c r="UCE26" s="14"/>
      <c r="UCF26" s="15"/>
      <c r="UCG26" s="12"/>
      <c r="UCH26" s="13"/>
      <c r="UCI26" s="13"/>
      <c r="UCJ26" s="13"/>
      <c r="UCK26" s="13"/>
      <c r="UCL26" s="14"/>
      <c r="UCM26" s="14"/>
      <c r="UCN26" s="15"/>
      <c r="UCO26" s="12"/>
      <c r="UCP26" s="13"/>
      <c r="UCQ26" s="13"/>
      <c r="UCR26" s="13"/>
      <c r="UCS26" s="13"/>
      <c r="UCT26" s="14"/>
      <c r="UCU26" s="14"/>
      <c r="UCV26" s="15"/>
      <c r="UCW26" s="12"/>
      <c r="UCX26" s="13"/>
      <c r="UCY26" s="13"/>
      <c r="UCZ26" s="13"/>
      <c r="UDA26" s="13"/>
      <c r="UDB26" s="14"/>
      <c r="UDC26" s="14"/>
      <c r="UDD26" s="15"/>
      <c r="UDE26" s="12"/>
      <c r="UDF26" s="13"/>
      <c r="UDG26" s="13"/>
      <c r="UDH26" s="13"/>
      <c r="UDI26" s="13"/>
      <c r="UDJ26" s="14"/>
      <c r="UDK26" s="14"/>
      <c r="UDL26" s="15"/>
      <c r="UDM26" s="12"/>
      <c r="UDN26" s="13"/>
      <c r="UDO26" s="13"/>
      <c r="UDP26" s="13"/>
      <c r="UDQ26" s="13"/>
      <c r="UDR26" s="14"/>
      <c r="UDS26" s="14"/>
      <c r="UDT26" s="15"/>
      <c r="UDU26" s="12"/>
      <c r="UDV26" s="13"/>
      <c r="UDW26" s="13"/>
      <c r="UDX26" s="13"/>
      <c r="UDY26" s="13"/>
      <c r="UDZ26" s="14"/>
      <c r="UEA26" s="14"/>
      <c r="UEB26" s="15"/>
      <c r="UEC26" s="12"/>
      <c r="UED26" s="13"/>
      <c r="UEE26" s="13"/>
      <c r="UEF26" s="13"/>
      <c r="UEG26" s="13"/>
      <c r="UEH26" s="14"/>
      <c r="UEI26" s="14"/>
      <c r="UEJ26" s="15"/>
      <c r="UEK26" s="12"/>
      <c r="UEL26" s="13"/>
      <c r="UEM26" s="13"/>
      <c r="UEN26" s="13"/>
      <c r="UEO26" s="13"/>
      <c r="UEP26" s="14"/>
      <c r="UEQ26" s="14"/>
      <c r="UER26" s="15"/>
      <c r="UES26" s="12"/>
      <c r="UET26" s="13"/>
      <c r="UEU26" s="13"/>
      <c r="UEV26" s="13"/>
      <c r="UEW26" s="13"/>
      <c r="UEX26" s="14"/>
      <c r="UEY26" s="14"/>
      <c r="UEZ26" s="15"/>
      <c r="UFA26" s="12"/>
      <c r="UFB26" s="13"/>
      <c r="UFC26" s="13"/>
      <c r="UFD26" s="13"/>
      <c r="UFE26" s="13"/>
      <c r="UFF26" s="14"/>
      <c r="UFG26" s="14"/>
      <c r="UFH26" s="15"/>
      <c r="UFI26" s="12"/>
      <c r="UFJ26" s="13"/>
      <c r="UFK26" s="13"/>
      <c r="UFL26" s="13"/>
      <c r="UFM26" s="13"/>
      <c r="UFN26" s="14"/>
      <c r="UFO26" s="14"/>
      <c r="UFP26" s="15"/>
      <c r="UFQ26" s="12"/>
      <c r="UFR26" s="13"/>
      <c r="UFS26" s="13"/>
      <c r="UFT26" s="13"/>
      <c r="UFU26" s="13"/>
      <c r="UFV26" s="14"/>
      <c r="UFW26" s="14"/>
      <c r="UFX26" s="15"/>
      <c r="UFY26" s="12"/>
      <c r="UFZ26" s="13"/>
      <c r="UGA26" s="13"/>
      <c r="UGB26" s="13"/>
      <c r="UGC26" s="13"/>
      <c r="UGD26" s="14"/>
      <c r="UGE26" s="14"/>
      <c r="UGF26" s="15"/>
      <c r="UGG26" s="12"/>
      <c r="UGH26" s="13"/>
      <c r="UGI26" s="13"/>
      <c r="UGJ26" s="13"/>
      <c r="UGK26" s="13"/>
      <c r="UGL26" s="14"/>
      <c r="UGM26" s="14"/>
      <c r="UGN26" s="15"/>
      <c r="UGO26" s="12"/>
      <c r="UGP26" s="13"/>
      <c r="UGQ26" s="13"/>
      <c r="UGR26" s="13"/>
      <c r="UGS26" s="13"/>
      <c r="UGT26" s="14"/>
      <c r="UGU26" s="14"/>
      <c r="UGV26" s="15"/>
      <c r="UGW26" s="12"/>
      <c r="UGX26" s="13"/>
      <c r="UGY26" s="13"/>
      <c r="UGZ26" s="13"/>
      <c r="UHA26" s="13"/>
      <c r="UHB26" s="14"/>
      <c r="UHC26" s="14"/>
      <c r="UHD26" s="15"/>
      <c r="UHE26" s="12"/>
      <c r="UHF26" s="13"/>
      <c r="UHG26" s="13"/>
      <c r="UHH26" s="13"/>
      <c r="UHI26" s="13"/>
      <c r="UHJ26" s="14"/>
      <c r="UHK26" s="14"/>
      <c r="UHL26" s="15"/>
      <c r="UHM26" s="12"/>
      <c r="UHN26" s="13"/>
      <c r="UHO26" s="13"/>
      <c r="UHP26" s="13"/>
      <c r="UHQ26" s="13"/>
      <c r="UHR26" s="14"/>
      <c r="UHS26" s="14"/>
      <c r="UHT26" s="15"/>
      <c r="UHU26" s="12"/>
      <c r="UHV26" s="13"/>
      <c r="UHW26" s="13"/>
      <c r="UHX26" s="13"/>
      <c r="UHY26" s="13"/>
      <c r="UHZ26" s="14"/>
      <c r="UIA26" s="14"/>
      <c r="UIB26" s="15"/>
      <c r="UIC26" s="12"/>
      <c r="UID26" s="13"/>
      <c r="UIE26" s="13"/>
      <c r="UIF26" s="13"/>
      <c r="UIG26" s="13"/>
      <c r="UIH26" s="14"/>
      <c r="UII26" s="14"/>
      <c r="UIJ26" s="15"/>
      <c r="UIK26" s="12"/>
      <c r="UIL26" s="13"/>
      <c r="UIM26" s="13"/>
      <c r="UIN26" s="13"/>
      <c r="UIO26" s="13"/>
      <c r="UIP26" s="14"/>
      <c r="UIQ26" s="14"/>
      <c r="UIR26" s="15"/>
      <c r="UIS26" s="12"/>
      <c r="UIT26" s="13"/>
      <c r="UIU26" s="13"/>
      <c r="UIV26" s="13"/>
      <c r="UIW26" s="13"/>
      <c r="UIX26" s="14"/>
      <c r="UIY26" s="14"/>
      <c r="UIZ26" s="15"/>
      <c r="UJA26" s="12"/>
      <c r="UJB26" s="13"/>
      <c r="UJC26" s="13"/>
      <c r="UJD26" s="13"/>
      <c r="UJE26" s="13"/>
      <c r="UJF26" s="14"/>
      <c r="UJG26" s="14"/>
      <c r="UJH26" s="15"/>
      <c r="UJI26" s="12"/>
      <c r="UJJ26" s="13"/>
      <c r="UJK26" s="13"/>
      <c r="UJL26" s="13"/>
      <c r="UJM26" s="13"/>
      <c r="UJN26" s="14"/>
      <c r="UJO26" s="14"/>
      <c r="UJP26" s="15"/>
      <c r="UJQ26" s="12"/>
      <c r="UJR26" s="13"/>
      <c r="UJS26" s="13"/>
      <c r="UJT26" s="13"/>
      <c r="UJU26" s="13"/>
      <c r="UJV26" s="14"/>
      <c r="UJW26" s="14"/>
      <c r="UJX26" s="15"/>
      <c r="UJY26" s="12"/>
      <c r="UJZ26" s="13"/>
      <c r="UKA26" s="13"/>
      <c r="UKB26" s="13"/>
      <c r="UKC26" s="13"/>
      <c r="UKD26" s="14"/>
      <c r="UKE26" s="14"/>
      <c r="UKF26" s="15"/>
      <c r="UKG26" s="12"/>
      <c r="UKH26" s="13"/>
      <c r="UKI26" s="13"/>
      <c r="UKJ26" s="13"/>
      <c r="UKK26" s="13"/>
      <c r="UKL26" s="14"/>
      <c r="UKM26" s="14"/>
      <c r="UKN26" s="15"/>
      <c r="UKO26" s="12"/>
      <c r="UKP26" s="13"/>
      <c r="UKQ26" s="13"/>
      <c r="UKR26" s="13"/>
      <c r="UKS26" s="13"/>
      <c r="UKT26" s="14"/>
      <c r="UKU26" s="14"/>
      <c r="UKV26" s="15"/>
      <c r="UKW26" s="12"/>
      <c r="UKX26" s="13"/>
      <c r="UKY26" s="13"/>
      <c r="UKZ26" s="13"/>
      <c r="ULA26" s="13"/>
      <c r="ULB26" s="14"/>
      <c r="ULC26" s="14"/>
      <c r="ULD26" s="15"/>
      <c r="ULE26" s="12"/>
      <c r="ULF26" s="13"/>
      <c r="ULG26" s="13"/>
      <c r="ULH26" s="13"/>
      <c r="ULI26" s="13"/>
      <c r="ULJ26" s="14"/>
      <c r="ULK26" s="14"/>
      <c r="ULL26" s="15"/>
      <c r="ULM26" s="12"/>
      <c r="ULN26" s="13"/>
      <c r="ULO26" s="13"/>
      <c r="ULP26" s="13"/>
      <c r="ULQ26" s="13"/>
      <c r="ULR26" s="14"/>
      <c r="ULS26" s="14"/>
      <c r="ULT26" s="15"/>
      <c r="ULU26" s="12"/>
      <c r="ULV26" s="13"/>
      <c r="ULW26" s="13"/>
      <c r="ULX26" s="13"/>
      <c r="ULY26" s="13"/>
      <c r="ULZ26" s="14"/>
      <c r="UMA26" s="14"/>
      <c r="UMB26" s="15"/>
      <c r="UMC26" s="12"/>
      <c r="UMD26" s="13"/>
      <c r="UME26" s="13"/>
      <c r="UMF26" s="13"/>
      <c r="UMG26" s="13"/>
      <c r="UMH26" s="14"/>
      <c r="UMI26" s="14"/>
      <c r="UMJ26" s="15"/>
      <c r="UMK26" s="12"/>
      <c r="UML26" s="13"/>
      <c r="UMM26" s="13"/>
      <c r="UMN26" s="13"/>
      <c r="UMO26" s="13"/>
      <c r="UMP26" s="14"/>
      <c r="UMQ26" s="14"/>
      <c r="UMR26" s="15"/>
      <c r="UMS26" s="12"/>
      <c r="UMT26" s="13"/>
      <c r="UMU26" s="13"/>
      <c r="UMV26" s="13"/>
      <c r="UMW26" s="13"/>
      <c r="UMX26" s="14"/>
      <c r="UMY26" s="14"/>
      <c r="UMZ26" s="15"/>
      <c r="UNA26" s="12"/>
      <c r="UNB26" s="13"/>
      <c r="UNC26" s="13"/>
      <c r="UND26" s="13"/>
      <c r="UNE26" s="13"/>
      <c r="UNF26" s="14"/>
      <c r="UNG26" s="14"/>
      <c r="UNH26" s="15"/>
      <c r="UNI26" s="12"/>
      <c r="UNJ26" s="13"/>
      <c r="UNK26" s="13"/>
      <c r="UNL26" s="13"/>
      <c r="UNM26" s="13"/>
      <c r="UNN26" s="14"/>
      <c r="UNO26" s="14"/>
      <c r="UNP26" s="15"/>
      <c r="UNQ26" s="12"/>
      <c r="UNR26" s="13"/>
      <c r="UNS26" s="13"/>
      <c r="UNT26" s="13"/>
      <c r="UNU26" s="13"/>
      <c r="UNV26" s="14"/>
      <c r="UNW26" s="14"/>
      <c r="UNX26" s="15"/>
      <c r="UNY26" s="12"/>
      <c r="UNZ26" s="13"/>
      <c r="UOA26" s="13"/>
      <c r="UOB26" s="13"/>
      <c r="UOC26" s="13"/>
      <c r="UOD26" s="14"/>
      <c r="UOE26" s="14"/>
      <c r="UOF26" s="15"/>
      <c r="UOG26" s="12"/>
      <c r="UOH26" s="13"/>
      <c r="UOI26" s="13"/>
      <c r="UOJ26" s="13"/>
      <c r="UOK26" s="13"/>
      <c r="UOL26" s="14"/>
      <c r="UOM26" s="14"/>
      <c r="UON26" s="15"/>
      <c r="UOO26" s="12"/>
      <c r="UOP26" s="13"/>
      <c r="UOQ26" s="13"/>
      <c r="UOR26" s="13"/>
      <c r="UOS26" s="13"/>
      <c r="UOT26" s="14"/>
      <c r="UOU26" s="14"/>
      <c r="UOV26" s="15"/>
      <c r="UOW26" s="12"/>
      <c r="UOX26" s="13"/>
      <c r="UOY26" s="13"/>
      <c r="UOZ26" s="13"/>
      <c r="UPA26" s="13"/>
      <c r="UPB26" s="14"/>
      <c r="UPC26" s="14"/>
      <c r="UPD26" s="15"/>
      <c r="UPE26" s="12"/>
      <c r="UPF26" s="13"/>
      <c r="UPG26" s="13"/>
      <c r="UPH26" s="13"/>
      <c r="UPI26" s="13"/>
      <c r="UPJ26" s="14"/>
      <c r="UPK26" s="14"/>
      <c r="UPL26" s="15"/>
      <c r="UPM26" s="12"/>
      <c r="UPN26" s="13"/>
      <c r="UPO26" s="13"/>
      <c r="UPP26" s="13"/>
      <c r="UPQ26" s="13"/>
      <c r="UPR26" s="14"/>
      <c r="UPS26" s="14"/>
      <c r="UPT26" s="15"/>
      <c r="UPU26" s="12"/>
      <c r="UPV26" s="13"/>
      <c r="UPW26" s="13"/>
      <c r="UPX26" s="13"/>
      <c r="UPY26" s="13"/>
      <c r="UPZ26" s="14"/>
      <c r="UQA26" s="14"/>
      <c r="UQB26" s="15"/>
      <c r="UQC26" s="12"/>
      <c r="UQD26" s="13"/>
      <c r="UQE26" s="13"/>
      <c r="UQF26" s="13"/>
      <c r="UQG26" s="13"/>
      <c r="UQH26" s="14"/>
      <c r="UQI26" s="14"/>
      <c r="UQJ26" s="15"/>
      <c r="UQK26" s="12"/>
      <c r="UQL26" s="13"/>
      <c r="UQM26" s="13"/>
      <c r="UQN26" s="13"/>
      <c r="UQO26" s="13"/>
      <c r="UQP26" s="14"/>
      <c r="UQQ26" s="14"/>
      <c r="UQR26" s="15"/>
      <c r="UQS26" s="12"/>
      <c r="UQT26" s="13"/>
      <c r="UQU26" s="13"/>
      <c r="UQV26" s="13"/>
      <c r="UQW26" s="13"/>
      <c r="UQX26" s="14"/>
      <c r="UQY26" s="14"/>
      <c r="UQZ26" s="15"/>
      <c r="URA26" s="12"/>
      <c r="URB26" s="13"/>
      <c r="URC26" s="13"/>
      <c r="URD26" s="13"/>
      <c r="URE26" s="13"/>
      <c r="URF26" s="14"/>
      <c r="URG26" s="14"/>
      <c r="URH26" s="15"/>
      <c r="URI26" s="12"/>
      <c r="URJ26" s="13"/>
      <c r="URK26" s="13"/>
      <c r="URL26" s="13"/>
      <c r="URM26" s="13"/>
      <c r="URN26" s="14"/>
      <c r="URO26" s="14"/>
      <c r="URP26" s="15"/>
      <c r="URQ26" s="12"/>
      <c r="URR26" s="13"/>
      <c r="URS26" s="13"/>
      <c r="URT26" s="13"/>
      <c r="URU26" s="13"/>
      <c r="URV26" s="14"/>
      <c r="URW26" s="14"/>
      <c r="URX26" s="15"/>
      <c r="URY26" s="12"/>
      <c r="URZ26" s="13"/>
      <c r="USA26" s="13"/>
      <c r="USB26" s="13"/>
      <c r="USC26" s="13"/>
      <c r="USD26" s="14"/>
      <c r="USE26" s="14"/>
      <c r="USF26" s="15"/>
      <c r="USG26" s="12"/>
      <c r="USH26" s="13"/>
      <c r="USI26" s="13"/>
      <c r="USJ26" s="13"/>
      <c r="USK26" s="13"/>
      <c r="USL26" s="14"/>
      <c r="USM26" s="14"/>
      <c r="USN26" s="15"/>
      <c r="USO26" s="12"/>
      <c r="USP26" s="13"/>
      <c r="USQ26" s="13"/>
      <c r="USR26" s="13"/>
      <c r="USS26" s="13"/>
      <c r="UST26" s="14"/>
      <c r="USU26" s="14"/>
      <c r="USV26" s="15"/>
      <c r="USW26" s="12"/>
      <c r="USX26" s="13"/>
      <c r="USY26" s="13"/>
      <c r="USZ26" s="13"/>
      <c r="UTA26" s="13"/>
      <c r="UTB26" s="14"/>
      <c r="UTC26" s="14"/>
      <c r="UTD26" s="15"/>
      <c r="UTE26" s="12"/>
      <c r="UTF26" s="13"/>
      <c r="UTG26" s="13"/>
      <c r="UTH26" s="13"/>
      <c r="UTI26" s="13"/>
      <c r="UTJ26" s="14"/>
      <c r="UTK26" s="14"/>
      <c r="UTL26" s="15"/>
      <c r="UTM26" s="12"/>
      <c r="UTN26" s="13"/>
      <c r="UTO26" s="13"/>
      <c r="UTP26" s="13"/>
      <c r="UTQ26" s="13"/>
      <c r="UTR26" s="14"/>
      <c r="UTS26" s="14"/>
      <c r="UTT26" s="15"/>
      <c r="UTU26" s="12"/>
      <c r="UTV26" s="13"/>
      <c r="UTW26" s="13"/>
      <c r="UTX26" s="13"/>
      <c r="UTY26" s="13"/>
      <c r="UTZ26" s="14"/>
      <c r="UUA26" s="14"/>
      <c r="UUB26" s="15"/>
      <c r="UUC26" s="12"/>
      <c r="UUD26" s="13"/>
      <c r="UUE26" s="13"/>
      <c r="UUF26" s="13"/>
      <c r="UUG26" s="13"/>
      <c r="UUH26" s="14"/>
      <c r="UUI26" s="14"/>
      <c r="UUJ26" s="15"/>
      <c r="UUK26" s="12"/>
      <c r="UUL26" s="13"/>
      <c r="UUM26" s="13"/>
      <c r="UUN26" s="13"/>
      <c r="UUO26" s="13"/>
      <c r="UUP26" s="14"/>
      <c r="UUQ26" s="14"/>
      <c r="UUR26" s="15"/>
      <c r="UUS26" s="12"/>
      <c r="UUT26" s="13"/>
      <c r="UUU26" s="13"/>
      <c r="UUV26" s="13"/>
      <c r="UUW26" s="13"/>
      <c r="UUX26" s="14"/>
      <c r="UUY26" s="14"/>
      <c r="UUZ26" s="15"/>
      <c r="UVA26" s="12"/>
      <c r="UVB26" s="13"/>
      <c r="UVC26" s="13"/>
      <c r="UVD26" s="13"/>
      <c r="UVE26" s="13"/>
      <c r="UVF26" s="14"/>
      <c r="UVG26" s="14"/>
      <c r="UVH26" s="15"/>
      <c r="UVI26" s="12"/>
      <c r="UVJ26" s="13"/>
      <c r="UVK26" s="13"/>
      <c r="UVL26" s="13"/>
      <c r="UVM26" s="13"/>
      <c r="UVN26" s="14"/>
      <c r="UVO26" s="14"/>
      <c r="UVP26" s="15"/>
      <c r="UVQ26" s="12"/>
      <c r="UVR26" s="13"/>
      <c r="UVS26" s="13"/>
      <c r="UVT26" s="13"/>
      <c r="UVU26" s="13"/>
      <c r="UVV26" s="14"/>
      <c r="UVW26" s="14"/>
      <c r="UVX26" s="15"/>
      <c r="UVY26" s="12"/>
      <c r="UVZ26" s="13"/>
      <c r="UWA26" s="13"/>
      <c r="UWB26" s="13"/>
      <c r="UWC26" s="13"/>
      <c r="UWD26" s="14"/>
      <c r="UWE26" s="14"/>
      <c r="UWF26" s="15"/>
      <c r="UWG26" s="12"/>
      <c r="UWH26" s="13"/>
      <c r="UWI26" s="13"/>
      <c r="UWJ26" s="13"/>
      <c r="UWK26" s="13"/>
      <c r="UWL26" s="14"/>
      <c r="UWM26" s="14"/>
      <c r="UWN26" s="15"/>
      <c r="UWO26" s="12"/>
      <c r="UWP26" s="13"/>
      <c r="UWQ26" s="13"/>
      <c r="UWR26" s="13"/>
      <c r="UWS26" s="13"/>
      <c r="UWT26" s="14"/>
      <c r="UWU26" s="14"/>
      <c r="UWV26" s="15"/>
      <c r="UWW26" s="12"/>
      <c r="UWX26" s="13"/>
      <c r="UWY26" s="13"/>
      <c r="UWZ26" s="13"/>
      <c r="UXA26" s="13"/>
      <c r="UXB26" s="14"/>
      <c r="UXC26" s="14"/>
      <c r="UXD26" s="15"/>
      <c r="UXE26" s="12"/>
      <c r="UXF26" s="13"/>
      <c r="UXG26" s="13"/>
      <c r="UXH26" s="13"/>
      <c r="UXI26" s="13"/>
      <c r="UXJ26" s="14"/>
      <c r="UXK26" s="14"/>
      <c r="UXL26" s="15"/>
      <c r="UXM26" s="12"/>
      <c r="UXN26" s="13"/>
      <c r="UXO26" s="13"/>
      <c r="UXP26" s="13"/>
      <c r="UXQ26" s="13"/>
      <c r="UXR26" s="14"/>
      <c r="UXS26" s="14"/>
      <c r="UXT26" s="15"/>
      <c r="UXU26" s="12"/>
      <c r="UXV26" s="13"/>
      <c r="UXW26" s="13"/>
      <c r="UXX26" s="13"/>
      <c r="UXY26" s="13"/>
      <c r="UXZ26" s="14"/>
      <c r="UYA26" s="14"/>
      <c r="UYB26" s="15"/>
      <c r="UYC26" s="12"/>
      <c r="UYD26" s="13"/>
      <c r="UYE26" s="13"/>
      <c r="UYF26" s="13"/>
      <c r="UYG26" s="13"/>
      <c r="UYH26" s="14"/>
      <c r="UYI26" s="14"/>
      <c r="UYJ26" s="15"/>
      <c r="UYK26" s="12"/>
      <c r="UYL26" s="13"/>
      <c r="UYM26" s="13"/>
      <c r="UYN26" s="13"/>
      <c r="UYO26" s="13"/>
      <c r="UYP26" s="14"/>
      <c r="UYQ26" s="14"/>
      <c r="UYR26" s="15"/>
      <c r="UYS26" s="12"/>
      <c r="UYT26" s="13"/>
      <c r="UYU26" s="13"/>
      <c r="UYV26" s="13"/>
      <c r="UYW26" s="13"/>
      <c r="UYX26" s="14"/>
      <c r="UYY26" s="14"/>
      <c r="UYZ26" s="15"/>
      <c r="UZA26" s="12"/>
      <c r="UZB26" s="13"/>
      <c r="UZC26" s="13"/>
      <c r="UZD26" s="13"/>
      <c r="UZE26" s="13"/>
      <c r="UZF26" s="14"/>
      <c r="UZG26" s="14"/>
      <c r="UZH26" s="15"/>
      <c r="UZI26" s="12"/>
      <c r="UZJ26" s="13"/>
      <c r="UZK26" s="13"/>
      <c r="UZL26" s="13"/>
      <c r="UZM26" s="13"/>
      <c r="UZN26" s="14"/>
      <c r="UZO26" s="14"/>
      <c r="UZP26" s="15"/>
      <c r="UZQ26" s="12"/>
      <c r="UZR26" s="13"/>
      <c r="UZS26" s="13"/>
      <c r="UZT26" s="13"/>
      <c r="UZU26" s="13"/>
      <c r="UZV26" s="14"/>
      <c r="UZW26" s="14"/>
      <c r="UZX26" s="15"/>
      <c r="UZY26" s="12"/>
      <c r="UZZ26" s="13"/>
      <c r="VAA26" s="13"/>
      <c r="VAB26" s="13"/>
      <c r="VAC26" s="13"/>
      <c r="VAD26" s="14"/>
      <c r="VAE26" s="14"/>
      <c r="VAF26" s="15"/>
      <c r="VAG26" s="12"/>
      <c r="VAH26" s="13"/>
      <c r="VAI26" s="13"/>
      <c r="VAJ26" s="13"/>
      <c r="VAK26" s="13"/>
      <c r="VAL26" s="14"/>
      <c r="VAM26" s="14"/>
      <c r="VAN26" s="15"/>
      <c r="VAO26" s="12"/>
      <c r="VAP26" s="13"/>
      <c r="VAQ26" s="13"/>
      <c r="VAR26" s="13"/>
      <c r="VAS26" s="13"/>
      <c r="VAT26" s="14"/>
      <c r="VAU26" s="14"/>
      <c r="VAV26" s="15"/>
      <c r="VAW26" s="12"/>
      <c r="VAX26" s="13"/>
      <c r="VAY26" s="13"/>
      <c r="VAZ26" s="13"/>
      <c r="VBA26" s="13"/>
      <c r="VBB26" s="14"/>
      <c r="VBC26" s="14"/>
      <c r="VBD26" s="15"/>
      <c r="VBE26" s="12"/>
      <c r="VBF26" s="13"/>
      <c r="VBG26" s="13"/>
      <c r="VBH26" s="13"/>
      <c r="VBI26" s="13"/>
      <c r="VBJ26" s="14"/>
      <c r="VBK26" s="14"/>
      <c r="VBL26" s="15"/>
      <c r="VBM26" s="12"/>
      <c r="VBN26" s="13"/>
      <c r="VBO26" s="13"/>
      <c r="VBP26" s="13"/>
      <c r="VBQ26" s="13"/>
      <c r="VBR26" s="14"/>
      <c r="VBS26" s="14"/>
      <c r="VBT26" s="15"/>
      <c r="VBU26" s="12"/>
      <c r="VBV26" s="13"/>
      <c r="VBW26" s="13"/>
      <c r="VBX26" s="13"/>
      <c r="VBY26" s="13"/>
      <c r="VBZ26" s="14"/>
      <c r="VCA26" s="14"/>
      <c r="VCB26" s="15"/>
      <c r="VCC26" s="12"/>
      <c r="VCD26" s="13"/>
      <c r="VCE26" s="13"/>
      <c r="VCF26" s="13"/>
      <c r="VCG26" s="13"/>
      <c r="VCH26" s="14"/>
      <c r="VCI26" s="14"/>
      <c r="VCJ26" s="15"/>
      <c r="VCK26" s="12"/>
      <c r="VCL26" s="13"/>
      <c r="VCM26" s="13"/>
      <c r="VCN26" s="13"/>
      <c r="VCO26" s="13"/>
      <c r="VCP26" s="14"/>
      <c r="VCQ26" s="14"/>
      <c r="VCR26" s="15"/>
      <c r="VCS26" s="12"/>
      <c r="VCT26" s="13"/>
      <c r="VCU26" s="13"/>
      <c r="VCV26" s="13"/>
      <c r="VCW26" s="13"/>
      <c r="VCX26" s="14"/>
      <c r="VCY26" s="14"/>
      <c r="VCZ26" s="15"/>
      <c r="VDA26" s="12"/>
      <c r="VDB26" s="13"/>
      <c r="VDC26" s="13"/>
      <c r="VDD26" s="13"/>
      <c r="VDE26" s="13"/>
      <c r="VDF26" s="14"/>
      <c r="VDG26" s="14"/>
      <c r="VDH26" s="15"/>
      <c r="VDI26" s="12"/>
      <c r="VDJ26" s="13"/>
      <c r="VDK26" s="13"/>
      <c r="VDL26" s="13"/>
      <c r="VDM26" s="13"/>
      <c r="VDN26" s="14"/>
      <c r="VDO26" s="14"/>
      <c r="VDP26" s="15"/>
      <c r="VDQ26" s="12"/>
      <c r="VDR26" s="13"/>
      <c r="VDS26" s="13"/>
      <c r="VDT26" s="13"/>
      <c r="VDU26" s="13"/>
      <c r="VDV26" s="14"/>
      <c r="VDW26" s="14"/>
      <c r="VDX26" s="15"/>
      <c r="VDY26" s="12"/>
      <c r="VDZ26" s="13"/>
      <c r="VEA26" s="13"/>
      <c r="VEB26" s="13"/>
      <c r="VEC26" s="13"/>
      <c r="VED26" s="14"/>
      <c r="VEE26" s="14"/>
      <c r="VEF26" s="15"/>
      <c r="VEG26" s="12"/>
      <c r="VEH26" s="13"/>
      <c r="VEI26" s="13"/>
      <c r="VEJ26" s="13"/>
      <c r="VEK26" s="13"/>
      <c r="VEL26" s="14"/>
      <c r="VEM26" s="14"/>
      <c r="VEN26" s="15"/>
      <c r="VEO26" s="12"/>
      <c r="VEP26" s="13"/>
      <c r="VEQ26" s="13"/>
      <c r="VER26" s="13"/>
      <c r="VES26" s="13"/>
      <c r="VET26" s="14"/>
      <c r="VEU26" s="14"/>
      <c r="VEV26" s="15"/>
      <c r="VEW26" s="12"/>
      <c r="VEX26" s="13"/>
      <c r="VEY26" s="13"/>
      <c r="VEZ26" s="13"/>
      <c r="VFA26" s="13"/>
      <c r="VFB26" s="14"/>
      <c r="VFC26" s="14"/>
      <c r="VFD26" s="15"/>
      <c r="VFE26" s="12"/>
      <c r="VFF26" s="13"/>
      <c r="VFG26" s="13"/>
      <c r="VFH26" s="13"/>
      <c r="VFI26" s="13"/>
      <c r="VFJ26" s="14"/>
      <c r="VFK26" s="14"/>
      <c r="VFL26" s="15"/>
      <c r="VFM26" s="12"/>
      <c r="VFN26" s="13"/>
      <c r="VFO26" s="13"/>
      <c r="VFP26" s="13"/>
      <c r="VFQ26" s="13"/>
      <c r="VFR26" s="14"/>
      <c r="VFS26" s="14"/>
      <c r="VFT26" s="15"/>
      <c r="VFU26" s="12"/>
      <c r="VFV26" s="13"/>
      <c r="VFW26" s="13"/>
      <c r="VFX26" s="13"/>
      <c r="VFY26" s="13"/>
      <c r="VFZ26" s="14"/>
      <c r="VGA26" s="14"/>
      <c r="VGB26" s="15"/>
      <c r="VGC26" s="12"/>
      <c r="VGD26" s="13"/>
      <c r="VGE26" s="13"/>
      <c r="VGF26" s="13"/>
      <c r="VGG26" s="13"/>
      <c r="VGH26" s="14"/>
      <c r="VGI26" s="14"/>
      <c r="VGJ26" s="15"/>
      <c r="VGK26" s="12"/>
      <c r="VGL26" s="13"/>
      <c r="VGM26" s="13"/>
      <c r="VGN26" s="13"/>
      <c r="VGO26" s="13"/>
      <c r="VGP26" s="14"/>
      <c r="VGQ26" s="14"/>
      <c r="VGR26" s="15"/>
      <c r="VGS26" s="12"/>
      <c r="VGT26" s="13"/>
      <c r="VGU26" s="13"/>
      <c r="VGV26" s="13"/>
      <c r="VGW26" s="13"/>
      <c r="VGX26" s="14"/>
      <c r="VGY26" s="14"/>
      <c r="VGZ26" s="15"/>
      <c r="VHA26" s="12"/>
      <c r="VHB26" s="13"/>
      <c r="VHC26" s="13"/>
      <c r="VHD26" s="13"/>
      <c r="VHE26" s="13"/>
      <c r="VHF26" s="14"/>
      <c r="VHG26" s="14"/>
      <c r="VHH26" s="15"/>
      <c r="VHI26" s="12"/>
      <c r="VHJ26" s="13"/>
      <c r="VHK26" s="13"/>
      <c r="VHL26" s="13"/>
      <c r="VHM26" s="13"/>
      <c r="VHN26" s="14"/>
      <c r="VHO26" s="14"/>
      <c r="VHP26" s="15"/>
      <c r="VHQ26" s="12"/>
      <c r="VHR26" s="13"/>
      <c r="VHS26" s="13"/>
      <c r="VHT26" s="13"/>
      <c r="VHU26" s="13"/>
      <c r="VHV26" s="14"/>
      <c r="VHW26" s="14"/>
      <c r="VHX26" s="15"/>
      <c r="VHY26" s="12"/>
      <c r="VHZ26" s="13"/>
      <c r="VIA26" s="13"/>
      <c r="VIB26" s="13"/>
      <c r="VIC26" s="13"/>
      <c r="VID26" s="14"/>
      <c r="VIE26" s="14"/>
      <c r="VIF26" s="15"/>
      <c r="VIG26" s="12"/>
      <c r="VIH26" s="13"/>
      <c r="VII26" s="13"/>
      <c r="VIJ26" s="13"/>
      <c r="VIK26" s="13"/>
      <c r="VIL26" s="14"/>
      <c r="VIM26" s="14"/>
      <c r="VIN26" s="15"/>
      <c r="VIO26" s="12"/>
      <c r="VIP26" s="13"/>
      <c r="VIQ26" s="13"/>
      <c r="VIR26" s="13"/>
      <c r="VIS26" s="13"/>
      <c r="VIT26" s="14"/>
      <c r="VIU26" s="14"/>
      <c r="VIV26" s="15"/>
      <c r="VIW26" s="12"/>
      <c r="VIX26" s="13"/>
      <c r="VIY26" s="13"/>
      <c r="VIZ26" s="13"/>
      <c r="VJA26" s="13"/>
      <c r="VJB26" s="14"/>
      <c r="VJC26" s="14"/>
      <c r="VJD26" s="15"/>
      <c r="VJE26" s="12"/>
      <c r="VJF26" s="13"/>
      <c r="VJG26" s="13"/>
      <c r="VJH26" s="13"/>
      <c r="VJI26" s="13"/>
      <c r="VJJ26" s="14"/>
      <c r="VJK26" s="14"/>
      <c r="VJL26" s="15"/>
      <c r="VJM26" s="12"/>
      <c r="VJN26" s="13"/>
      <c r="VJO26" s="13"/>
      <c r="VJP26" s="13"/>
      <c r="VJQ26" s="13"/>
      <c r="VJR26" s="14"/>
      <c r="VJS26" s="14"/>
      <c r="VJT26" s="15"/>
      <c r="VJU26" s="12"/>
      <c r="VJV26" s="13"/>
      <c r="VJW26" s="13"/>
      <c r="VJX26" s="13"/>
      <c r="VJY26" s="13"/>
      <c r="VJZ26" s="14"/>
      <c r="VKA26" s="14"/>
      <c r="VKB26" s="15"/>
      <c r="VKC26" s="12"/>
      <c r="VKD26" s="13"/>
      <c r="VKE26" s="13"/>
      <c r="VKF26" s="13"/>
      <c r="VKG26" s="13"/>
      <c r="VKH26" s="14"/>
      <c r="VKI26" s="14"/>
      <c r="VKJ26" s="15"/>
      <c r="VKK26" s="12"/>
      <c r="VKL26" s="13"/>
      <c r="VKM26" s="13"/>
      <c r="VKN26" s="13"/>
      <c r="VKO26" s="13"/>
      <c r="VKP26" s="14"/>
      <c r="VKQ26" s="14"/>
      <c r="VKR26" s="15"/>
      <c r="VKS26" s="12"/>
      <c r="VKT26" s="13"/>
      <c r="VKU26" s="13"/>
      <c r="VKV26" s="13"/>
      <c r="VKW26" s="13"/>
      <c r="VKX26" s="14"/>
      <c r="VKY26" s="14"/>
      <c r="VKZ26" s="15"/>
      <c r="VLA26" s="12"/>
      <c r="VLB26" s="13"/>
      <c r="VLC26" s="13"/>
      <c r="VLD26" s="13"/>
      <c r="VLE26" s="13"/>
      <c r="VLF26" s="14"/>
      <c r="VLG26" s="14"/>
      <c r="VLH26" s="15"/>
      <c r="VLI26" s="12"/>
      <c r="VLJ26" s="13"/>
      <c r="VLK26" s="13"/>
      <c r="VLL26" s="13"/>
      <c r="VLM26" s="13"/>
      <c r="VLN26" s="14"/>
      <c r="VLO26" s="14"/>
      <c r="VLP26" s="15"/>
      <c r="VLQ26" s="12"/>
      <c r="VLR26" s="13"/>
      <c r="VLS26" s="13"/>
      <c r="VLT26" s="13"/>
      <c r="VLU26" s="13"/>
      <c r="VLV26" s="14"/>
      <c r="VLW26" s="14"/>
      <c r="VLX26" s="15"/>
      <c r="VLY26" s="12"/>
      <c r="VLZ26" s="13"/>
      <c r="VMA26" s="13"/>
      <c r="VMB26" s="13"/>
      <c r="VMC26" s="13"/>
      <c r="VMD26" s="14"/>
      <c r="VME26" s="14"/>
      <c r="VMF26" s="15"/>
      <c r="VMG26" s="12"/>
      <c r="VMH26" s="13"/>
      <c r="VMI26" s="13"/>
      <c r="VMJ26" s="13"/>
      <c r="VMK26" s="13"/>
      <c r="VML26" s="14"/>
      <c r="VMM26" s="14"/>
      <c r="VMN26" s="15"/>
      <c r="VMO26" s="12"/>
      <c r="VMP26" s="13"/>
      <c r="VMQ26" s="13"/>
      <c r="VMR26" s="13"/>
      <c r="VMS26" s="13"/>
      <c r="VMT26" s="14"/>
      <c r="VMU26" s="14"/>
      <c r="VMV26" s="15"/>
      <c r="VMW26" s="12"/>
      <c r="VMX26" s="13"/>
      <c r="VMY26" s="13"/>
      <c r="VMZ26" s="13"/>
      <c r="VNA26" s="13"/>
      <c r="VNB26" s="14"/>
      <c r="VNC26" s="14"/>
      <c r="VND26" s="15"/>
      <c r="VNE26" s="12"/>
      <c r="VNF26" s="13"/>
      <c r="VNG26" s="13"/>
      <c r="VNH26" s="13"/>
      <c r="VNI26" s="13"/>
      <c r="VNJ26" s="14"/>
      <c r="VNK26" s="14"/>
      <c r="VNL26" s="15"/>
      <c r="VNM26" s="12"/>
      <c r="VNN26" s="13"/>
      <c r="VNO26" s="13"/>
      <c r="VNP26" s="13"/>
      <c r="VNQ26" s="13"/>
      <c r="VNR26" s="14"/>
      <c r="VNS26" s="14"/>
      <c r="VNT26" s="15"/>
      <c r="VNU26" s="12"/>
      <c r="VNV26" s="13"/>
      <c r="VNW26" s="13"/>
      <c r="VNX26" s="13"/>
      <c r="VNY26" s="13"/>
      <c r="VNZ26" s="14"/>
      <c r="VOA26" s="14"/>
      <c r="VOB26" s="15"/>
      <c r="VOC26" s="12"/>
      <c r="VOD26" s="13"/>
      <c r="VOE26" s="13"/>
      <c r="VOF26" s="13"/>
      <c r="VOG26" s="13"/>
      <c r="VOH26" s="14"/>
      <c r="VOI26" s="14"/>
      <c r="VOJ26" s="15"/>
      <c r="VOK26" s="12"/>
      <c r="VOL26" s="13"/>
      <c r="VOM26" s="13"/>
      <c r="VON26" s="13"/>
      <c r="VOO26" s="13"/>
      <c r="VOP26" s="14"/>
      <c r="VOQ26" s="14"/>
      <c r="VOR26" s="15"/>
      <c r="VOS26" s="12"/>
      <c r="VOT26" s="13"/>
      <c r="VOU26" s="13"/>
      <c r="VOV26" s="13"/>
      <c r="VOW26" s="13"/>
      <c r="VOX26" s="14"/>
      <c r="VOY26" s="14"/>
      <c r="VOZ26" s="15"/>
      <c r="VPA26" s="12"/>
      <c r="VPB26" s="13"/>
      <c r="VPC26" s="13"/>
      <c r="VPD26" s="13"/>
      <c r="VPE26" s="13"/>
      <c r="VPF26" s="14"/>
      <c r="VPG26" s="14"/>
      <c r="VPH26" s="15"/>
      <c r="VPI26" s="12"/>
      <c r="VPJ26" s="13"/>
      <c r="VPK26" s="13"/>
      <c r="VPL26" s="13"/>
      <c r="VPM26" s="13"/>
      <c r="VPN26" s="14"/>
      <c r="VPO26" s="14"/>
      <c r="VPP26" s="15"/>
      <c r="VPQ26" s="12"/>
      <c r="VPR26" s="13"/>
      <c r="VPS26" s="13"/>
      <c r="VPT26" s="13"/>
      <c r="VPU26" s="13"/>
      <c r="VPV26" s="14"/>
      <c r="VPW26" s="14"/>
      <c r="VPX26" s="15"/>
      <c r="VPY26" s="12"/>
      <c r="VPZ26" s="13"/>
      <c r="VQA26" s="13"/>
      <c r="VQB26" s="13"/>
      <c r="VQC26" s="13"/>
      <c r="VQD26" s="14"/>
      <c r="VQE26" s="14"/>
      <c r="VQF26" s="15"/>
      <c r="VQG26" s="12"/>
      <c r="VQH26" s="13"/>
      <c r="VQI26" s="13"/>
      <c r="VQJ26" s="13"/>
      <c r="VQK26" s="13"/>
      <c r="VQL26" s="14"/>
      <c r="VQM26" s="14"/>
      <c r="VQN26" s="15"/>
      <c r="VQO26" s="12"/>
      <c r="VQP26" s="13"/>
      <c r="VQQ26" s="13"/>
      <c r="VQR26" s="13"/>
      <c r="VQS26" s="13"/>
      <c r="VQT26" s="14"/>
      <c r="VQU26" s="14"/>
      <c r="VQV26" s="15"/>
      <c r="VQW26" s="12"/>
      <c r="VQX26" s="13"/>
      <c r="VQY26" s="13"/>
      <c r="VQZ26" s="13"/>
      <c r="VRA26" s="13"/>
      <c r="VRB26" s="14"/>
      <c r="VRC26" s="14"/>
      <c r="VRD26" s="15"/>
      <c r="VRE26" s="12"/>
      <c r="VRF26" s="13"/>
      <c r="VRG26" s="13"/>
      <c r="VRH26" s="13"/>
      <c r="VRI26" s="13"/>
      <c r="VRJ26" s="14"/>
      <c r="VRK26" s="14"/>
      <c r="VRL26" s="15"/>
      <c r="VRM26" s="12"/>
      <c r="VRN26" s="13"/>
      <c r="VRO26" s="13"/>
      <c r="VRP26" s="13"/>
      <c r="VRQ26" s="13"/>
      <c r="VRR26" s="14"/>
      <c r="VRS26" s="14"/>
      <c r="VRT26" s="15"/>
      <c r="VRU26" s="12"/>
      <c r="VRV26" s="13"/>
      <c r="VRW26" s="13"/>
      <c r="VRX26" s="13"/>
      <c r="VRY26" s="13"/>
      <c r="VRZ26" s="14"/>
      <c r="VSA26" s="14"/>
      <c r="VSB26" s="15"/>
      <c r="VSC26" s="12"/>
      <c r="VSD26" s="13"/>
      <c r="VSE26" s="13"/>
      <c r="VSF26" s="13"/>
      <c r="VSG26" s="13"/>
      <c r="VSH26" s="14"/>
      <c r="VSI26" s="14"/>
      <c r="VSJ26" s="15"/>
      <c r="VSK26" s="12"/>
      <c r="VSL26" s="13"/>
      <c r="VSM26" s="13"/>
      <c r="VSN26" s="13"/>
      <c r="VSO26" s="13"/>
      <c r="VSP26" s="14"/>
      <c r="VSQ26" s="14"/>
      <c r="VSR26" s="15"/>
      <c r="VSS26" s="12"/>
      <c r="VST26" s="13"/>
      <c r="VSU26" s="13"/>
      <c r="VSV26" s="13"/>
      <c r="VSW26" s="13"/>
      <c r="VSX26" s="14"/>
      <c r="VSY26" s="14"/>
      <c r="VSZ26" s="15"/>
      <c r="VTA26" s="12"/>
      <c r="VTB26" s="13"/>
      <c r="VTC26" s="13"/>
      <c r="VTD26" s="13"/>
      <c r="VTE26" s="13"/>
      <c r="VTF26" s="14"/>
      <c r="VTG26" s="14"/>
      <c r="VTH26" s="15"/>
      <c r="VTI26" s="12"/>
      <c r="VTJ26" s="13"/>
      <c r="VTK26" s="13"/>
      <c r="VTL26" s="13"/>
      <c r="VTM26" s="13"/>
      <c r="VTN26" s="14"/>
      <c r="VTO26" s="14"/>
      <c r="VTP26" s="15"/>
      <c r="VTQ26" s="12"/>
      <c r="VTR26" s="13"/>
      <c r="VTS26" s="13"/>
      <c r="VTT26" s="13"/>
      <c r="VTU26" s="13"/>
      <c r="VTV26" s="14"/>
      <c r="VTW26" s="14"/>
      <c r="VTX26" s="15"/>
      <c r="VTY26" s="12"/>
      <c r="VTZ26" s="13"/>
      <c r="VUA26" s="13"/>
      <c r="VUB26" s="13"/>
      <c r="VUC26" s="13"/>
      <c r="VUD26" s="14"/>
      <c r="VUE26" s="14"/>
      <c r="VUF26" s="15"/>
      <c r="VUG26" s="12"/>
      <c r="VUH26" s="13"/>
      <c r="VUI26" s="13"/>
      <c r="VUJ26" s="13"/>
      <c r="VUK26" s="13"/>
      <c r="VUL26" s="14"/>
      <c r="VUM26" s="14"/>
      <c r="VUN26" s="15"/>
      <c r="VUO26" s="12"/>
      <c r="VUP26" s="13"/>
      <c r="VUQ26" s="13"/>
      <c r="VUR26" s="13"/>
      <c r="VUS26" s="13"/>
      <c r="VUT26" s="14"/>
      <c r="VUU26" s="14"/>
      <c r="VUV26" s="15"/>
      <c r="VUW26" s="12"/>
      <c r="VUX26" s="13"/>
      <c r="VUY26" s="13"/>
      <c r="VUZ26" s="13"/>
      <c r="VVA26" s="13"/>
      <c r="VVB26" s="14"/>
      <c r="VVC26" s="14"/>
      <c r="VVD26" s="15"/>
      <c r="VVE26" s="12"/>
      <c r="VVF26" s="13"/>
      <c r="VVG26" s="13"/>
      <c r="VVH26" s="13"/>
      <c r="VVI26" s="13"/>
      <c r="VVJ26" s="14"/>
      <c r="VVK26" s="14"/>
      <c r="VVL26" s="15"/>
      <c r="VVM26" s="12"/>
      <c r="VVN26" s="13"/>
      <c r="VVO26" s="13"/>
      <c r="VVP26" s="13"/>
      <c r="VVQ26" s="13"/>
      <c r="VVR26" s="14"/>
      <c r="VVS26" s="14"/>
      <c r="VVT26" s="15"/>
      <c r="VVU26" s="12"/>
      <c r="VVV26" s="13"/>
      <c r="VVW26" s="13"/>
      <c r="VVX26" s="13"/>
      <c r="VVY26" s="13"/>
      <c r="VVZ26" s="14"/>
      <c r="VWA26" s="14"/>
      <c r="VWB26" s="15"/>
      <c r="VWC26" s="12"/>
      <c r="VWD26" s="13"/>
      <c r="VWE26" s="13"/>
      <c r="VWF26" s="13"/>
      <c r="VWG26" s="13"/>
      <c r="VWH26" s="14"/>
      <c r="VWI26" s="14"/>
      <c r="VWJ26" s="15"/>
      <c r="VWK26" s="12"/>
      <c r="VWL26" s="13"/>
      <c r="VWM26" s="13"/>
      <c r="VWN26" s="13"/>
      <c r="VWO26" s="13"/>
      <c r="VWP26" s="14"/>
      <c r="VWQ26" s="14"/>
      <c r="VWR26" s="15"/>
      <c r="VWS26" s="12"/>
      <c r="VWT26" s="13"/>
      <c r="VWU26" s="13"/>
      <c r="VWV26" s="13"/>
      <c r="VWW26" s="13"/>
      <c r="VWX26" s="14"/>
      <c r="VWY26" s="14"/>
      <c r="VWZ26" s="15"/>
      <c r="VXA26" s="12"/>
      <c r="VXB26" s="13"/>
      <c r="VXC26" s="13"/>
      <c r="VXD26" s="13"/>
      <c r="VXE26" s="13"/>
      <c r="VXF26" s="14"/>
      <c r="VXG26" s="14"/>
      <c r="VXH26" s="15"/>
      <c r="VXI26" s="12"/>
      <c r="VXJ26" s="13"/>
      <c r="VXK26" s="13"/>
      <c r="VXL26" s="13"/>
      <c r="VXM26" s="13"/>
      <c r="VXN26" s="14"/>
      <c r="VXO26" s="14"/>
      <c r="VXP26" s="15"/>
      <c r="VXQ26" s="12"/>
      <c r="VXR26" s="13"/>
      <c r="VXS26" s="13"/>
      <c r="VXT26" s="13"/>
      <c r="VXU26" s="13"/>
      <c r="VXV26" s="14"/>
      <c r="VXW26" s="14"/>
      <c r="VXX26" s="15"/>
      <c r="VXY26" s="12"/>
      <c r="VXZ26" s="13"/>
      <c r="VYA26" s="13"/>
      <c r="VYB26" s="13"/>
      <c r="VYC26" s="13"/>
      <c r="VYD26" s="14"/>
      <c r="VYE26" s="14"/>
      <c r="VYF26" s="15"/>
      <c r="VYG26" s="12"/>
      <c r="VYH26" s="13"/>
      <c r="VYI26" s="13"/>
      <c r="VYJ26" s="13"/>
      <c r="VYK26" s="13"/>
      <c r="VYL26" s="14"/>
      <c r="VYM26" s="14"/>
      <c r="VYN26" s="15"/>
      <c r="VYO26" s="12"/>
      <c r="VYP26" s="13"/>
      <c r="VYQ26" s="13"/>
      <c r="VYR26" s="13"/>
      <c r="VYS26" s="13"/>
      <c r="VYT26" s="14"/>
      <c r="VYU26" s="14"/>
      <c r="VYV26" s="15"/>
      <c r="VYW26" s="12"/>
      <c r="VYX26" s="13"/>
      <c r="VYY26" s="13"/>
      <c r="VYZ26" s="13"/>
      <c r="VZA26" s="13"/>
      <c r="VZB26" s="14"/>
      <c r="VZC26" s="14"/>
      <c r="VZD26" s="15"/>
      <c r="VZE26" s="12"/>
      <c r="VZF26" s="13"/>
      <c r="VZG26" s="13"/>
      <c r="VZH26" s="13"/>
      <c r="VZI26" s="13"/>
      <c r="VZJ26" s="14"/>
      <c r="VZK26" s="14"/>
      <c r="VZL26" s="15"/>
      <c r="VZM26" s="12"/>
      <c r="VZN26" s="13"/>
      <c r="VZO26" s="13"/>
      <c r="VZP26" s="13"/>
      <c r="VZQ26" s="13"/>
      <c r="VZR26" s="14"/>
      <c r="VZS26" s="14"/>
      <c r="VZT26" s="15"/>
      <c r="VZU26" s="12"/>
      <c r="VZV26" s="13"/>
      <c r="VZW26" s="13"/>
      <c r="VZX26" s="13"/>
      <c r="VZY26" s="13"/>
      <c r="VZZ26" s="14"/>
      <c r="WAA26" s="14"/>
      <c r="WAB26" s="15"/>
      <c r="WAC26" s="12"/>
      <c r="WAD26" s="13"/>
      <c r="WAE26" s="13"/>
      <c r="WAF26" s="13"/>
      <c r="WAG26" s="13"/>
      <c r="WAH26" s="14"/>
      <c r="WAI26" s="14"/>
      <c r="WAJ26" s="15"/>
      <c r="WAK26" s="12"/>
      <c r="WAL26" s="13"/>
      <c r="WAM26" s="13"/>
      <c r="WAN26" s="13"/>
      <c r="WAO26" s="13"/>
      <c r="WAP26" s="14"/>
      <c r="WAQ26" s="14"/>
      <c r="WAR26" s="15"/>
      <c r="WAS26" s="12"/>
      <c r="WAT26" s="13"/>
      <c r="WAU26" s="13"/>
      <c r="WAV26" s="13"/>
      <c r="WAW26" s="13"/>
      <c r="WAX26" s="14"/>
      <c r="WAY26" s="14"/>
      <c r="WAZ26" s="15"/>
      <c r="WBA26" s="12"/>
      <c r="WBB26" s="13"/>
      <c r="WBC26" s="13"/>
      <c r="WBD26" s="13"/>
      <c r="WBE26" s="13"/>
      <c r="WBF26" s="14"/>
      <c r="WBG26" s="14"/>
      <c r="WBH26" s="15"/>
      <c r="WBI26" s="12"/>
      <c r="WBJ26" s="13"/>
      <c r="WBK26" s="13"/>
      <c r="WBL26" s="13"/>
      <c r="WBM26" s="13"/>
      <c r="WBN26" s="14"/>
      <c r="WBO26" s="14"/>
      <c r="WBP26" s="15"/>
      <c r="WBQ26" s="12"/>
      <c r="WBR26" s="13"/>
      <c r="WBS26" s="13"/>
      <c r="WBT26" s="13"/>
      <c r="WBU26" s="13"/>
      <c r="WBV26" s="14"/>
      <c r="WBW26" s="14"/>
      <c r="WBX26" s="15"/>
      <c r="WBY26" s="12"/>
      <c r="WBZ26" s="13"/>
      <c r="WCA26" s="13"/>
      <c r="WCB26" s="13"/>
      <c r="WCC26" s="13"/>
      <c r="WCD26" s="14"/>
      <c r="WCE26" s="14"/>
      <c r="WCF26" s="15"/>
      <c r="WCG26" s="12"/>
      <c r="WCH26" s="13"/>
      <c r="WCI26" s="13"/>
      <c r="WCJ26" s="13"/>
      <c r="WCK26" s="13"/>
      <c r="WCL26" s="14"/>
      <c r="WCM26" s="14"/>
      <c r="WCN26" s="15"/>
      <c r="WCO26" s="12"/>
      <c r="WCP26" s="13"/>
      <c r="WCQ26" s="13"/>
      <c r="WCR26" s="13"/>
      <c r="WCS26" s="13"/>
      <c r="WCT26" s="14"/>
      <c r="WCU26" s="14"/>
      <c r="WCV26" s="15"/>
      <c r="WCW26" s="12"/>
      <c r="WCX26" s="13"/>
      <c r="WCY26" s="13"/>
      <c r="WCZ26" s="13"/>
      <c r="WDA26" s="13"/>
      <c r="WDB26" s="14"/>
      <c r="WDC26" s="14"/>
      <c r="WDD26" s="15"/>
      <c r="WDE26" s="12"/>
      <c r="WDF26" s="13"/>
      <c r="WDG26" s="13"/>
      <c r="WDH26" s="13"/>
      <c r="WDI26" s="13"/>
      <c r="WDJ26" s="14"/>
      <c r="WDK26" s="14"/>
      <c r="WDL26" s="15"/>
      <c r="WDM26" s="12"/>
      <c r="WDN26" s="13"/>
      <c r="WDO26" s="13"/>
      <c r="WDP26" s="13"/>
      <c r="WDQ26" s="13"/>
      <c r="WDR26" s="14"/>
      <c r="WDS26" s="14"/>
      <c r="WDT26" s="15"/>
      <c r="WDU26" s="12"/>
      <c r="WDV26" s="13"/>
      <c r="WDW26" s="13"/>
      <c r="WDX26" s="13"/>
      <c r="WDY26" s="13"/>
      <c r="WDZ26" s="14"/>
      <c r="WEA26" s="14"/>
      <c r="WEB26" s="15"/>
      <c r="WEC26" s="12"/>
      <c r="WED26" s="13"/>
      <c r="WEE26" s="13"/>
      <c r="WEF26" s="13"/>
      <c r="WEG26" s="13"/>
      <c r="WEH26" s="14"/>
      <c r="WEI26" s="14"/>
      <c r="WEJ26" s="15"/>
      <c r="WEK26" s="12"/>
      <c r="WEL26" s="13"/>
      <c r="WEM26" s="13"/>
      <c r="WEN26" s="13"/>
      <c r="WEO26" s="13"/>
      <c r="WEP26" s="14"/>
      <c r="WEQ26" s="14"/>
      <c r="WER26" s="15"/>
      <c r="WES26" s="12"/>
      <c r="WET26" s="13"/>
      <c r="WEU26" s="13"/>
      <c r="WEV26" s="13"/>
      <c r="WEW26" s="13"/>
      <c r="WEX26" s="14"/>
      <c r="WEY26" s="14"/>
      <c r="WEZ26" s="15"/>
      <c r="WFA26" s="12"/>
      <c r="WFB26" s="13"/>
      <c r="WFC26" s="13"/>
      <c r="WFD26" s="13"/>
      <c r="WFE26" s="13"/>
      <c r="WFF26" s="14"/>
      <c r="WFG26" s="14"/>
      <c r="WFH26" s="15"/>
      <c r="WFI26" s="12"/>
      <c r="WFJ26" s="13"/>
      <c r="WFK26" s="13"/>
      <c r="WFL26" s="13"/>
      <c r="WFM26" s="13"/>
      <c r="WFN26" s="14"/>
      <c r="WFO26" s="14"/>
      <c r="WFP26" s="15"/>
      <c r="WFQ26" s="12"/>
      <c r="WFR26" s="13"/>
      <c r="WFS26" s="13"/>
      <c r="WFT26" s="13"/>
      <c r="WFU26" s="13"/>
      <c r="WFV26" s="14"/>
      <c r="WFW26" s="14"/>
      <c r="WFX26" s="15"/>
      <c r="WFY26" s="12"/>
      <c r="WFZ26" s="13"/>
      <c r="WGA26" s="13"/>
      <c r="WGB26" s="13"/>
      <c r="WGC26" s="13"/>
      <c r="WGD26" s="14"/>
      <c r="WGE26" s="14"/>
      <c r="WGF26" s="15"/>
      <c r="WGG26" s="12"/>
      <c r="WGH26" s="13"/>
      <c r="WGI26" s="13"/>
      <c r="WGJ26" s="13"/>
      <c r="WGK26" s="13"/>
      <c r="WGL26" s="14"/>
      <c r="WGM26" s="14"/>
      <c r="WGN26" s="15"/>
      <c r="WGO26" s="12"/>
      <c r="WGP26" s="13"/>
      <c r="WGQ26" s="13"/>
      <c r="WGR26" s="13"/>
      <c r="WGS26" s="13"/>
      <c r="WGT26" s="14"/>
      <c r="WGU26" s="14"/>
      <c r="WGV26" s="15"/>
      <c r="WGW26" s="12"/>
      <c r="WGX26" s="13"/>
      <c r="WGY26" s="13"/>
      <c r="WGZ26" s="13"/>
      <c r="WHA26" s="13"/>
      <c r="WHB26" s="14"/>
      <c r="WHC26" s="14"/>
      <c r="WHD26" s="15"/>
      <c r="WHE26" s="12"/>
      <c r="WHF26" s="13"/>
      <c r="WHG26" s="13"/>
      <c r="WHH26" s="13"/>
      <c r="WHI26" s="13"/>
      <c r="WHJ26" s="14"/>
      <c r="WHK26" s="14"/>
      <c r="WHL26" s="15"/>
      <c r="WHM26" s="12"/>
      <c r="WHN26" s="13"/>
      <c r="WHO26" s="13"/>
      <c r="WHP26" s="13"/>
      <c r="WHQ26" s="13"/>
      <c r="WHR26" s="14"/>
      <c r="WHS26" s="14"/>
      <c r="WHT26" s="15"/>
      <c r="WHU26" s="12"/>
      <c r="WHV26" s="13"/>
      <c r="WHW26" s="13"/>
      <c r="WHX26" s="13"/>
      <c r="WHY26" s="13"/>
      <c r="WHZ26" s="14"/>
      <c r="WIA26" s="14"/>
      <c r="WIB26" s="15"/>
      <c r="WIC26" s="12"/>
      <c r="WID26" s="13"/>
      <c r="WIE26" s="13"/>
      <c r="WIF26" s="13"/>
      <c r="WIG26" s="13"/>
      <c r="WIH26" s="14"/>
      <c r="WII26" s="14"/>
      <c r="WIJ26" s="15"/>
      <c r="WIK26" s="12"/>
      <c r="WIL26" s="13"/>
      <c r="WIM26" s="13"/>
      <c r="WIN26" s="13"/>
      <c r="WIO26" s="13"/>
      <c r="WIP26" s="14"/>
      <c r="WIQ26" s="14"/>
      <c r="WIR26" s="15"/>
      <c r="WIS26" s="12"/>
      <c r="WIT26" s="13"/>
      <c r="WIU26" s="13"/>
      <c r="WIV26" s="13"/>
      <c r="WIW26" s="13"/>
      <c r="WIX26" s="14"/>
      <c r="WIY26" s="14"/>
      <c r="WIZ26" s="15"/>
      <c r="WJA26" s="12"/>
      <c r="WJB26" s="13"/>
      <c r="WJC26" s="13"/>
      <c r="WJD26" s="13"/>
      <c r="WJE26" s="13"/>
      <c r="WJF26" s="14"/>
      <c r="WJG26" s="14"/>
      <c r="WJH26" s="15"/>
      <c r="WJI26" s="12"/>
      <c r="WJJ26" s="13"/>
      <c r="WJK26" s="13"/>
      <c r="WJL26" s="13"/>
      <c r="WJM26" s="13"/>
      <c r="WJN26" s="14"/>
      <c r="WJO26" s="14"/>
      <c r="WJP26" s="15"/>
      <c r="WJQ26" s="12"/>
      <c r="WJR26" s="13"/>
      <c r="WJS26" s="13"/>
      <c r="WJT26" s="13"/>
      <c r="WJU26" s="13"/>
      <c r="WJV26" s="14"/>
      <c r="WJW26" s="14"/>
      <c r="WJX26" s="15"/>
      <c r="WJY26" s="12"/>
      <c r="WJZ26" s="13"/>
      <c r="WKA26" s="13"/>
      <c r="WKB26" s="13"/>
      <c r="WKC26" s="13"/>
      <c r="WKD26" s="14"/>
      <c r="WKE26" s="14"/>
      <c r="WKF26" s="15"/>
      <c r="WKG26" s="12"/>
      <c r="WKH26" s="13"/>
      <c r="WKI26" s="13"/>
      <c r="WKJ26" s="13"/>
      <c r="WKK26" s="13"/>
      <c r="WKL26" s="14"/>
      <c r="WKM26" s="14"/>
      <c r="WKN26" s="15"/>
      <c r="WKO26" s="12"/>
      <c r="WKP26" s="13"/>
      <c r="WKQ26" s="13"/>
      <c r="WKR26" s="13"/>
      <c r="WKS26" s="13"/>
      <c r="WKT26" s="14"/>
      <c r="WKU26" s="14"/>
      <c r="WKV26" s="15"/>
      <c r="WKW26" s="12"/>
      <c r="WKX26" s="13"/>
      <c r="WKY26" s="13"/>
      <c r="WKZ26" s="13"/>
      <c r="WLA26" s="13"/>
      <c r="WLB26" s="14"/>
      <c r="WLC26" s="14"/>
      <c r="WLD26" s="15"/>
      <c r="WLE26" s="12"/>
      <c r="WLF26" s="13"/>
      <c r="WLG26" s="13"/>
      <c r="WLH26" s="13"/>
      <c r="WLI26" s="13"/>
      <c r="WLJ26" s="14"/>
      <c r="WLK26" s="14"/>
      <c r="WLL26" s="15"/>
      <c r="WLM26" s="12"/>
      <c r="WLN26" s="13"/>
      <c r="WLO26" s="13"/>
      <c r="WLP26" s="13"/>
      <c r="WLQ26" s="13"/>
      <c r="WLR26" s="14"/>
      <c r="WLS26" s="14"/>
      <c r="WLT26" s="15"/>
      <c r="WLU26" s="12"/>
      <c r="WLV26" s="13"/>
      <c r="WLW26" s="13"/>
      <c r="WLX26" s="13"/>
      <c r="WLY26" s="13"/>
      <c r="WLZ26" s="14"/>
      <c r="WMA26" s="14"/>
      <c r="WMB26" s="15"/>
      <c r="WMC26" s="12"/>
      <c r="WMD26" s="13"/>
      <c r="WME26" s="13"/>
      <c r="WMF26" s="13"/>
      <c r="WMG26" s="13"/>
      <c r="WMH26" s="14"/>
      <c r="WMI26" s="14"/>
      <c r="WMJ26" s="15"/>
      <c r="WMK26" s="12"/>
      <c r="WML26" s="13"/>
      <c r="WMM26" s="13"/>
      <c r="WMN26" s="13"/>
      <c r="WMO26" s="13"/>
      <c r="WMP26" s="14"/>
      <c r="WMQ26" s="14"/>
      <c r="WMR26" s="15"/>
      <c r="WMS26" s="12"/>
      <c r="WMT26" s="13"/>
      <c r="WMU26" s="13"/>
      <c r="WMV26" s="13"/>
      <c r="WMW26" s="13"/>
      <c r="WMX26" s="14"/>
      <c r="WMY26" s="14"/>
      <c r="WMZ26" s="15"/>
      <c r="WNA26" s="12"/>
      <c r="WNB26" s="13"/>
      <c r="WNC26" s="13"/>
      <c r="WND26" s="13"/>
      <c r="WNE26" s="13"/>
      <c r="WNF26" s="14"/>
      <c r="WNG26" s="14"/>
      <c r="WNH26" s="15"/>
      <c r="WNI26" s="12"/>
      <c r="WNJ26" s="13"/>
      <c r="WNK26" s="13"/>
      <c r="WNL26" s="13"/>
      <c r="WNM26" s="13"/>
      <c r="WNN26" s="14"/>
      <c r="WNO26" s="14"/>
      <c r="WNP26" s="15"/>
      <c r="WNQ26" s="12"/>
      <c r="WNR26" s="13"/>
      <c r="WNS26" s="13"/>
      <c r="WNT26" s="13"/>
      <c r="WNU26" s="13"/>
      <c r="WNV26" s="14"/>
      <c r="WNW26" s="14"/>
      <c r="WNX26" s="15"/>
      <c r="WNY26" s="12"/>
      <c r="WNZ26" s="13"/>
      <c r="WOA26" s="13"/>
      <c r="WOB26" s="13"/>
      <c r="WOC26" s="13"/>
      <c r="WOD26" s="14"/>
      <c r="WOE26" s="14"/>
      <c r="WOF26" s="15"/>
      <c r="WOG26" s="12"/>
      <c r="WOH26" s="13"/>
      <c r="WOI26" s="13"/>
      <c r="WOJ26" s="13"/>
      <c r="WOK26" s="13"/>
      <c r="WOL26" s="14"/>
      <c r="WOM26" s="14"/>
      <c r="WON26" s="15"/>
      <c r="WOO26" s="12"/>
      <c r="WOP26" s="13"/>
      <c r="WOQ26" s="13"/>
      <c r="WOR26" s="13"/>
      <c r="WOS26" s="13"/>
      <c r="WOT26" s="14"/>
      <c r="WOU26" s="14"/>
      <c r="WOV26" s="15"/>
      <c r="WOW26" s="12"/>
      <c r="WOX26" s="13"/>
      <c r="WOY26" s="13"/>
      <c r="WOZ26" s="13"/>
      <c r="WPA26" s="13"/>
      <c r="WPB26" s="14"/>
      <c r="WPC26" s="14"/>
      <c r="WPD26" s="15"/>
      <c r="WPE26" s="12"/>
      <c r="WPF26" s="13"/>
      <c r="WPG26" s="13"/>
      <c r="WPH26" s="13"/>
      <c r="WPI26" s="13"/>
      <c r="WPJ26" s="14"/>
      <c r="WPK26" s="14"/>
      <c r="WPL26" s="15"/>
      <c r="WPM26" s="12"/>
      <c r="WPN26" s="13"/>
      <c r="WPO26" s="13"/>
      <c r="WPP26" s="13"/>
      <c r="WPQ26" s="13"/>
      <c r="WPR26" s="14"/>
      <c r="WPS26" s="14"/>
      <c r="WPT26" s="15"/>
      <c r="WPU26" s="12"/>
      <c r="WPV26" s="13"/>
      <c r="WPW26" s="13"/>
      <c r="WPX26" s="13"/>
      <c r="WPY26" s="13"/>
      <c r="WPZ26" s="14"/>
      <c r="WQA26" s="14"/>
      <c r="WQB26" s="15"/>
      <c r="WQC26" s="12"/>
      <c r="WQD26" s="13"/>
      <c r="WQE26" s="13"/>
      <c r="WQF26" s="13"/>
      <c r="WQG26" s="13"/>
      <c r="WQH26" s="14"/>
      <c r="WQI26" s="14"/>
      <c r="WQJ26" s="15"/>
      <c r="WQK26" s="12"/>
      <c r="WQL26" s="13"/>
      <c r="WQM26" s="13"/>
      <c r="WQN26" s="13"/>
      <c r="WQO26" s="13"/>
      <c r="WQP26" s="14"/>
      <c r="WQQ26" s="14"/>
      <c r="WQR26" s="15"/>
      <c r="WQS26" s="12"/>
      <c r="WQT26" s="13"/>
      <c r="WQU26" s="13"/>
      <c r="WQV26" s="13"/>
      <c r="WQW26" s="13"/>
      <c r="WQX26" s="14"/>
      <c r="WQY26" s="14"/>
      <c r="WQZ26" s="15"/>
      <c r="WRA26" s="12"/>
      <c r="WRB26" s="13"/>
      <c r="WRC26" s="13"/>
      <c r="WRD26" s="13"/>
      <c r="WRE26" s="13"/>
      <c r="WRF26" s="14"/>
      <c r="WRG26" s="14"/>
      <c r="WRH26" s="15"/>
      <c r="WRI26" s="12"/>
      <c r="WRJ26" s="13"/>
      <c r="WRK26" s="13"/>
      <c r="WRL26" s="13"/>
      <c r="WRM26" s="13"/>
      <c r="WRN26" s="14"/>
      <c r="WRO26" s="14"/>
      <c r="WRP26" s="15"/>
      <c r="WRQ26" s="12"/>
      <c r="WRR26" s="13"/>
      <c r="WRS26" s="13"/>
      <c r="WRT26" s="13"/>
      <c r="WRU26" s="13"/>
      <c r="WRV26" s="14"/>
      <c r="WRW26" s="14"/>
      <c r="WRX26" s="15"/>
      <c r="WRY26" s="12"/>
      <c r="WRZ26" s="13"/>
      <c r="WSA26" s="13"/>
      <c r="WSB26" s="13"/>
      <c r="WSC26" s="13"/>
      <c r="WSD26" s="14"/>
      <c r="WSE26" s="14"/>
      <c r="WSF26" s="15"/>
      <c r="WSG26" s="12"/>
      <c r="WSH26" s="13"/>
      <c r="WSI26" s="13"/>
      <c r="WSJ26" s="13"/>
      <c r="WSK26" s="13"/>
      <c r="WSL26" s="14"/>
      <c r="WSM26" s="14"/>
      <c r="WSN26" s="15"/>
      <c r="WSO26" s="12"/>
      <c r="WSP26" s="13"/>
      <c r="WSQ26" s="13"/>
      <c r="WSR26" s="13"/>
      <c r="WSS26" s="13"/>
      <c r="WST26" s="14"/>
      <c r="WSU26" s="14"/>
      <c r="WSV26" s="15"/>
      <c r="WSW26" s="12"/>
      <c r="WSX26" s="13"/>
      <c r="WSY26" s="13"/>
      <c r="WSZ26" s="13"/>
      <c r="WTA26" s="13"/>
      <c r="WTB26" s="14"/>
      <c r="WTC26" s="14"/>
      <c r="WTD26" s="15"/>
      <c r="WTE26" s="12"/>
      <c r="WTF26" s="13"/>
      <c r="WTG26" s="13"/>
      <c r="WTH26" s="13"/>
      <c r="WTI26" s="13"/>
      <c r="WTJ26" s="14"/>
      <c r="WTK26" s="14"/>
      <c r="WTL26" s="15"/>
      <c r="WTM26" s="12"/>
      <c r="WTN26" s="13"/>
      <c r="WTO26" s="13"/>
      <c r="WTP26" s="13"/>
      <c r="WTQ26" s="13"/>
      <c r="WTR26" s="14"/>
      <c r="WTS26" s="14"/>
      <c r="WTT26" s="15"/>
      <c r="WTU26" s="12"/>
      <c r="WTV26" s="13"/>
      <c r="WTW26" s="13"/>
      <c r="WTX26" s="13"/>
      <c r="WTY26" s="13"/>
      <c r="WTZ26" s="14"/>
      <c r="WUA26" s="14"/>
      <c r="WUB26" s="15"/>
      <c r="WUC26" s="12"/>
      <c r="WUD26" s="13"/>
      <c r="WUE26" s="13"/>
      <c r="WUF26" s="13"/>
      <c r="WUG26" s="13"/>
      <c r="WUH26" s="14"/>
      <c r="WUI26" s="14"/>
      <c r="WUJ26" s="15"/>
      <c r="WUK26" s="12"/>
      <c r="WUL26" s="13"/>
      <c r="WUM26" s="13"/>
      <c r="WUN26" s="13"/>
      <c r="WUO26" s="13"/>
      <c r="WUP26" s="14"/>
      <c r="WUQ26" s="14"/>
      <c r="WUR26" s="15"/>
      <c r="WUS26" s="12"/>
      <c r="WUT26" s="13"/>
      <c r="WUU26" s="13"/>
      <c r="WUV26" s="13"/>
      <c r="WUW26" s="13"/>
      <c r="WUX26" s="14"/>
      <c r="WUY26" s="14"/>
      <c r="WUZ26" s="15"/>
      <c r="WVA26" s="12"/>
      <c r="WVB26" s="13"/>
      <c r="WVC26" s="13"/>
      <c r="WVD26" s="13"/>
      <c r="WVE26" s="13"/>
      <c r="WVF26" s="14"/>
      <c r="WVG26" s="14"/>
      <c r="WVH26" s="15"/>
      <c r="WVI26" s="12"/>
      <c r="WVJ26" s="13"/>
      <c r="WVK26" s="13"/>
      <c r="WVL26" s="13"/>
      <c r="WVM26" s="13"/>
      <c r="WVN26" s="14"/>
      <c r="WVO26" s="14"/>
      <c r="WVP26" s="15"/>
      <c r="WVQ26" s="12"/>
      <c r="WVR26" s="13"/>
      <c r="WVS26" s="13"/>
      <c r="WVT26" s="13"/>
      <c r="WVU26" s="13"/>
      <c r="WVV26" s="14"/>
      <c r="WVW26" s="14"/>
      <c r="WVX26" s="15"/>
      <c r="WVY26" s="12"/>
      <c r="WVZ26" s="13"/>
      <c r="WWA26" s="13"/>
      <c r="WWB26" s="13"/>
      <c r="WWC26" s="13"/>
      <c r="WWD26" s="14"/>
      <c r="WWE26" s="14"/>
      <c r="WWF26" s="15"/>
      <c r="WWG26" s="12"/>
      <c r="WWH26" s="13"/>
      <c r="WWI26" s="13"/>
      <c r="WWJ26" s="13"/>
      <c r="WWK26" s="13"/>
      <c r="WWL26" s="14"/>
      <c r="WWM26" s="14"/>
      <c r="WWN26" s="15"/>
      <c r="WWO26" s="12"/>
      <c r="WWP26" s="13"/>
      <c r="WWQ26" s="13"/>
      <c r="WWR26" s="13"/>
      <c r="WWS26" s="13"/>
      <c r="WWT26" s="14"/>
      <c r="WWU26" s="14"/>
      <c r="WWV26" s="15"/>
      <c r="WWW26" s="12"/>
      <c r="WWX26" s="13"/>
      <c r="WWY26" s="13"/>
      <c r="WWZ26" s="13"/>
      <c r="WXA26" s="13"/>
      <c r="WXB26" s="14"/>
      <c r="WXC26" s="14"/>
      <c r="WXD26" s="15"/>
      <c r="WXE26" s="12"/>
      <c r="WXF26" s="13"/>
      <c r="WXG26" s="13"/>
      <c r="WXH26" s="13"/>
      <c r="WXI26" s="13"/>
      <c r="WXJ26" s="14"/>
      <c r="WXK26" s="14"/>
      <c r="WXL26" s="15"/>
      <c r="WXM26" s="12"/>
      <c r="WXN26" s="13"/>
      <c r="WXO26" s="13"/>
      <c r="WXP26" s="13"/>
      <c r="WXQ26" s="13"/>
      <c r="WXR26" s="14"/>
      <c r="WXS26" s="14"/>
      <c r="WXT26" s="15"/>
      <c r="WXU26" s="12"/>
      <c r="WXV26" s="13"/>
      <c r="WXW26" s="13"/>
      <c r="WXX26" s="13"/>
      <c r="WXY26" s="13"/>
      <c r="WXZ26" s="14"/>
      <c r="WYA26" s="14"/>
      <c r="WYB26" s="15"/>
      <c r="WYC26" s="12"/>
      <c r="WYD26" s="13"/>
      <c r="WYE26" s="13"/>
      <c r="WYF26" s="13"/>
      <c r="WYG26" s="13"/>
      <c r="WYH26" s="14"/>
      <c r="WYI26" s="14"/>
      <c r="WYJ26" s="15"/>
      <c r="WYK26" s="12"/>
      <c r="WYL26" s="13"/>
      <c r="WYM26" s="13"/>
      <c r="WYN26" s="13"/>
      <c r="WYO26" s="13"/>
      <c r="WYP26" s="14"/>
      <c r="WYQ26" s="14"/>
      <c r="WYR26" s="15"/>
      <c r="WYS26" s="12"/>
      <c r="WYT26" s="13"/>
      <c r="WYU26" s="13"/>
      <c r="WYV26" s="13"/>
      <c r="WYW26" s="13"/>
      <c r="WYX26" s="14"/>
      <c r="WYY26" s="14"/>
      <c r="WYZ26" s="15"/>
      <c r="WZA26" s="12"/>
      <c r="WZB26" s="13"/>
      <c r="WZC26" s="13"/>
      <c r="WZD26" s="13"/>
      <c r="WZE26" s="13"/>
      <c r="WZF26" s="14"/>
      <c r="WZG26" s="14"/>
      <c r="WZH26" s="15"/>
      <c r="WZI26" s="12"/>
      <c r="WZJ26" s="13"/>
      <c r="WZK26" s="13"/>
      <c r="WZL26" s="13"/>
      <c r="WZM26" s="13"/>
      <c r="WZN26" s="14"/>
      <c r="WZO26" s="14"/>
      <c r="WZP26" s="15"/>
      <c r="WZQ26" s="12"/>
      <c r="WZR26" s="13"/>
      <c r="WZS26" s="13"/>
      <c r="WZT26" s="13"/>
      <c r="WZU26" s="13"/>
      <c r="WZV26" s="14"/>
      <c r="WZW26" s="14"/>
      <c r="WZX26" s="15"/>
      <c r="WZY26" s="12"/>
      <c r="WZZ26" s="13"/>
      <c r="XAA26" s="13"/>
      <c r="XAB26" s="13"/>
      <c r="XAC26" s="13"/>
      <c r="XAD26" s="14"/>
      <c r="XAE26" s="14"/>
      <c r="XAF26" s="15"/>
      <c r="XAG26" s="12"/>
      <c r="XAH26" s="13"/>
      <c r="XAI26" s="13"/>
      <c r="XAJ26" s="13"/>
      <c r="XAK26" s="13"/>
      <c r="XAL26" s="14"/>
      <c r="XAM26" s="14"/>
      <c r="XAN26" s="15"/>
      <c r="XAO26" s="12"/>
      <c r="XAP26" s="13"/>
      <c r="XAQ26" s="13"/>
      <c r="XAR26" s="13"/>
      <c r="XAS26" s="13"/>
      <c r="XAT26" s="14"/>
      <c r="XAU26" s="14"/>
      <c r="XAV26" s="15"/>
      <c r="XAW26" s="12"/>
      <c r="XAX26" s="13"/>
      <c r="XAY26" s="13"/>
      <c r="XAZ26" s="13"/>
      <c r="XBA26" s="13"/>
      <c r="XBB26" s="14"/>
      <c r="XBC26" s="14"/>
      <c r="XBD26" s="15"/>
      <c r="XBE26" s="12"/>
      <c r="XBF26" s="13"/>
      <c r="XBG26" s="13"/>
      <c r="XBH26" s="13"/>
      <c r="XBI26" s="13"/>
      <c r="XBJ26" s="14"/>
      <c r="XBK26" s="14"/>
      <c r="XBL26" s="15"/>
      <c r="XBM26" s="12"/>
      <c r="XBN26" s="13"/>
      <c r="XBO26" s="13"/>
      <c r="XBP26" s="13"/>
      <c r="XBQ26" s="13"/>
      <c r="XBR26" s="14"/>
      <c r="XBS26" s="14"/>
      <c r="XBT26" s="15"/>
      <c r="XBU26" s="12"/>
      <c r="XBV26" s="13"/>
      <c r="XBW26" s="13"/>
      <c r="XBX26" s="13"/>
      <c r="XBY26" s="13"/>
      <c r="XBZ26" s="14"/>
      <c r="XCA26" s="14"/>
      <c r="XCB26" s="15"/>
      <c r="XCC26" s="12"/>
      <c r="XCD26" s="13"/>
      <c r="XCE26" s="13"/>
      <c r="XCF26" s="13"/>
      <c r="XCG26" s="13"/>
      <c r="XCH26" s="14"/>
      <c r="XCI26" s="14"/>
      <c r="XCJ26" s="15"/>
      <c r="XCK26" s="12"/>
      <c r="XCL26" s="13"/>
      <c r="XCM26" s="13"/>
      <c r="XCN26" s="13"/>
      <c r="XCO26" s="13"/>
      <c r="XCP26" s="14"/>
      <c r="XCQ26" s="14"/>
      <c r="XCR26" s="15"/>
      <c r="XCS26" s="12"/>
      <c r="XCT26" s="13"/>
      <c r="XCU26" s="13"/>
      <c r="XCV26" s="13"/>
      <c r="XCW26" s="13"/>
      <c r="XCX26" s="14"/>
      <c r="XCY26" s="14"/>
      <c r="XCZ26" s="15"/>
      <c r="XDA26" s="12"/>
      <c r="XDB26" s="13"/>
      <c r="XDC26" s="13"/>
      <c r="XDD26" s="13"/>
      <c r="XDE26" s="13"/>
      <c r="XDF26" s="14"/>
      <c r="XDG26" s="14"/>
      <c r="XDH26" s="15"/>
      <c r="XDI26" s="12"/>
      <c r="XDJ26" s="13"/>
      <c r="XDK26" s="13"/>
      <c r="XDL26" s="13"/>
      <c r="XDM26" s="13"/>
      <c r="XDN26" s="14"/>
      <c r="XDO26" s="14"/>
      <c r="XDP26" s="15"/>
      <c r="XDQ26" s="12"/>
      <c r="XDR26" s="13"/>
      <c r="XDS26" s="13"/>
      <c r="XDT26" s="13"/>
      <c r="XDU26" s="13"/>
      <c r="XDV26" s="14"/>
      <c r="XDW26" s="14"/>
      <c r="XDX26" s="15"/>
      <c r="XDY26" s="12"/>
      <c r="XDZ26" s="13"/>
      <c r="XEA26" s="13"/>
      <c r="XEB26" s="13"/>
      <c r="XEC26" s="13"/>
      <c r="XED26" s="14"/>
      <c r="XEE26" s="14"/>
      <c r="XEF26" s="15"/>
      <c r="XEG26" s="12"/>
      <c r="XEH26" s="13"/>
      <c r="XEI26" s="13"/>
      <c r="XEJ26" s="13"/>
      <c r="XEK26" s="13"/>
      <c r="XEL26" s="14"/>
      <c r="XEM26" s="14"/>
      <c r="XEN26" s="15"/>
      <c r="XEO26" s="12"/>
      <c r="XEP26" s="13"/>
      <c r="XEQ26" s="13"/>
      <c r="XER26" s="13"/>
      <c r="XES26" s="13"/>
      <c r="XET26" s="14"/>
      <c r="XEU26" s="14"/>
      <c r="XEV26" s="15"/>
      <c r="XEW26" s="12"/>
      <c r="XEX26" s="13"/>
      <c r="XEY26" s="13"/>
      <c r="XEZ26" s="13"/>
      <c r="XFA26" s="13"/>
      <c r="XFB26" s="14"/>
      <c r="XFC26" s="14"/>
      <c r="XFD26" s="15"/>
    </row>
    <row r="27" spans="1:16384" ht="18" x14ac:dyDescent="0.2">
      <c r="A27" s="263"/>
      <c r="B27" s="118" t="str">
        <f>'Evaluation détaillée ED'!A55</f>
        <v>Art. 6</v>
      </c>
      <c r="C27" s="119" t="str">
        <f>'Evaluation détaillée ED'!B55</f>
        <v>Management des ressources</v>
      </c>
      <c r="D27" s="118"/>
      <c r="E27" s="118"/>
      <c r="F27" s="118"/>
      <c r="G27" s="118"/>
      <c r="H27" s="401"/>
    </row>
    <row r="28" spans="1:16384" x14ac:dyDescent="0.2">
      <c r="A28" s="388"/>
      <c r="B28" s="389" t="s">
        <v>4</v>
      </c>
      <c r="C28" s="390" t="s">
        <v>5</v>
      </c>
      <c r="D28" s="391"/>
      <c r="E28" s="391"/>
      <c r="F28" s="657" t="s">
        <v>6</v>
      </c>
      <c r="G28" s="658"/>
      <c r="H28" s="659"/>
    </row>
    <row r="29" spans="1:16384" ht="54" customHeight="1" x14ac:dyDescent="0.2">
      <c r="A29" s="392"/>
      <c r="B29" s="255" t="str">
        <f>'Résultats ED'!E44</f>
        <v/>
      </c>
      <c r="C29" s="255" t="str">
        <f>'Résultats ED'!G44</f>
        <v/>
      </c>
      <c r="D29" s="254"/>
      <c r="E29" s="254"/>
      <c r="F29" s="660" t="s">
        <v>7</v>
      </c>
      <c r="G29" s="661"/>
      <c r="H29" s="662"/>
    </row>
    <row r="30" spans="1:16384" x14ac:dyDescent="0.2">
      <c r="A30" s="392"/>
      <c r="B30" s="254"/>
      <c r="C30" s="254"/>
      <c r="D30" s="254"/>
      <c r="E30" s="254"/>
      <c r="F30" s="682" t="s">
        <v>8</v>
      </c>
      <c r="G30" s="683"/>
      <c r="H30" s="684"/>
    </row>
    <row r="31" spans="1:16384" ht="24" x14ac:dyDescent="0.2">
      <c r="A31" s="392"/>
      <c r="B31" s="254"/>
      <c r="C31" s="254"/>
      <c r="D31" s="254"/>
      <c r="E31" s="254"/>
      <c r="F31" s="398" t="s">
        <v>105</v>
      </c>
      <c r="G31" s="353" t="s">
        <v>106</v>
      </c>
      <c r="H31" s="394" t="s">
        <v>107</v>
      </c>
    </row>
    <row r="32" spans="1:16384" ht="65" customHeight="1" x14ac:dyDescent="0.2">
      <c r="A32" s="392"/>
      <c r="B32" s="254"/>
      <c r="C32" s="254"/>
      <c r="D32" s="254"/>
      <c r="E32" s="254"/>
      <c r="F32" s="399" t="s">
        <v>9</v>
      </c>
      <c r="G32" s="331"/>
      <c r="H32" s="395"/>
    </row>
    <row r="33" spans="1:8" ht="65" customHeight="1" x14ac:dyDescent="0.2">
      <c r="A33" s="392"/>
      <c r="B33" s="254"/>
      <c r="C33" s="254"/>
      <c r="D33" s="254"/>
      <c r="E33" s="254"/>
      <c r="F33" s="399" t="s">
        <v>10</v>
      </c>
      <c r="G33" s="331"/>
      <c r="H33" s="395"/>
    </row>
    <row r="34" spans="1:8" ht="65" customHeight="1" x14ac:dyDescent="0.2">
      <c r="A34" s="633" t="str">
        <f>IF(Util_ED!F2&gt;1,CONCATENATE("Attention : ",Util_ED!F2," critères ne sont pas encore traités"),IF(Util_ED!F2&gt;0,CONCATENATE("Attention : ",Util_ED!F2," critère n'est pas encore traité"),""))</f>
        <v>Attention : 14 critères ne sont pas encore traités</v>
      </c>
      <c r="B34" s="634"/>
      <c r="C34" s="634"/>
      <c r="D34" s="634"/>
      <c r="E34" s="634"/>
      <c r="F34" s="627" t="s">
        <v>11</v>
      </c>
      <c r="G34" s="628"/>
      <c r="H34" s="629"/>
    </row>
    <row r="35" spans="1:8" ht="7" customHeight="1" x14ac:dyDescent="0.2">
      <c r="A35" s="396"/>
      <c r="B35" s="397"/>
      <c r="C35" s="397"/>
      <c r="D35" s="397"/>
      <c r="E35" s="397"/>
      <c r="F35" s="630"/>
      <c r="G35" s="631"/>
      <c r="H35" s="632"/>
    </row>
    <row r="36" spans="1:8" ht="18" x14ac:dyDescent="0.2">
      <c r="A36" s="354"/>
      <c r="B36" s="355" t="str">
        <f>'Evaluation détaillée ED'!A74</f>
        <v>Art. 7</v>
      </c>
      <c r="C36" s="356" t="str">
        <f>'Evaluation détaillée ED'!B74</f>
        <v>Réalisation du produit</v>
      </c>
      <c r="D36" s="355"/>
      <c r="E36" s="355"/>
      <c r="F36" s="355"/>
      <c r="G36" s="355"/>
      <c r="H36" s="400"/>
    </row>
    <row r="37" spans="1:8" x14ac:dyDescent="0.2">
      <c r="A37" s="388"/>
      <c r="B37" s="389" t="s">
        <v>4</v>
      </c>
      <c r="C37" s="390" t="s">
        <v>5</v>
      </c>
      <c r="D37" s="391"/>
      <c r="E37" s="391"/>
      <c r="F37" s="657" t="s">
        <v>6</v>
      </c>
      <c r="G37" s="658"/>
      <c r="H37" s="659"/>
    </row>
    <row r="38" spans="1:8" ht="54" customHeight="1" x14ac:dyDescent="0.2">
      <c r="A38" s="392"/>
      <c r="B38" s="255" t="str">
        <f>'Résultats ED'!E49</f>
        <v/>
      </c>
      <c r="C38" s="255" t="str">
        <f>'Résultats ED'!G49</f>
        <v/>
      </c>
      <c r="D38" s="254"/>
      <c r="E38" s="254"/>
      <c r="F38" s="660" t="s">
        <v>7</v>
      </c>
      <c r="G38" s="661"/>
      <c r="H38" s="662"/>
    </row>
    <row r="39" spans="1:8" x14ac:dyDescent="0.2">
      <c r="A39" s="392"/>
      <c r="B39" s="254"/>
      <c r="C39" s="254"/>
      <c r="D39" s="254"/>
      <c r="E39" s="254"/>
      <c r="F39" s="663" t="s">
        <v>8</v>
      </c>
      <c r="G39" s="664"/>
      <c r="H39" s="665"/>
    </row>
    <row r="40" spans="1:8" ht="24" x14ac:dyDescent="0.2">
      <c r="A40" s="392"/>
      <c r="B40" s="254"/>
      <c r="C40" s="254"/>
      <c r="D40" s="254"/>
      <c r="E40" s="254"/>
      <c r="F40" s="398" t="s">
        <v>105</v>
      </c>
      <c r="G40" s="353" t="s">
        <v>106</v>
      </c>
      <c r="H40" s="394" t="s">
        <v>107</v>
      </c>
    </row>
    <row r="41" spans="1:8" ht="65" customHeight="1" x14ac:dyDescent="0.2">
      <c r="A41" s="392"/>
      <c r="B41" s="254"/>
      <c r="C41" s="254"/>
      <c r="D41" s="254"/>
      <c r="E41" s="254"/>
      <c r="F41" s="399" t="s">
        <v>9</v>
      </c>
      <c r="G41" s="331"/>
      <c r="H41" s="395"/>
    </row>
    <row r="42" spans="1:8" ht="65" customHeight="1" x14ac:dyDescent="0.2">
      <c r="A42" s="392"/>
      <c r="B42" s="254"/>
      <c r="C42" s="254"/>
      <c r="D42" s="254"/>
      <c r="E42" s="254"/>
      <c r="F42" s="399" t="s">
        <v>10</v>
      </c>
      <c r="G42" s="331"/>
      <c r="H42" s="395"/>
    </row>
    <row r="43" spans="1:8" ht="65" customHeight="1" x14ac:dyDescent="0.2">
      <c r="A43" s="633" t="str">
        <f>IF(Util_ED!G2&gt;1,CONCATENATE("Attention : ",Util_ED!G2," critères ne sont pas encore traités"),IF(Util_ED!G2&gt;0,CONCATENATE("Attention : ",Util_ED!G2," critère n'est pas encore traité"),""))</f>
        <v>Attention : 114 critères ne sont pas encore traités</v>
      </c>
      <c r="B43" s="634"/>
      <c r="C43" s="634"/>
      <c r="D43" s="634"/>
      <c r="E43" s="634"/>
      <c r="F43" s="627" t="s">
        <v>12</v>
      </c>
      <c r="G43" s="628"/>
      <c r="H43" s="629"/>
    </row>
    <row r="44" spans="1:8" ht="7" customHeight="1" x14ac:dyDescent="0.2">
      <c r="A44" s="396"/>
      <c r="B44" s="397"/>
      <c r="C44" s="397"/>
      <c r="D44" s="397"/>
      <c r="E44" s="397"/>
      <c r="F44" s="630"/>
      <c r="G44" s="631"/>
      <c r="H44" s="632"/>
    </row>
    <row r="45" spans="1:8" ht="18" x14ac:dyDescent="0.2">
      <c r="A45" s="263"/>
      <c r="B45" s="118" t="str">
        <f>'Evaluation détaillée ED'!A195</f>
        <v>Art. 8</v>
      </c>
      <c r="C45" s="119" t="str">
        <f>'Evaluation détaillée ED'!B195</f>
        <v>Mesurage, analyse et amélioration</v>
      </c>
      <c r="D45" s="118"/>
      <c r="E45" s="118"/>
      <c r="F45" s="118"/>
      <c r="G45" s="118"/>
      <c r="H45" s="401"/>
    </row>
    <row r="46" spans="1:8" x14ac:dyDescent="0.2">
      <c r="A46" s="388"/>
      <c r="B46" s="389" t="s">
        <v>4</v>
      </c>
      <c r="C46" s="390" t="s">
        <v>5</v>
      </c>
      <c r="D46" s="391"/>
      <c r="E46" s="391"/>
      <c r="F46" s="657" t="s">
        <v>6</v>
      </c>
      <c r="G46" s="658"/>
      <c r="H46" s="659"/>
    </row>
    <row r="47" spans="1:8" ht="54" customHeight="1" x14ac:dyDescent="0.2">
      <c r="A47" s="392"/>
      <c r="B47" s="255" t="str">
        <f>'Résultats ED'!E56</f>
        <v/>
      </c>
      <c r="C47" s="255" t="str">
        <f>'Résultats ED'!G56</f>
        <v/>
      </c>
      <c r="D47" s="254"/>
      <c r="E47" s="254"/>
      <c r="F47" s="660" t="s">
        <v>7</v>
      </c>
      <c r="G47" s="661"/>
      <c r="H47" s="662"/>
    </row>
    <row r="48" spans="1:8" x14ac:dyDescent="0.2">
      <c r="A48" s="392"/>
      <c r="B48" s="254"/>
      <c r="C48" s="254"/>
      <c r="D48" s="254"/>
      <c r="E48" s="254"/>
      <c r="F48" s="663" t="s">
        <v>8</v>
      </c>
      <c r="G48" s="664"/>
      <c r="H48" s="665"/>
    </row>
    <row r="49" spans="1:8" ht="24" x14ac:dyDescent="0.2">
      <c r="A49" s="393"/>
      <c r="B49" s="257"/>
      <c r="C49" s="257"/>
      <c r="D49" s="257"/>
      <c r="E49" s="257"/>
      <c r="F49" s="398" t="s">
        <v>105</v>
      </c>
      <c r="G49" s="353" t="s">
        <v>106</v>
      </c>
      <c r="H49" s="394" t="s">
        <v>107</v>
      </c>
    </row>
    <row r="50" spans="1:8" ht="65" customHeight="1" x14ac:dyDescent="0.2">
      <c r="A50" s="392"/>
      <c r="B50" s="254"/>
      <c r="C50" s="254"/>
      <c r="D50" s="254"/>
      <c r="E50" s="254"/>
      <c r="F50" s="399" t="s">
        <v>9</v>
      </c>
      <c r="G50" s="331"/>
      <c r="H50" s="395"/>
    </row>
    <row r="51" spans="1:8" ht="65" customHeight="1" x14ac:dyDescent="0.2">
      <c r="A51" s="392"/>
      <c r="B51" s="254"/>
      <c r="C51" s="254"/>
      <c r="D51" s="254"/>
      <c r="E51" s="254"/>
      <c r="F51" s="399" t="s">
        <v>10</v>
      </c>
      <c r="G51" s="331"/>
      <c r="H51" s="395"/>
    </row>
    <row r="52" spans="1:8" ht="65" customHeight="1" x14ac:dyDescent="0.2">
      <c r="A52" s="633" t="str">
        <f>IF(Util_ED!H2&gt;1,CONCATENATE("Attention : ",Util_ED!H2," critères ne sont pas encore traités"),IF(Util_ED!H2&gt;0,CONCATENATE("Attention : ",Util_ED!H2," critère n'est pas encore traité"),""))</f>
        <v>Attention : 66 critères ne sont pas encore traités</v>
      </c>
      <c r="B52" s="634"/>
      <c r="C52" s="634"/>
      <c r="D52" s="634"/>
      <c r="E52" s="634"/>
      <c r="F52" s="627" t="s">
        <v>12</v>
      </c>
      <c r="G52" s="628"/>
      <c r="H52" s="629"/>
    </row>
    <row r="53" spans="1:8" ht="7" customHeight="1" x14ac:dyDescent="0.2">
      <c r="A53" s="396"/>
      <c r="B53" s="397"/>
      <c r="C53" s="397"/>
      <c r="D53" s="397"/>
      <c r="E53" s="397"/>
      <c r="F53" s="630"/>
      <c r="G53" s="631"/>
      <c r="H53" s="632"/>
    </row>
  </sheetData>
  <sheetProtection sheet="1" objects="1" scenarios="1" selectLockedCells="1"/>
  <mergeCells count="34">
    <mergeCell ref="A2:H2"/>
    <mergeCell ref="A16:E16"/>
    <mergeCell ref="A25:E25"/>
    <mergeCell ref="A34:E34"/>
    <mergeCell ref="F39:H39"/>
    <mergeCell ref="F10:H10"/>
    <mergeCell ref="F11:H11"/>
    <mergeCell ref="F12:H12"/>
    <mergeCell ref="F19:H19"/>
    <mergeCell ref="F20:H20"/>
    <mergeCell ref="F21:H21"/>
    <mergeCell ref="F28:H28"/>
    <mergeCell ref="F29:H29"/>
    <mergeCell ref="F30:H30"/>
    <mergeCell ref="F37:H37"/>
    <mergeCell ref="F16:H17"/>
    <mergeCell ref="A4:D4"/>
    <mergeCell ref="A5:B5"/>
    <mergeCell ref="C5:D5"/>
    <mergeCell ref="G5:H5"/>
    <mergeCell ref="A6:B6"/>
    <mergeCell ref="C6:D6"/>
    <mergeCell ref="G6:H7"/>
    <mergeCell ref="A7:B7"/>
    <mergeCell ref="F43:H44"/>
    <mergeCell ref="A43:E43"/>
    <mergeCell ref="F25:H26"/>
    <mergeCell ref="F34:H35"/>
    <mergeCell ref="A52:E52"/>
    <mergeCell ref="F46:H46"/>
    <mergeCell ref="F47:H47"/>
    <mergeCell ref="F48:H48"/>
    <mergeCell ref="F38:H38"/>
    <mergeCell ref="F52:H53"/>
  </mergeCells>
  <phoneticPr fontId="70" type="noConversion"/>
  <dataValidations count="2">
    <dataValidation allowBlank="1" showInputMessage="1" showErrorMessage="1" prompt="Indiquez brièvement le plan d'action prioritaire : objectifs, pilotage et planning" sqref="F23:F25 F32:F34 F14:F16 F50:F52 F41:F43"/>
    <dataValidation allowBlank="1" showInputMessage="1" showErrorMessage="1" prompt="Indiquez tous les enseignements tirés des résultats de l'autodiagnostic" sqref="F11:H11 F20:H20 F29:H29 F38:H38 F47:H47"/>
  </dataValidations>
  <pageMargins left="0.70000000000000007" right="0.70000000000000007" top="0.75000000000000011" bottom="0.75000000000000011" header="0.30000000000000004" footer="0.30000000000000004"/>
  <pageSetup paperSize="9" orientation="landscape" horizontalDpi="4294967292" verticalDpi="4294967292" r:id="rId1"/>
  <headerFooter>
    <oddHeader>&amp;L&amp;"Arial Narrow,Normal"&amp;6 © UTC  - Master TTS - www.utc.fr/master-qualite, puis "Travaux", "Qualité-Management", réf ?&amp;"ArialMT,Normal"&amp;12_x000D_&amp;R&amp;"Arial Narrow,Normal"&amp;6Fichier : &amp;F - Onglet : &amp;A</oddHeader>
    <oddFooter>&amp;L&amp;"Arial Narrow,Normal"&amp;6© BEUZELIN Laurine, DESGRANGES Amaury, EMILE Quentin&amp;R&amp;"Arial Narrow,Normal"&amp;6page n° &amp;P/&amp;N</oddFooter>
  </headerFooter>
  <rowBreaks count="4" manualBreakCount="4">
    <brk id="17" max="16383" man="1"/>
    <brk id="26" max="16383" man="1"/>
    <brk id="35" max="16383" man="1"/>
    <brk id="4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L2180"/>
  <sheetViews>
    <sheetView view="pageLayout" workbookViewId="0">
      <selection activeCell="A36" sqref="A36"/>
    </sheetView>
  </sheetViews>
  <sheetFormatPr baseColWidth="10" defaultRowHeight="16" x14ac:dyDescent="0.2"/>
  <cols>
    <col min="1" max="1" width="8.7109375" customWidth="1"/>
    <col min="2" max="3" width="12" customWidth="1"/>
    <col min="4" max="4" width="13.7109375" customWidth="1"/>
    <col min="5" max="5" width="11" customWidth="1"/>
    <col min="6" max="6" width="10.7109375" customWidth="1"/>
    <col min="12" max="12" width="13.7109375" customWidth="1"/>
  </cols>
  <sheetData>
    <row r="1" spans="1:12" x14ac:dyDescent="0.2">
      <c r="A1" s="285" t="s">
        <v>58</v>
      </c>
      <c r="B1" s="286"/>
      <c r="C1" s="287"/>
      <c r="D1" s="287"/>
      <c r="E1" s="287"/>
      <c r="F1" s="288" t="s">
        <v>59</v>
      </c>
      <c r="G1" s="272" t="s">
        <v>58</v>
      </c>
      <c r="H1" s="273"/>
      <c r="I1" s="274"/>
      <c r="J1" s="274"/>
      <c r="K1" s="274"/>
      <c r="L1" s="275" t="s">
        <v>59</v>
      </c>
    </row>
    <row r="2" spans="1:12" ht="24.75" customHeight="1" x14ac:dyDescent="0.2">
      <c r="A2" s="777" t="s">
        <v>512</v>
      </c>
      <c r="B2" s="778"/>
      <c r="C2" s="779"/>
      <c r="D2" s="779"/>
      <c r="E2" s="779"/>
      <c r="F2" s="780"/>
      <c r="G2" s="760" t="s">
        <v>513</v>
      </c>
      <c r="H2" s="761"/>
      <c r="I2" s="762"/>
      <c r="J2" s="762"/>
      <c r="K2" s="762"/>
      <c r="L2" s="763"/>
    </row>
    <row r="3" spans="1:12" x14ac:dyDescent="0.2">
      <c r="A3" s="764" t="s">
        <v>60</v>
      </c>
      <c r="B3" s="765"/>
      <c r="C3" s="766"/>
      <c r="D3" s="766"/>
      <c r="E3" s="766"/>
      <c r="F3" s="767"/>
      <c r="G3" s="764" t="s">
        <v>60</v>
      </c>
      <c r="H3" s="765"/>
      <c r="I3" s="766"/>
      <c r="J3" s="766"/>
      <c r="K3" s="766"/>
      <c r="L3" s="767"/>
    </row>
    <row r="4" spans="1:12" x14ac:dyDescent="0.2">
      <c r="A4" s="781" t="s">
        <v>61</v>
      </c>
      <c r="B4" s="782"/>
      <c r="C4" s="782"/>
      <c r="D4" s="782" t="s">
        <v>62</v>
      </c>
      <c r="E4" s="782"/>
      <c r="F4" s="783"/>
      <c r="G4" s="768" t="s">
        <v>61</v>
      </c>
      <c r="H4" s="769"/>
      <c r="I4" s="769"/>
      <c r="J4" s="769" t="s">
        <v>62</v>
      </c>
      <c r="K4" s="769"/>
      <c r="L4" s="770"/>
    </row>
    <row r="5" spans="1:12" x14ac:dyDescent="0.2">
      <c r="A5" s="771" t="str">
        <f>IFERROR(A34+364,"Date de la déclaration + 1 an")</f>
        <v>Date de la déclaration + 1 an</v>
      </c>
      <c r="B5" s="772"/>
      <c r="C5" s="772"/>
      <c r="D5" s="773" t="str">
        <f>IF(A34="","remplir la cellule de date de la déclaration (onglet ISO 17050)",IF(ISERROR(YEAR(A34)),"date de la déclaration invalide",CONCATENATE("Autodeclaration_ISO_17050_sur_la_NF_S99-170_en_",YEAR(A34),"_",MONTH(A34),"_",DAY(A34))))</f>
        <v>date de la déclaration invalide</v>
      </c>
      <c r="E5" s="773"/>
      <c r="F5" s="774"/>
      <c r="G5" s="771" t="str">
        <f>IFERROR(G34+364,"Date de la déclaration + 1 an")</f>
        <v>Date de la déclaration + 1 an</v>
      </c>
      <c r="H5" s="772"/>
      <c r="I5" s="772"/>
      <c r="J5" s="773" t="str">
        <f>IF(G34="","remplir la cellule de date de la déclaration (onglet ISO 17050)",IF(ISERROR(YEAR(G34)),"date de la déclaration invalide",CONCATENATE("Autodeclaration_ISO_17050_sur_la_NF_S99-170_en_",YEAR(G34),"_",MONTH(G34),"_",DAY(G34))))</f>
        <v>date de la déclaration invalide</v>
      </c>
      <c r="K5" s="773"/>
      <c r="L5" s="774"/>
    </row>
    <row r="6" spans="1:12" ht="4" customHeight="1" x14ac:dyDescent="0.2">
      <c r="A6" s="276"/>
      <c r="B6" s="24"/>
      <c r="C6" s="25"/>
      <c r="D6" s="25"/>
      <c r="E6" s="25"/>
      <c r="F6" s="277"/>
      <c r="G6" s="276"/>
      <c r="H6" s="24"/>
      <c r="I6" s="25"/>
      <c r="J6" s="25"/>
      <c r="K6" s="25"/>
      <c r="L6" s="277"/>
    </row>
    <row r="7" spans="1:12" ht="34" customHeight="1" x14ac:dyDescent="0.2">
      <c r="A7" s="784" t="s">
        <v>525</v>
      </c>
      <c r="B7" s="785"/>
      <c r="C7" s="786"/>
      <c r="D7" s="786"/>
      <c r="E7" s="786"/>
      <c r="F7" s="787"/>
      <c r="G7" s="742" t="s">
        <v>524</v>
      </c>
      <c r="H7" s="743"/>
      <c r="I7" s="744"/>
      <c r="J7" s="744"/>
      <c r="K7" s="744"/>
      <c r="L7" s="745"/>
    </row>
    <row r="8" spans="1:12" ht="21" customHeight="1" x14ac:dyDescent="0.2">
      <c r="A8" s="746" t="str">
        <f>'Mode d''emploi'!E5</f>
        <v>Nom de l'établissement</v>
      </c>
      <c r="B8" s="747"/>
      <c r="C8" s="748"/>
      <c r="D8" s="748"/>
      <c r="E8" s="748"/>
      <c r="F8" s="749"/>
      <c r="G8" s="746" t="str">
        <f>'Mode d''emploi'!E5</f>
        <v>Nom de l'établissement</v>
      </c>
      <c r="H8" s="747"/>
      <c r="I8" s="748"/>
      <c r="J8" s="748"/>
      <c r="K8" s="748"/>
      <c r="L8" s="749"/>
    </row>
    <row r="9" spans="1:12" ht="28" customHeight="1" x14ac:dyDescent="0.2">
      <c r="A9" s="750" t="s">
        <v>492</v>
      </c>
      <c r="B9" s="751"/>
      <c r="C9" s="752"/>
      <c r="D9" s="752"/>
      <c r="E9" s="752"/>
      <c r="F9" s="753"/>
      <c r="G9" s="750" t="s">
        <v>492</v>
      </c>
      <c r="H9" s="751"/>
      <c r="I9" s="752"/>
      <c r="J9" s="752"/>
      <c r="K9" s="752"/>
      <c r="L9" s="753"/>
    </row>
    <row r="10" spans="1:12" ht="41" customHeight="1" x14ac:dyDescent="0.2">
      <c r="A10" s="754" t="s">
        <v>63</v>
      </c>
      <c r="B10" s="755"/>
      <c r="C10" s="756"/>
      <c r="D10" s="756"/>
      <c r="E10" s="756"/>
      <c r="F10" s="757"/>
      <c r="G10" s="754" t="s">
        <v>63</v>
      </c>
      <c r="H10" s="755"/>
      <c r="I10" s="756"/>
      <c r="J10" s="756"/>
      <c r="K10" s="756"/>
      <c r="L10" s="757"/>
    </row>
    <row r="11" spans="1:12" ht="34.5" customHeight="1" x14ac:dyDescent="0.2">
      <c r="A11" s="758" t="s">
        <v>522</v>
      </c>
      <c r="B11" s="759"/>
      <c r="C11" s="759"/>
      <c r="D11" s="759"/>
      <c r="E11" s="67" t="s">
        <v>64</v>
      </c>
      <c r="F11" s="68" t="s">
        <v>65</v>
      </c>
      <c r="G11" s="758" t="s">
        <v>523</v>
      </c>
      <c r="H11" s="759"/>
      <c r="I11" s="759"/>
      <c r="J11" s="759"/>
      <c r="K11" s="67" t="s">
        <v>64</v>
      </c>
      <c r="L11" s="68" t="s">
        <v>65</v>
      </c>
    </row>
    <row r="12" spans="1:12" ht="29" customHeight="1" x14ac:dyDescent="0.2">
      <c r="A12" s="775" t="str">
        <f>'Résultats ER'!A33:D33</f>
        <v>Niveau moyen sur les articles de la norme ISO 13485 : 2016</v>
      </c>
      <c r="B12" s="776"/>
      <c r="C12" s="776"/>
      <c r="D12" s="776"/>
      <c r="E12" s="361" t="str">
        <f>'Résultats ER'!G33</f>
        <v/>
      </c>
      <c r="F12" s="362" t="str">
        <f>IF(MIN(E13:E17)&gt;='Mode d''emploi'!$F$23,'Résultats ER'!E33,"Non déclarable")</f>
        <v>Non déclarable</v>
      </c>
      <c r="G12" s="727" t="str">
        <f>'Résultats ED'!A33</f>
        <v>Niveau moyen sur les articles de la norme ISO 13485 : 2016</v>
      </c>
      <c r="H12" s="728"/>
      <c r="I12" s="728"/>
      <c r="J12" s="728"/>
      <c r="K12" s="373" t="str">
        <f>'Résultats ED'!G33</f>
        <v/>
      </c>
      <c r="L12" s="374" t="str">
        <f>IF(MIN(K13:K17)&gt;='Mode d''emploi'!$F$23,'Résultats ED'!E33,"Non déclarable")</f>
        <v>Non déclarable</v>
      </c>
    </row>
    <row r="13" spans="1:12" x14ac:dyDescent="0.2">
      <c r="A13" s="363" t="str">
        <f>'Résultats ER'!A34</f>
        <v>Art. 4</v>
      </c>
      <c r="B13" s="364" t="str">
        <f>'Résultats ER'!B34</f>
        <v>Système de management de la qualité</v>
      </c>
      <c r="C13" s="365"/>
      <c r="D13" s="365"/>
      <c r="E13" s="366" t="str">
        <f>'Résultats ER'!G34</f>
        <v/>
      </c>
      <c r="F13" s="367" t="str">
        <f>'Résultats ER'!E34</f>
        <v/>
      </c>
      <c r="G13" s="380" t="str">
        <f>'Résultats ED'!A34</f>
        <v>Art. 4</v>
      </c>
      <c r="H13" s="381" t="str">
        <f>'Résultats ED'!B34</f>
        <v>Système de management de la qualité</v>
      </c>
      <c r="I13" s="382"/>
      <c r="J13" s="382"/>
      <c r="K13" s="383" t="str">
        <f>'Résultats ED'!G34</f>
        <v/>
      </c>
      <c r="L13" s="384" t="str">
        <f>'Résultats ED'!E34</f>
        <v/>
      </c>
    </row>
    <row r="14" spans="1:12" x14ac:dyDescent="0.2">
      <c r="A14" s="278" t="str">
        <f>'Résultats ER'!A37</f>
        <v>Art. 5</v>
      </c>
      <c r="B14" s="26" t="str">
        <f>'Résultats ER'!B37</f>
        <v>Responsabilité de la direction</v>
      </c>
      <c r="C14" s="27"/>
      <c r="D14" s="27"/>
      <c r="E14" s="28" t="str">
        <f>'Résultats ER'!G37</f>
        <v/>
      </c>
      <c r="F14" s="279" t="str">
        <f>'Résultats ER'!E37</f>
        <v/>
      </c>
      <c r="G14" s="278" t="str">
        <f>'Résultats ED'!A37</f>
        <v>Art. 5</v>
      </c>
      <c r="H14" s="26" t="str">
        <f>'Résultats ED'!B37</f>
        <v>Responsabilité de la direction</v>
      </c>
      <c r="I14" s="27"/>
      <c r="J14" s="27"/>
      <c r="K14" s="28" t="str">
        <f>'Résultats ED'!G37</f>
        <v/>
      </c>
      <c r="L14" s="279" t="str">
        <f>'Résultats ED'!E37</f>
        <v/>
      </c>
    </row>
    <row r="15" spans="1:12" x14ac:dyDescent="0.2">
      <c r="A15" s="368" t="str">
        <f>'Résultats ER'!A44</f>
        <v>Art. 6</v>
      </c>
      <c r="B15" s="369" t="str">
        <f>'Résultats ER'!B44</f>
        <v>Management des ressources</v>
      </c>
      <c r="C15" s="370"/>
      <c r="D15" s="370"/>
      <c r="E15" s="371" t="str">
        <f>'Résultats ER'!G44</f>
        <v/>
      </c>
      <c r="F15" s="372" t="str">
        <f>'Résultats ER'!E44</f>
        <v/>
      </c>
      <c r="G15" s="375" t="str">
        <f>'Résultats ED'!A44</f>
        <v>Art. 6</v>
      </c>
      <c r="H15" s="376" t="str">
        <f>'Résultats ED'!B44</f>
        <v>Management des ressources</v>
      </c>
      <c r="I15" s="377"/>
      <c r="J15" s="377"/>
      <c r="K15" s="378" t="str">
        <f>'Résultats ED'!G44</f>
        <v/>
      </c>
      <c r="L15" s="379" t="str">
        <f>'Résultats ED'!E44</f>
        <v/>
      </c>
    </row>
    <row r="16" spans="1:12" x14ac:dyDescent="0.2">
      <c r="A16" s="278" t="str">
        <f>'Résultats ER'!A49</f>
        <v>Art. 7</v>
      </c>
      <c r="B16" s="26" t="str">
        <f>'Résultats ER'!B49</f>
        <v>Réalisation du produit</v>
      </c>
      <c r="C16" s="27"/>
      <c r="D16" s="27"/>
      <c r="E16" s="28" t="str">
        <f>'Résultats ER'!G49</f>
        <v/>
      </c>
      <c r="F16" s="279" t="str">
        <f>'Résultats ER'!E49</f>
        <v/>
      </c>
      <c r="G16" s="278" t="str">
        <f>'Résultats ED'!A49</f>
        <v>Art. 7</v>
      </c>
      <c r="H16" s="26" t="str">
        <f>'Résultats ED'!B49</f>
        <v>Réalisation du produit</v>
      </c>
      <c r="I16" s="27"/>
      <c r="J16" s="27"/>
      <c r="K16" s="28" t="str">
        <f>'Résultats ED'!G49</f>
        <v/>
      </c>
      <c r="L16" s="279" t="str">
        <f>'Résultats ED'!E49</f>
        <v/>
      </c>
    </row>
    <row r="17" spans="1:12" x14ac:dyDescent="0.2">
      <c r="A17" s="368" t="str">
        <f>'Résultats ER'!A56</f>
        <v>Art. 8</v>
      </c>
      <c r="B17" s="369" t="str">
        <f>'Résultats ER'!B56</f>
        <v>Mesurage, analyse et amélioration</v>
      </c>
      <c r="C17" s="370"/>
      <c r="D17" s="370"/>
      <c r="E17" s="371" t="str">
        <f>'Résultats ER'!G56</f>
        <v/>
      </c>
      <c r="F17" s="372" t="str">
        <f>'Résultats ER'!E56</f>
        <v/>
      </c>
      <c r="G17" s="375" t="str">
        <f>'Résultats ED'!A56</f>
        <v>Art. 8</v>
      </c>
      <c r="H17" s="376" t="str">
        <f>'Résultats ED'!B56</f>
        <v>Mesurage, analyse et amélioration</v>
      </c>
      <c r="I17" s="377"/>
      <c r="J17" s="377"/>
      <c r="K17" s="378" t="str">
        <f>'Résultats ED'!G56</f>
        <v/>
      </c>
      <c r="L17" s="379" t="str">
        <f>'Résultats ED'!E56</f>
        <v/>
      </c>
    </row>
    <row r="18" spans="1:12" ht="2" customHeight="1" x14ac:dyDescent="0.2">
      <c r="A18" s="276"/>
      <c r="B18" s="24"/>
      <c r="C18" s="25"/>
      <c r="D18" s="25"/>
      <c r="E18" s="25"/>
      <c r="F18" s="277"/>
      <c r="G18" s="276"/>
      <c r="H18" s="24"/>
      <c r="I18" s="25"/>
      <c r="J18" s="25"/>
      <c r="K18" s="25"/>
      <c r="L18" s="277"/>
    </row>
    <row r="19" spans="1:12" ht="14" customHeight="1" x14ac:dyDescent="0.2">
      <c r="A19" s="729" t="s">
        <v>66</v>
      </c>
      <c r="B19" s="730"/>
      <c r="C19" s="731"/>
      <c r="D19" s="731"/>
      <c r="E19" s="731"/>
      <c r="F19" s="732"/>
      <c r="G19" s="729" t="s">
        <v>66</v>
      </c>
      <c r="H19" s="730"/>
      <c r="I19" s="731"/>
      <c r="J19" s="731"/>
      <c r="K19" s="731"/>
      <c r="L19" s="732"/>
    </row>
    <row r="20" spans="1:12" ht="14" customHeight="1" x14ac:dyDescent="0.2">
      <c r="A20" s="733" t="s">
        <v>67</v>
      </c>
      <c r="B20" s="734"/>
      <c r="C20" s="735"/>
      <c r="D20" s="735"/>
      <c r="E20" s="735"/>
      <c r="F20" s="736"/>
      <c r="G20" s="733" t="s">
        <v>67</v>
      </c>
      <c r="H20" s="734"/>
      <c r="I20" s="735"/>
      <c r="J20" s="735"/>
      <c r="K20" s="735"/>
      <c r="L20" s="736"/>
    </row>
    <row r="21" spans="1:12" ht="14" customHeight="1" x14ac:dyDescent="0.2">
      <c r="A21" s="737" t="s">
        <v>68</v>
      </c>
      <c r="B21" s="738"/>
      <c r="C21" s="738"/>
      <c r="D21" s="739" t="s">
        <v>69</v>
      </c>
      <c r="E21" s="740"/>
      <c r="F21" s="741"/>
      <c r="G21" s="737" t="s">
        <v>68</v>
      </c>
      <c r="H21" s="738"/>
      <c r="I21" s="738"/>
      <c r="J21" s="739" t="s">
        <v>69</v>
      </c>
      <c r="K21" s="740"/>
      <c r="L21" s="741"/>
    </row>
    <row r="22" spans="1:12" ht="51" customHeight="1" x14ac:dyDescent="0.2">
      <c r="A22" s="714" t="s">
        <v>471</v>
      </c>
      <c r="B22" s="715"/>
      <c r="C22" s="715"/>
      <c r="D22" s="716" t="s">
        <v>70</v>
      </c>
      <c r="E22" s="717"/>
      <c r="F22" s="718"/>
      <c r="G22" s="714" t="s">
        <v>471</v>
      </c>
      <c r="H22" s="715"/>
      <c r="I22" s="715"/>
      <c r="J22" s="716" t="s">
        <v>70</v>
      </c>
      <c r="K22" s="717"/>
      <c r="L22" s="718"/>
    </row>
    <row r="23" spans="1:12" ht="36" customHeight="1" x14ac:dyDescent="0.2">
      <c r="A23" s="719" t="s">
        <v>71</v>
      </c>
      <c r="B23" s="720"/>
      <c r="C23" s="720"/>
      <c r="D23" s="721" t="s">
        <v>72</v>
      </c>
      <c r="E23" s="721"/>
      <c r="F23" s="722"/>
      <c r="G23" s="719" t="s">
        <v>71</v>
      </c>
      <c r="H23" s="720"/>
      <c r="I23" s="720"/>
      <c r="J23" s="721" t="s">
        <v>72</v>
      </c>
      <c r="K23" s="721"/>
      <c r="L23" s="722"/>
    </row>
    <row r="24" spans="1:12" x14ac:dyDescent="0.2">
      <c r="A24" s="276"/>
      <c r="B24" s="24"/>
      <c r="C24" s="25"/>
      <c r="D24" s="25"/>
      <c r="E24" s="25"/>
      <c r="F24" s="277"/>
      <c r="G24" s="276"/>
      <c r="H24" s="24"/>
      <c r="I24" s="25"/>
      <c r="J24" s="25"/>
      <c r="K24" s="25"/>
      <c r="L24" s="277"/>
    </row>
    <row r="25" spans="1:12" x14ac:dyDescent="0.2">
      <c r="A25" s="788" t="s">
        <v>73</v>
      </c>
      <c r="B25" s="789"/>
      <c r="C25" s="789"/>
      <c r="D25" s="790"/>
      <c r="E25" s="790"/>
      <c r="F25" s="791"/>
      <c r="G25" s="723" t="s">
        <v>73</v>
      </c>
      <c r="H25" s="724"/>
      <c r="I25" s="724"/>
      <c r="J25" s="725"/>
      <c r="K25" s="725"/>
      <c r="L25" s="726"/>
    </row>
    <row r="26" spans="1:12" ht="13" customHeight="1" x14ac:dyDescent="0.2">
      <c r="A26" s="29" t="s">
        <v>74</v>
      </c>
      <c r="B26" s="30"/>
      <c r="C26" s="31"/>
      <c r="D26" s="29" t="s">
        <v>75</v>
      </c>
      <c r="E26" s="31"/>
      <c r="F26" s="280"/>
      <c r="G26" s="29" t="s">
        <v>74</v>
      </c>
      <c r="H26" s="30"/>
      <c r="I26" s="31"/>
      <c r="J26" s="29" t="s">
        <v>75</v>
      </c>
      <c r="K26" s="31"/>
      <c r="L26" s="280"/>
    </row>
    <row r="27" spans="1:12" ht="27" customHeight="1" x14ac:dyDescent="0.2">
      <c r="A27" s="700" t="s">
        <v>76</v>
      </c>
      <c r="B27" s="701"/>
      <c r="C27" s="702"/>
      <c r="D27" s="703" t="str">
        <f>'Mode d''emploi'!E5</f>
        <v>Nom de l'établissement</v>
      </c>
      <c r="E27" s="704"/>
      <c r="F27" s="705"/>
      <c r="G27" s="700" t="s">
        <v>76</v>
      </c>
      <c r="H27" s="701"/>
      <c r="I27" s="702"/>
      <c r="J27" s="703" t="str">
        <f>'Mode d''emploi'!E5</f>
        <v>Nom de l'établissement</v>
      </c>
      <c r="K27" s="704"/>
      <c r="L27" s="705"/>
    </row>
    <row r="28" spans="1:12" ht="13" customHeight="1" x14ac:dyDescent="0.2">
      <c r="A28" s="29" t="s">
        <v>77</v>
      </c>
      <c r="B28" s="30"/>
      <c r="C28" s="31"/>
      <c r="D28" s="29" t="s">
        <v>77</v>
      </c>
      <c r="E28" s="31"/>
      <c r="F28" s="280"/>
      <c r="G28" s="29" t="s">
        <v>77</v>
      </c>
      <c r="H28" s="30"/>
      <c r="I28" s="31"/>
      <c r="J28" s="29" t="s">
        <v>77</v>
      </c>
      <c r="K28" s="31"/>
      <c r="L28" s="280"/>
    </row>
    <row r="29" spans="1:12" ht="13" customHeight="1" x14ac:dyDescent="0.2">
      <c r="A29" s="693" t="s">
        <v>78</v>
      </c>
      <c r="B29" s="695"/>
      <c r="C29" s="695"/>
      <c r="D29" s="706" t="str">
        <f>'Mode d''emploi'!E6</f>
        <v>NOM et Prénom</v>
      </c>
      <c r="E29" s="707"/>
      <c r="F29" s="708"/>
      <c r="G29" s="693" t="s">
        <v>78</v>
      </c>
      <c r="H29" s="695"/>
      <c r="I29" s="695"/>
      <c r="J29" s="706" t="str">
        <f>'Mode d''emploi'!E6</f>
        <v>NOM et Prénom</v>
      </c>
      <c r="K29" s="707"/>
      <c r="L29" s="708"/>
    </row>
    <row r="30" spans="1:12" ht="23" customHeight="1" x14ac:dyDescent="0.2">
      <c r="A30" s="709" t="s">
        <v>79</v>
      </c>
      <c r="B30" s="710"/>
      <c r="C30" s="710"/>
      <c r="D30" s="711" t="s">
        <v>80</v>
      </c>
      <c r="E30" s="712"/>
      <c r="F30" s="713"/>
      <c r="G30" s="709" t="s">
        <v>79</v>
      </c>
      <c r="H30" s="710"/>
      <c r="I30" s="710"/>
      <c r="J30" s="711" t="s">
        <v>80</v>
      </c>
      <c r="K30" s="712"/>
      <c r="L30" s="713"/>
    </row>
    <row r="31" spans="1:12" ht="27" customHeight="1" x14ac:dyDescent="0.2">
      <c r="A31" s="688" t="s">
        <v>81</v>
      </c>
      <c r="B31" s="689"/>
      <c r="C31" s="689"/>
      <c r="D31" s="690" t="s">
        <v>82</v>
      </c>
      <c r="E31" s="691"/>
      <c r="F31" s="692"/>
      <c r="G31" s="688" t="s">
        <v>81</v>
      </c>
      <c r="H31" s="689"/>
      <c r="I31" s="689"/>
      <c r="J31" s="690" t="s">
        <v>82</v>
      </c>
      <c r="K31" s="691"/>
      <c r="L31" s="692"/>
    </row>
    <row r="32" spans="1:12" ht="13" customHeight="1" x14ac:dyDescent="0.2">
      <c r="A32" s="693" t="s">
        <v>83</v>
      </c>
      <c r="B32" s="694"/>
      <c r="C32" s="695"/>
      <c r="D32" s="792" t="str">
        <f>'Mode d''emploi'!E7</f>
        <v>email</v>
      </c>
      <c r="E32" s="793"/>
      <c r="F32" s="281" t="str">
        <f>'Mode d''emploi'!I7</f>
        <v>tel :</v>
      </c>
      <c r="G32" s="693" t="s">
        <v>83</v>
      </c>
      <c r="H32" s="694"/>
      <c r="I32" s="695"/>
      <c r="J32" s="696" t="str">
        <f>'Mode d''emploi'!E7</f>
        <v>email</v>
      </c>
      <c r="K32" s="697"/>
      <c r="L32" s="281" t="str">
        <f>'Mode d''emploi'!I7</f>
        <v>tel :</v>
      </c>
    </row>
    <row r="33" spans="1:12" ht="13" customHeight="1" x14ac:dyDescent="0.2">
      <c r="A33" s="32" t="s">
        <v>84</v>
      </c>
      <c r="B33" s="33"/>
      <c r="C33" s="34"/>
      <c r="D33" s="32" t="s">
        <v>85</v>
      </c>
      <c r="E33" s="33"/>
      <c r="F33" s="282"/>
      <c r="G33" s="32" t="s">
        <v>84</v>
      </c>
      <c r="H33" s="33"/>
      <c r="I33" s="34"/>
      <c r="J33" s="32" t="s">
        <v>85</v>
      </c>
      <c r="K33" s="33"/>
      <c r="L33" s="282"/>
    </row>
    <row r="34" spans="1:12" ht="13" customHeight="1" x14ac:dyDescent="0.2">
      <c r="A34" s="698" t="s">
        <v>526</v>
      </c>
      <c r="B34" s="699"/>
      <c r="C34" s="699"/>
      <c r="D34" s="271" t="str">
        <f>IF('Evaluation rapide ER'!C4="","pas de date d'évaluation pour l'instant",'Evaluation rapide ER'!C4)</f>
        <v>pas de date d'évaluation pour l'instant</v>
      </c>
      <c r="E34" s="35"/>
      <c r="F34" s="283"/>
      <c r="G34" s="698" t="s">
        <v>526</v>
      </c>
      <c r="H34" s="699"/>
      <c r="I34" s="699"/>
      <c r="J34" s="271" t="str">
        <f>IF('Evaluation rapide ER'!I4="","pas de date d'évaluation pour l'instant",'Evaluation rapide ER'!I4)</f>
        <v>pas de date d'évaluation pour l'instant</v>
      </c>
      <c r="K34" s="35"/>
      <c r="L34" s="283"/>
    </row>
    <row r="35" spans="1:12" ht="13" customHeight="1" x14ac:dyDescent="0.2">
      <c r="A35" s="36" t="s">
        <v>86</v>
      </c>
      <c r="B35" s="37"/>
      <c r="C35" s="35"/>
      <c r="D35" s="36" t="s">
        <v>86</v>
      </c>
      <c r="E35" s="38"/>
      <c r="F35" s="284"/>
      <c r="G35" s="36" t="s">
        <v>86</v>
      </c>
      <c r="H35" s="37"/>
      <c r="I35" s="35"/>
      <c r="J35" s="36" t="s">
        <v>86</v>
      </c>
      <c r="K35" s="38"/>
      <c r="L35" s="284"/>
    </row>
    <row r="36" spans="1:12" ht="36.75" customHeight="1" x14ac:dyDescent="0.2">
      <c r="A36" s="39"/>
      <c r="B36" s="40"/>
      <c r="C36" s="40"/>
      <c r="D36" s="41"/>
      <c r="E36" s="42"/>
      <c r="F36" s="43"/>
      <c r="G36" s="39"/>
      <c r="H36" s="40"/>
      <c r="I36" s="40"/>
      <c r="J36" s="41"/>
      <c r="K36" s="42"/>
      <c r="L36" s="43"/>
    </row>
    <row r="37" spans="1:12" s="104" customFormat="1" x14ac:dyDescent="0.2">
      <c r="G37" s="120"/>
      <c r="H37" s="120"/>
      <c r="I37" s="120"/>
      <c r="J37" s="120"/>
      <c r="K37" s="120"/>
      <c r="L37" s="120"/>
    </row>
    <row r="38" spans="1:12" s="104" customFormat="1" x14ac:dyDescent="0.2"/>
    <row r="39" spans="1:12" s="104" customFormat="1" x14ac:dyDescent="0.2"/>
    <row r="40" spans="1:12" s="104" customFormat="1" x14ac:dyDescent="0.2"/>
    <row r="41" spans="1:12" s="104" customFormat="1" x14ac:dyDescent="0.2"/>
    <row r="42" spans="1:12" s="104" customFormat="1" x14ac:dyDescent="0.2"/>
    <row r="43" spans="1:12" s="104" customFormat="1" x14ac:dyDescent="0.2"/>
    <row r="44" spans="1:12" s="104" customFormat="1" x14ac:dyDescent="0.2"/>
    <row r="45" spans="1:12" s="104" customFormat="1" x14ac:dyDescent="0.2"/>
    <row r="46" spans="1:12" s="104" customFormat="1" x14ac:dyDescent="0.2"/>
    <row r="47" spans="1:12" s="104" customFormat="1" x14ac:dyDescent="0.2"/>
    <row r="48" spans="1:12" s="104" customFormat="1" x14ac:dyDescent="0.2"/>
    <row r="49" s="104" customFormat="1" x14ac:dyDescent="0.2"/>
    <row r="50" s="104" customFormat="1" x14ac:dyDescent="0.2"/>
    <row r="51" s="104" customFormat="1" x14ac:dyDescent="0.2"/>
    <row r="52" s="104" customFormat="1" x14ac:dyDescent="0.2"/>
    <row r="53" s="104" customFormat="1" x14ac:dyDescent="0.2"/>
    <row r="54" s="104" customFormat="1" x14ac:dyDescent="0.2"/>
    <row r="55" s="104" customFormat="1" x14ac:dyDescent="0.2"/>
    <row r="56" s="104" customFormat="1" x14ac:dyDescent="0.2"/>
    <row r="57" s="104" customFormat="1" x14ac:dyDescent="0.2"/>
    <row r="58" s="104" customFormat="1" x14ac:dyDescent="0.2"/>
    <row r="59" s="104" customFormat="1" x14ac:dyDescent="0.2"/>
    <row r="60" s="104" customFormat="1" x14ac:dyDescent="0.2"/>
    <row r="61" s="104" customFormat="1" x14ac:dyDescent="0.2"/>
    <row r="62" s="104" customFormat="1" x14ac:dyDescent="0.2"/>
    <row r="63" s="104" customFormat="1" x14ac:dyDescent="0.2"/>
    <row r="64" s="104" customFormat="1" x14ac:dyDescent="0.2"/>
    <row r="65" s="104" customFormat="1" x14ac:dyDescent="0.2"/>
    <row r="66" s="104" customFormat="1" x14ac:dyDescent="0.2"/>
    <row r="67" s="104" customFormat="1" x14ac:dyDescent="0.2"/>
    <row r="68" s="104" customFormat="1" x14ac:dyDescent="0.2"/>
    <row r="69" s="104" customFormat="1" x14ac:dyDescent="0.2"/>
    <row r="70" s="104" customFormat="1" x14ac:dyDescent="0.2"/>
    <row r="71" s="104" customFormat="1" x14ac:dyDescent="0.2"/>
    <row r="72" s="104" customFormat="1" x14ac:dyDescent="0.2"/>
    <row r="73" s="104" customFormat="1" x14ac:dyDescent="0.2"/>
    <row r="74" s="104" customFormat="1" x14ac:dyDescent="0.2"/>
    <row r="75" s="104" customFormat="1" x14ac:dyDescent="0.2"/>
    <row r="76" s="104" customFormat="1" x14ac:dyDescent="0.2"/>
    <row r="77" s="104" customFormat="1" x14ac:dyDescent="0.2"/>
    <row r="78" s="104" customFormat="1" x14ac:dyDescent="0.2"/>
    <row r="79" s="104" customFormat="1" x14ac:dyDescent="0.2"/>
    <row r="80" s="104" customFormat="1" x14ac:dyDescent="0.2"/>
    <row r="81" s="104" customFormat="1" x14ac:dyDescent="0.2"/>
    <row r="82" s="104" customFormat="1" x14ac:dyDescent="0.2"/>
    <row r="83" s="104" customFormat="1" x14ac:dyDescent="0.2"/>
    <row r="84" s="104" customFormat="1" x14ac:dyDescent="0.2"/>
    <row r="85" s="104" customFormat="1" x14ac:dyDescent="0.2"/>
    <row r="86" s="104" customFormat="1" x14ac:dyDescent="0.2"/>
    <row r="87" s="104" customFormat="1" x14ac:dyDescent="0.2"/>
    <row r="88" s="104" customFormat="1" x14ac:dyDescent="0.2"/>
    <row r="89" s="104" customFormat="1" x14ac:dyDescent="0.2"/>
    <row r="90" s="104" customFormat="1" x14ac:dyDescent="0.2"/>
    <row r="91" s="104" customFormat="1" x14ac:dyDescent="0.2"/>
    <row r="92" s="104" customFormat="1" x14ac:dyDescent="0.2"/>
    <row r="93" s="104" customFormat="1" x14ac:dyDescent="0.2"/>
    <row r="94" s="104" customFormat="1" x14ac:dyDescent="0.2"/>
    <row r="95" s="104" customFormat="1" x14ac:dyDescent="0.2"/>
    <row r="96"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row r="111" s="104" customFormat="1" x14ac:dyDescent="0.2"/>
    <row r="112" s="104" customFormat="1" x14ac:dyDescent="0.2"/>
    <row r="113" s="104" customFormat="1" x14ac:dyDescent="0.2"/>
    <row r="114" s="104" customFormat="1" x14ac:dyDescent="0.2"/>
    <row r="115" s="104" customFormat="1" x14ac:dyDescent="0.2"/>
    <row r="116" s="104" customFormat="1" x14ac:dyDescent="0.2"/>
    <row r="117" s="104" customFormat="1" x14ac:dyDescent="0.2"/>
    <row r="118" s="104" customFormat="1" x14ac:dyDescent="0.2"/>
    <row r="119" s="104" customFormat="1" x14ac:dyDescent="0.2"/>
    <row r="120" s="104" customFormat="1" x14ac:dyDescent="0.2"/>
    <row r="121" s="104" customFormat="1" x14ac:dyDescent="0.2"/>
    <row r="122" s="104" customFormat="1" x14ac:dyDescent="0.2"/>
    <row r="123" s="104" customFormat="1" x14ac:dyDescent="0.2"/>
    <row r="124" s="104" customFormat="1" x14ac:dyDescent="0.2"/>
    <row r="125" s="104" customFormat="1" x14ac:dyDescent="0.2"/>
    <row r="126" s="104" customFormat="1" x14ac:dyDescent="0.2"/>
    <row r="127" s="104" customFormat="1" x14ac:dyDescent="0.2"/>
    <row r="128" s="104" customFormat="1" x14ac:dyDescent="0.2"/>
    <row r="129" s="104" customFormat="1" x14ac:dyDescent="0.2"/>
    <row r="130" s="104" customFormat="1" x14ac:dyDescent="0.2"/>
    <row r="131" s="104" customFormat="1" x14ac:dyDescent="0.2"/>
    <row r="132" s="104" customFormat="1" x14ac:dyDescent="0.2"/>
    <row r="133" s="104" customFormat="1" x14ac:dyDescent="0.2"/>
    <row r="134" s="104" customFormat="1" x14ac:dyDescent="0.2"/>
    <row r="135" s="104" customFormat="1" x14ac:dyDescent="0.2"/>
    <row r="136" s="104" customFormat="1" x14ac:dyDescent="0.2"/>
    <row r="137" s="104" customFormat="1" x14ac:dyDescent="0.2"/>
    <row r="138" s="104" customFormat="1" x14ac:dyDescent="0.2"/>
    <row r="139" s="104" customFormat="1" x14ac:dyDescent="0.2"/>
    <row r="140" s="104" customFormat="1" x14ac:dyDescent="0.2"/>
    <row r="141" s="104" customFormat="1" x14ac:dyDescent="0.2"/>
    <row r="142" s="104" customFormat="1" x14ac:dyDescent="0.2"/>
    <row r="143" s="104" customFormat="1" x14ac:dyDescent="0.2"/>
    <row r="144" s="104" customFormat="1" x14ac:dyDescent="0.2"/>
    <row r="145" s="104" customFormat="1" x14ac:dyDescent="0.2"/>
    <row r="146" s="104" customFormat="1" x14ac:dyDescent="0.2"/>
    <row r="147" s="104" customFormat="1" x14ac:dyDescent="0.2"/>
    <row r="148" s="104" customFormat="1" x14ac:dyDescent="0.2"/>
    <row r="149" s="104" customFormat="1" x14ac:dyDescent="0.2"/>
    <row r="150" s="104" customFormat="1" x14ac:dyDescent="0.2"/>
    <row r="151" s="104" customFormat="1" x14ac:dyDescent="0.2"/>
    <row r="152" s="104" customFormat="1" x14ac:dyDescent="0.2"/>
    <row r="153" s="104" customFormat="1" x14ac:dyDescent="0.2"/>
    <row r="154" s="104" customFormat="1" x14ac:dyDescent="0.2"/>
    <row r="155" s="104" customFormat="1" x14ac:dyDescent="0.2"/>
    <row r="156" s="104" customFormat="1" x14ac:dyDescent="0.2"/>
    <row r="157" s="104" customFormat="1" x14ac:dyDescent="0.2"/>
    <row r="158" s="104" customFormat="1" x14ac:dyDescent="0.2"/>
    <row r="159" s="104" customFormat="1" x14ac:dyDescent="0.2"/>
    <row r="160" s="104" customFormat="1" x14ac:dyDescent="0.2"/>
    <row r="161" s="104" customFormat="1" x14ac:dyDescent="0.2"/>
    <row r="162" s="104" customFormat="1" x14ac:dyDescent="0.2"/>
    <row r="163" s="104" customFormat="1" x14ac:dyDescent="0.2"/>
    <row r="164" s="104" customFormat="1" x14ac:dyDescent="0.2"/>
    <row r="165" s="104" customFormat="1" x14ac:dyDescent="0.2"/>
    <row r="166" s="104" customFormat="1" x14ac:dyDescent="0.2"/>
    <row r="167" s="104" customFormat="1" x14ac:dyDescent="0.2"/>
    <row r="168" s="104" customFormat="1" x14ac:dyDescent="0.2"/>
    <row r="169" s="104" customFormat="1" x14ac:dyDescent="0.2"/>
    <row r="170" s="104" customFormat="1" x14ac:dyDescent="0.2"/>
    <row r="171" s="104" customFormat="1" x14ac:dyDescent="0.2"/>
    <row r="172" s="104" customFormat="1" x14ac:dyDescent="0.2"/>
    <row r="173" s="104" customFormat="1" x14ac:dyDescent="0.2"/>
    <row r="174" s="104" customFormat="1" x14ac:dyDescent="0.2"/>
    <row r="175" s="104" customFormat="1" x14ac:dyDescent="0.2"/>
    <row r="176" s="104" customFormat="1" x14ac:dyDescent="0.2"/>
    <row r="177" s="104" customFormat="1" x14ac:dyDescent="0.2"/>
    <row r="178" s="104" customFormat="1" x14ac:dyDescent="0.2"/>
    <row r="179" s="104" customFormat="1" x14ac:dyDescent="0.2"/>
    <row r="180" s="104" customFormat="1" x14ac:dyDescent="0.2"/>
    <row r="181" s="104" customFormat="1" x14ac:dyDescent="0.2"/>
    <row r="182" s="104" customFormat="1" x14ac:dyDescent="0.2"/>
    <row r="183" s="104" customFormat="1" x14ac:dyDescent="0.2"/>
    <row r="184" s="104" customFormat="1" x14ac:dyDescent="0.2"/>
    <row r="185" s="104" customFormat="1" x14ac:dyDescent="0.2"/>
    <row r="186" s="104" customFormat="1" x14ac:dyDescent="0.2"/>
    <row r="187" s="104" customFormat="1" x14ac:dyDescent="0.2"/>
    <row r="188" s="104" customFormat="1" x14ac:dyDescent="0.2"/>
    <row r="189" s="104" customFormat="1" x14ac:dyDescent="0.2"/>
    <row r="190" s="104" customFormat="1" x14ac:dyDescent="0.2"/>
    <row r="191" s="104" customFormat="1" x14ac:dyDescent="0.2"/>
    <row r="192" s="104" customFormat="1" x14ac:dyDescent="0.2"/>
    <row r="193" s="104" customFormat="1" x14ac:dyDescent="0.2"/>
    <row r="194" s="104" customFormat="1" x14ac:dyDescent="0.2"/>
    <row r="195" s="104" customFormat="1" x14ac:dyDescent="0.2"/>
    <row r="196" s="104" customFormat="1" x14ac:dyDescent="0.2"/>
    <row r="197" s="104" customFormat="1" x14ac:dyDescent="0.2"/>
    <row r="198" s="104" customFormat="1" x14ac:dyDescent="0.2"/>
    <row r="199" s="104" customFormat="1" x14ac:dyDescent="0.2"/>
    <row r="200" s="104" customFormat="1" x14ac:dyDescent="0.2"/>
    <row r="201" s="104" customFormat="1" x14ac:dyDescent="0.2"/>
    <row r="202" s="104" customFormat="1" x14ac:dyDescent="0.2"/>
    <row r="203" s="104" customFormat="1" x14ac:dyDescent="0.2"/>
    <row r="204" s="104" customFormat="1" x14ac:dyDescent="0.2"/>
    <row r="205" s="104" customFormat="1" x14ac:dyDescent="0.2"/>
    <row r="206" s="104" customFormat="1" x14ac:dyDescent="0.2"/>
    <row r="207" s="104" customFormat="1" x14ac:dyDescent="0.2"/>
    <row r="208" s="104" customFormat="1" x14ac:dyDescent="0.2"/>
    <row r="209" s="104" customFormat="1" x14ac:dyDescent="0.2"/>
    <row r="210" s="104" customFormat="1" x14ac:dyDescent="0.2"/>
    <row r="211" s="104" customFormat="1" x14ac:dyDescent="0.2"/>
    <row r="212" s="104" customFormat="1" x14ac:dyDescent="0.2"/>
    <row r="213" s="104" customFormat="1" x14ac:dyDescent="0.2"/>
    <row r="214" s="104" customFormat="1" x14ac:dyDescent="0.2"/>
    <row r="215" s="104" customFormat="1" x14ac:dyDescent="0.2"/>
    <row r="216" s="104" customFormat="1" x14ac:dyDescent="0.2"/>
    <row r="217" s="104" customFormat="1" x14ac:dyDescent="0.2"/>
    <row r="218" s="104" customFormat="1" x14ac:dyDescent="0.2"/>
    <row r="219" s="104" customFormat="1" x14ac:dyDescent="0.2"/>
    <row r="220" s="104" customFormat="1" x14ac:dyDescent="0.2"/>
    <row r="221" s="104" customFormat="1" x14ac:dyDescent="0.2"/>
    <row r="222" s="104" customFormat="1" x14ac:dyDescent="0.2"/>
    <row r="223" s="104" customFormat="1" x14ac:dyDescent="0.2"/>
    <row r="224" s="104" customFormat="1" x14ac:dyDescent="0.2"/>
    <row r="225" s="104" customFormat="1" x14ac:dyDescent="0.2"/>
    <row r="226" s="104" customFormat="1" x14ac:dyDescent="0.2"/>
    <row r="227" s="104" customFormat="1" x14ac:dyDescent="0.2"/>
    <row r="228" s="104" customFormat="1" x14ac:dyDescent="0.2"/>
    <row r="229" s="104" customFormat="1" x14ac:dyDescent="0.2"/>
    <row r="230" s="104" customFormat="1" x14ac:dyDescent="0.2"/>
    <row r="231" s="104" customFormat="1" x14ac:dyDescent="0.2"/>
    <row r="232" s="104" customFormat="1" x14ac:dyDescent="0.2"/>
    <row r="233" s="104" customFormat="1" x14ac:dyDescent="0.2"/>
    <row r="234" s="104" customFormat="1" x14ac:dyDescent="0.2"/>
    <row r="235" s="104" customFormat="1" x14ac:dyDescent="0.2"/>
    <row r="236" s="104" customFormat="1" x14ac:dyDescent="0.2"/>
    <row r="237" s="104" customFormat="1" x14ac:dyDescent="0.2"/>
    <row r="238" s="104" customFormat="1" x14ac:dyDescent="0.2"/>
    <row r="239" s="104" customFormat="1" x14ac:dyDescent="0.2"/>
    <row r="240" s="104" customFormat="1" x14ac:dyDescent="0.2"/>
    <row r="241" s="104" customFormat="1" x14ac:dyDescent="0.2"/>
    <row r="242" s="104" customFormat="1" x14ac:dyDescent="0.2"/>
    <row r="243" s="104" customFormat="1" x14ac:dyDescent="0.2"/>
    <row r="244" s="104" customFormat="1" x14ac:dyDescent="0.2"/>
    <row r="245" s="104" customFormat="1" x14ac:dyDescent="0.2"/>
    <row r="246" s="104" customFormat="1" x14ac:dyDescent="0.2"/>
    <row r="247" s="104" customFormat="1" x14ac:dyDescent="0.2"/>
    <row r="248" s="104" customFormat="1" x14ac:dyDescent="0.2"/>
    <row r="249" s="104" customFormat="1" x14ac:dyDescent="0.2"/>
    <row r="250" s="104" customFormat="1" x14ac:dyDescent="0.2"/>
    <row r="251" s="104" customFormat="1" x14ac:dyDescent="0.2"/>
    <row r="252" s="104" customFormat="1" x14ac:dyDescent="0.2"/>
    <row r="253" s="104" customFormat="1" x14ac:dyDescent="0.2"/>
    <row r="254" s="104" customFormat="1" x14ac:dyDescent="0.2"/>
    <row r="255" s="104" customFormat="1" x14ac:dyDescent="0.2"/>
    <row r="256" s="104" customFormat="1" x14ac:dyDescent="0.2"/>
    <row r="257" s="104" customFormat="1" x14ac:dyDescent="0.2"/>
    <row r="258" s="104" customFormat="1" x14ac:dyDescent="0.2"/>
    <row r="259" s="104" customFormat="1" x14ac:dyDescent="0.2"/>
    <row r="260" s="104" customFormat="1" x14ac:dyDescent="0.2"/>
    <row r="261" s="104" customFormat="1" x14ac:dyDescent="0.2"/>
    <row r="262" s="104" customFormat="1" x14ac:dyDescent="0.2"/>
    <row r="263" s="104" customFormat="1" x14ac:dyDescent="0.2"/>
    <row r="264" s="104" customFormat="1" x14ac:dyDescent="0.2"/>
    <row r="265" s="104" customFormat="1" x14ac:dyDescent="0.2"/>
    <row r="266" s="104" customFormat="1" x14ac:dyDescent="0.2"/>
    <row r="267" s="104" customFormat="1" x14ac:dyDescent="0.2"/>
    <row r="268" s="104" customFormat="1" x14ac:dyDescent="0.2"/>
    <row r="269" s="104" customFormat="1" x14ac:dyDescent="0.2"/>
    <row r="270" s="104" customFormat="1" x14ac:dyDescent="0.2"/>
    <row r="271" s="104" customFormat="1" x14ac:dyDescent="0.2"/>
    <row r="272" s="104" customFormat="1" x14ac:dyDescent="0.2"/>
    <row r="273" s="104" customFormat="1" x14ac:dyDescent="0.2"/>
    <row r="274" s="104" customFormat="1" x14ac:dyDescent="0.2"/>
    <row r="275" s="104" customFormat="1" x14ac:dyDescent="0.2"/>
    <row r="276" s="104" customFormat="1" x14ac:dyDescent="0.2"/>
    <row r="277" s="104" customFormat="1" x14ac:dyDescent="0.2"/>
    <row r="278" s="104" customFormat="1" x14ac:dyDescent="0.2"/>
    <row r="279" s="104" customFormat="1" x14ac:dyDescent="0.2"/>
    <row r="280" s="104" customFormat="1" x14ac:dyDescent="0.2"/>
    <row r="281" s="104" customFormat="1" x14ac:dyDescent="0.2"/>
    <row r="282" s="104" customFormat="1" x14ac:dyDescent="0.2"/>
    <row r="283" s="104" customFormat="1" x14ac:dyDescent="0.2"/>
    <row r="284" s="104" customFormat="1" x14ac:dyDescent="0.2"/>
    <row r="285" s="104" customFormat="1" x14ac:dyDescent="0.2"/>
    <row r="286" s="104" customFormat="1" x14ac:dyDescent="0.2"/>
    <row r="287" s="104" customFormat="1" x14ac:dyDescent="0.2"/>
    <row r="288" s="104" customFormat="1" x14ac:dyDescent="0.2"/>
    <row r="289" s="104" customFormat="1" x14ac:dyDescent="0.2"/>
    <row r="290" s="104" customFormat="1" x14ac:dyDescent="0.2"/>
    <row r="291" s="104" customFormat="1" x14ac:dyDescent="0.2"/>
    <row r="292" s="104" customFormat="1" x14ac:dyDescent="0.2"/>
    <row r="293" s="104" customFormat="1" x14ac:dyDescent="0.2"/>
    <row r="294" s="104" customFormat="1" x14ac:dyDescent="0.2"/>
    <row r="295" s="104" customFormat="1" x14ac:dyDescent="0.2"/>
    <row r="296" s="104" customFormat="1" x14ac:dyDescent="0.2"/>
    <row r="297" s="104" customFormat="1" x14ac:dyDescent="0.2"/>
    <row r="298" s="104" customFormat="1" x14ac:dyDescent="0.2"/>
    <row r="299" s="104" customFormat="1" x14ac:dyDescent="0.2"/>
    <row r="300" s="104" customFormat="1" x14ac:dyDescent="0.2"/>
    <row r="301" s="104" customFormat="1" x14ac:dyDescent="0.2"/>
    <row r="302" s="104" customFormat="1" x14ac:dyDescent="0.2"/>
    <row r="303" s="104" customFormat="1" x14ac:dyDescent="0.2"/>
    <row r="304" s="104" customFormat="1" x14ac:dyDescent="0.2"/>
    <row r="305" s="104" customFormat="1" x14ac:dyDescent="0.2"/>
    <row r="306" s="104" customFormat="1" x14ac:dyDescent="0.2"/>
    <row r="307" s="104" customFormat="1" x14ac:dyDescent="0.2"/>
    <row r="308" s="104" customFormat="1" x14ac:dyDescent="0.2"/>
    <row r="309" s="104" customFormat="1" x14ac:dyDescent="0.2"/>
    <row r="310" s="104" customFormat="1" x14ac:dyDescent="0.2"/>
    <row r="311" s="104" customFormat="1" x14ac:dyDescent="0.2"/>
    <row r="312" s="104" customFormat="1" x14ac:dyDescent="0.2"/>
    <row r="313" s="104" customFormat="1" x14ac:dyDescent="0.2"/>
    <row r="314" s="104" customFormat="1" x14ac:dyDescent="0.2"/>
    <row r="315" s="104" customFormat="1" x14ac:dyDescent="0.2"/>
    <row r="316" s="104" customFormat="1" x14ac:dyDescent="0.2"/>
    <row r="317" s="104" customFormat="1" x14ac:dyDescent="0.2"/>
    <row r="318" s="104" customFormat="1" x14ac:dyDescent="0.2"/>
    <row r="319" s="104" customFormat="1" x14ac:dyDescent="0.2"/>
    <row r="320" s="104" customFormat="1" x14ac:dyDescent="0.2"/>
    <row r="321" s="104" customFormat="1" x14ac:dyDescent="0.2"/>
    <row r="322" s="104" customFormat="1" x14ac:dyDescent="0.2"/>
    <row r="323" s="104" customFormat="1" x14ac:dyDescent="0.2"/>
    <row r="324" s="104" customFormat="1" x14ac:dyDescent="0.2"/>
    <row r="325" s="104" customFormat="1" x14ac:dyDescent="0.2"/>
    <row r="326" s="104" customFormat="1" x14ac:dyDescent="0.2"/>
    <row r="327" s="104" customFormat="1" x14ac:dyDescent="0.2"/>
    <row r="328" s="104" customFormat="1" x14ac:dyDescent="0.2"/>
    <row r="329" s="104" customFormat="1" x14ac:dyDescent="0.2"/>
    <row r="330" s="104" customFormat="1" x14ac:dyDescent="0.2"/>
    <row r="331" s="104" customFormat="1" x14ac:dyDescent="0.2"/>
    <row r="332" s="104" customFormat="1" x14ac:dyDescent="0.2"/>
    <row r="333" s="104" customFormat="1" x14ac:dyDescent="0.2"/>
    <row r="334" s="104" customFormat="1" x14ac:dyDescent="0.2"/>
    <row r="335" s="104" customFormat="1" x14ac:dyDescent="0.2"/>
    <row r="336" s="104" customFormat="1" x14ac:dyDescent="0.2"/>
    <row r="337" s="104" customFormat="1" x14ac:dyDescent="0.2"/>
    <row r="338" s="104" customFormat="1" x14ac:dyDescent="0.2"/>
    <row r="339" s="104" customFormat="1" x14ac:dyDescent="0.2"/>
    <row r="340" s="104" customFormat="1" x14ac:dyDescent="0.2"/>
    <row r="341" s="104" customFormat="1" x14ac:dyDescent="0.2"/>
    <row r="342" s="104" customFormat="1" x14ac:dyDescent="0.2"/>
    <row r="343" s="104" customFormat="1" x14ac:dyDescent="0.2"/>
    <row r="344" s="104" customFormat="1" x14ac:dyDescent="0.2"/>
    <row r="345" s="104" customFormat="1" x14ac:dyDescent="0.2"/>
    <row r="346" s="104" customFormat="1" x14ac:dyDescent="0.2"/>
    <row r="347" s="104" customFormat="1" x14ac:dyDescent="0.2"/>
    <row r="348" s="104" customFormat="1" x14ac:dyDescent="0.2"/>
    <row r="349" s="104" customFormat="1" x14ac:dyDescent="0.2"/>
    <row r="350" s="104" customFormat="1" x14ac:dyDescent="0.2"/>
    <row r="351" s="104" customFormat="1" x14ac:dyDescent="0.2"/>
    <row r="352" s="104" customFormat="1" x14ac:dyDescent="0.2"/>
    <row r="353" s="104" customFormat="1" x14ac:dyDescent="0.2"/>
    <row r="354" s="104" customFormat="1" x14ac:dyDescent="0.2"/>
    <row r="355" s="104" customFormat="1" x14ac:dyDescent="0.2"/>
    <row r="356" s="104" customFormat="1" x14ac:dyDescent="0.2"/>
    <row r="357" s="104" customFormat="1" x14ac:dyDescent="0.2"/>
    <row r="358" s="104" customFormat="1" x14ac:dyDescent="0.2"/>
    <row r="359" s="104" customFormat="1" x14ac:dyDescent="0.2"/>
    <row r="360" s="104" customFormat="1" x14ac:dyDescent="0.2"/>
    <row r="361" s="104" customFormat="1" x14ac:dyDescent="0.2"/>
    <row r="362" s="104" customFormat="1" x14ac:dyDescent="0.2"/>
    <row r="363" s="104" customFormat="1" x14ac:dyDescent="0.2"/>
    <row r="364" s="104" customFormat="1" x14ac:dyDescent="0.2"/>
    <row r="365" s="104" customFormat="1" x14ac:dyDescent="0.2"/>
    <row r="366" s="104" customFormat="1" x14ac:dyDescent="0.2"/>
    <row r="367" s="104" customFormat="1" x14ac:dyDescent="0.2"/>
    <row r="368" s="104" customFormat="1" x14ac:dyDescent="0.2"/>
    <row r="369" s="104" customFormat="1" x14ac:dyDescent="0.2"/>
    <row r="370" s="104" customFormat="1" x14ac:dyDescent="0.2"/>
    <row r="371" s="104" customFormat="1" x14ac:dyDescent="0.2"/>
    <row r="372" s="104" customFormat="1" x14ac:dyDescent="0.2"/>
    <row r="373" s="104" customFormat="1" x14ac:dyDescent="0.2"/>
    <row r="374" s="104" customFormat="1" x14ac:dyDescent="0.2"/>
    <row r="375" s="104" customFormat="1" x14ac:dyDescent="0.2"/>
    <row r="376" s="104" customFormat="1" x14ac:dyDescent="0.2"/>
    <row r="377" s="104" customFormat="1" x14ac:dyDescent="0.2"/>
    <row r="378" s="104" customFormat="1" x14ac:dyDescent="0.2"/>
    <row r="379" s="104" customFormat="1" x14ac:dyDescent="0.2"/>
    <row r="380" s="104" customFormat="1" x14ac:dyDescent="0.2"/>
    <row r="381" s="104" customFormat="1" x14ac:dyDescent="0.2"/>
    <row r="382" s="104" customFormat="1" x14ac:dyDescent="0.2"/>
    <row r="383" s="104" customFormat="1" x14ac:dyDescent="0.2"/>
    <row r="384" s="104" customFormat="1" x14ac:dyDescent="0.2"/>
    <row r="385" s="104" customFormat="1" x14ac:dyDescent="0.2"/>
    <row r="386" s="104" customFormat="1" x14ac:dyDescent="0.2"/>
    <row r="387" s="104" customFormat="1" x14ac:dyDescent="0.2"/>
    <row r="388" s="104" customFormat="1" x14ac:dyDescent="0.2"/>
    <row r="389" s="104" customFormat="1" x14ac:dyDescent="0.2"/>
    <row r="390" s="104" customFormat="1" x14ac:dyDescent="0.2"/>
    <row r="391" s="104" customFormat="1" x14ac:dyDescent="0.2"/>
    <row r="392" s="104" customFormat="1" x14ac:dyDescent="0.2"/>
    <row r="393" s="104" customFormat="1" x14ac:dyDescent="0.2"/>
    <row r="394" s="104" customFormat="1" x14ac:dyDescent="0.2"/>
    <row r="395" s="104" customFormat="1" x14ac:dyDescent="0.2"/>
    <row r="396" s="104" customFormat="1" x14ac:dyDescent="0.2"/>
    <row r="397" s="104" customFormat="1" x14ac:dyDescent="0.2"/>
    <row r="398" s="104" customFormat="1" x14ac:dyDescent="0.2"/>
    <row r="399" s="104" customFormat="1" x14ac:dyDescent="0.2"/>
    <row r="400" s="104" customFormat="1" x14ac:dyDescent="0.2"/>
    <row r="401" s="104" customFormat="1" x14ac:dyDescent="0.2"/>
    <row r="402" s="104" customFormat="1" x14ac:dyDescent="0.2"/>
    <row r="403" s="104" customFormat="1" x14ac:dyDescent="0.2"/>
    <row r="404" s="104" customFormat="1" x14ac:dyDescent="0.2"/>
    <row r="405" s="104" customFormat="1" x14ac:dyDescent="0.2"/>
    <row r="406" s="104" customFormat="1" x14ac:dyDescent="0.2"/>
    <row r="407" s="104" customFormat="1" x14ac:dyDescent="0.2"/>
    <row r="408" s="104" customFormat="1" x14ac:dyDescent="0.2"/>
    <row r="409" s="104" customFormat="1" x14ac:dyDescent="0.2"/>
    <row r="410" s="104" customFormat="1" x14ac:dyDescent="0.2"/>
    <row r="411" s="104" customFormat="1" x14ac:dyDescent="0.2"/>
    <row r="412" s="104" customFormat="1" x14ac:dyDescent="0.2"/>
    <row r="413" s="104" customFormat="1" x14ac:dyDescent="0.2"/>
    <row r="414" s="104" customFormat="1" x14ac:dyDescent="0.2"/>
    <row r="415" s="104" customFormat="1" x14ac:dyDescent="0.2"/>
    <row r="416" s="104" customFormat="1" x14ac:dyDescent="0.2"/>
    <row r="417" s="104" customFormat="1" x14ac:dyDescent="0.2"/>
    <row r="418" s="104" customFormat="1" x14ac:dyDescent="0.2"/>
    <row r="419" s="104" customFormat="1" x14ac:dyDescent="0.2"/>
    <row r="420" s="104" customFormat="1" x14ac:dyDescent="0.2"/>
    <row r="421" s="104" customFormat="1" x14ac:dyDescent="0.2"/>
    <row r="422" s="104" customFormat="1" x14ac:dyDescent="0.2"/>
    <row r="423" s="104" customFormat="1" x14ac:dyDescent="0.2"/>
    <row r="424" s="104" customFormat="1" x14ac:dyDescent="0.2"/>
    <row r="425" s="104" customFormat="1" x14ac:dyDescent="0.2"/>
    <row r="426" s="104" customFormat="1" x14ac:dyDescent="0.2"/>
    <row r="427" s="104" customFormat="1" x14ac:dyDescent="0.2"/>
    <row r="428" s="104" customFormat="1" x14ac:dyDescent="0.2"/>
    <row r="429" s="104" customFormat="1" x14ac:dyDescent="0.2"/>
    <row r="430" s="104" customFormat="1" x14ac:dyDescent="0.2"/>
    <row r="431" s="104" customFormat="1" x14ac:dyDescent="0.2"/>
    <row r="432" s="104" customFormat="1" x14ac:dyDescent="0.2"/>
    <row r="433" s="104" customFormat="1" x14ac:dyDescent="0.2"/>
    <row r="434" s="104" customFormat="1" x14ac:dyDescent="0.2"/>
    <row r="435" s="104" customFormat="1" x14ac:dyDescent="0.2"/>
    <row r="436" s="104" customFormat="1" x14ac:dyDescent="0.2"/>
    <row r="437" s="104" customFormat="1" x14ac:dyDescent="0.2"/>
    <row r="438" s="104" customFormat="1" x14ac:dyDescent="0.2"/>
    <row r="439" s="104" customFormat="1" x14ac:dyDescent="0.2"/>
    <row r="440" s="104" customFormat="1" x14ac:dyDescent="0.2"/>
    <row r="441" s="104" customFormat="1" x14ac:dyDescent="0.2"/>
    <row r="442" s="104" customFormat="1" x14ac:dyDescent="0.2"/>
    <row r="443" s="104" customFormat="1" x14ac:dyDescent="0.2"/>
    <row r="444" s="104" customFormat="1" x14ac:dyDescent="0.2"/>
    <row r="445" s="104" customFormat="1" x14ac:dyDescent="0.2"/>
    <row r="446" s="104" customFormat="1" x14ac:dyDescent="0.2"/>
    <row r="447" s="104" customFormat="1" x14ac:dyDescent="0.2"/>
    <row r="448" s="104" customFormat="1" x14ac:dyDescent="0.2"/>
    <row r="449" s="104" customFormat="1" x14ac:dyDescent="0.2"/>
    <row r="450" s="104" customFormat="1" x14ac:dyDescent="0.2"/>
    <row r="451" s="104" customFormat="1" x14ac:dyDescent="0.2"/>
    <row r="452" s="104" customFormat="1" x14ac:dyDescent="0.2"/>
    <row r="453" s="104" customFormat="1" x14ac:dyDescent="0.2"/>
    <row r="454" s="104" customFormat="1" x14ac:dyDescent="0.2"/>
    <row r="455" s="104" customFormat="1" x14ac:dyDescent="0.2"/>
    <row r="456" s="104" customFormat="1" x14ac:dyDescent="0.2"/>
    <row r="457" s="104" customFormat="1" x14ac:dyDescent="0.2"/>
    <row r="458" s="104" customFormat="1" x14ac:dyDescent="0.2"/>
    <row r="459" s="104" customFormat="1" x14ac:dyDescent="0.2"/>
    <row r="460" s="104" customFormat="1" x14ac:dyDescent="0.2"/>
    <row r="461" s="104" customFormat="1" x14ac:dyDescent="0.2"/>
    <row r="462" s="104" customFormat="1" x14ac:dyDescent="0.2"/>
    <row r="463" s="104" customFormat="1" x14ac:dyDescent="0.2"/>
    <row r="464" s="104" customFormat="1" x14ac:dyDescent="0.2"/>
    <row r="465" s="104" customFormat="1" x14ac:dyDescent="0.2"/>
    <row r="466" s="104" customFormat="1" x14ac:dyDescent="0.2"/>
    <row r="467" s="104" customFormat="1" x14ac:dyDescent="0.2"/>
    <row r="468" s="104" customFormat="1" x14ac:dyDescent="0.2"/>
    <row r="469" s="104" customFormat="1" x14ac:dyDescent="0.2"/>
    <row r="470" s="104" customFormat="1" x14ac:dyDescent="0.2"/>
    <row r="471" s="104" customFormat="1" x14ac:dyDescent="0.2"/>
    <row r="472" s="104" customFormat="1" x14ac:dyDescent="0.2"/>
    <row r="473" s="104" customFormat="1" x14ac:dyDescent="0.2"/>
    <row r="474" s="104" customFormat="1" x14ac:dyDescent="0.2"/>
    <row r="475" s="104" customFormat="1" x14ac:dyDescent="0.2"/>
    <row r="476" s="104" customFormat="1" x14ac:dyDescent="0.2"/>
    <row r="477" s="104" customFormat="1" x14ac:dyDescent="0.2"/>
    <row r="478" s="104" customFormat="1" x14ac:dyDescent="0.2"/>
    <row r="479" s="104" customFormat="1" x14ac:dyDescent="0.2"/>
    <row r="480" s="104" customFormat="1" x14ac:dyDescent="0.2"/>
    <row r="481" s="104" customFormat="1" x14ac:dyDescent="0.2"/>
    <row r="482" s="104" customFormat="1" x14ac:dyDescent="0.2"/>
    <row r="483" s="104" customFormat="1" x14ac:dyDescent="0.2"/>
    <row r="484" s="104" customFormat="1" x14ac:dyDescent="0.2"/>
    <row r="485" s="104" customFormat="1" x14ac:dyDescent="0.2"/>
    <row r="486" s="104" customFormat="1" x14ac:dyDescent="0.2"/>
    <row r="487" s="104" customFormat="1" x14ac:dyDescent="0.2"/>
    <row r="488" s="104" customFormat="1" x14ac:dyDescent="0.2"/>
    <row r="489" s="104" customFormat="1" x14ac:dyDescent="0.2"/>
    <row r="490" s="104" customFormat="1" x14ac:dyDescent="0.2"/>
    <row r="491" s="104" customFormat="1" x14ac:dyDescent="0.2"/>
    <row r="492" s="104" customFormat="1" x14ac:dyDescent="0.2"/>
    <row r="493" s="104" customFormat="1" x14ac:dyDescent="0.2"/>
    <row r="494" s="104" customFormat="1" x14ac:dyDescent="0.2"/>
    <row r="495" s="104" customFormat="1" x14ac:dyDescent="0.2"/>
    <row r="496" s="104" customFormat="1" x14ac:dyDescent="0.2"/>
    <row r="497" s="104" customFormat="1" x14ac:dyDescent="0.2"/>
    <row r="498" s="104" customFormat="1" x14ac:dyDescent="0.2"/>
    <row r="499" s="104" customFormat="1" x14ac:dyDescent="0.2"/>
    <row r="500" s="104" customFormat="1" x14ac:dyDescent="0.2"/>
    <row r="501" s="104" customFormat="1" x14ac:dyDescent="0.2"/>
    <row r="502" s="104" customFormat="1" x14ac:dyDescent="0.2"/>
    <row r="503" s="104" customFormat="1" x14ac:dyDescent="0.2"/>
    <row r="504" s="104" customFormat="1" x14ac:dyDescent="0.2"/>
    <row r="505" s="104" customFormat="1" x14ac:dyDescent="0.2"/>
    <row r="506" s="104" customFormat="1" x14ac:dyDescent="0.2"/>
    <row r="507" s="104" customFormat="1" x14ac:dyDescent="0.2"/>
    <row r="508" s="104" customFormat="1" x14ac:dyDescent="0.2"/>
    <row r="509" s="104" customFormat="1" x14ac:dyDescent="0.2"/>
    <row r="510" s="104" customFormat="1" x14ac:dyDescent="0.2"/>
    <row r="511" s="104" customFormat="1" x14ac:dyDescent="0.2"/>
    <row r="512" s="104" customFormat="1" x14ac:dyDescent="0.2"/>
    <row r="513" s="104" customFormat="1" x14ac:dyDescent="0.2"/>
    <row r="514" s="104" customFormat="1" x14ac:dyDescent="0.2"/>
    <row r="515" s="104" customFormat="1" x14ac:dyDescent="0.2"/>
    <row r="516" s="104" customFormat="1" x14ac:dyDescent="0.2"/>
    <row r="517" s="104" customFormat="1" x14ac:dyDescent="0.2"/>
    <row r="518" s="104" customFormat="1" x14ac:dyDescent="0.2"/>
    <row r="519" s="104" customFormat="1" x14ac:dyDescent="0.2"/>
    <row r="520" s="104" customFormat="1" x14ac:dyDescent="0.2"/>
    <row r="521" s="104" customFormat="1" x14ac:dyDescent="0.2"/>
    <row r="522" s="104" customFormat="1" x14ac:dyDescent="0.2"/>
    <row r="523" s="104" customFormat="1" x14ac:dyDescent="0.2"/>
    <row r="524" s="104" customFormat="1" x14ac:dyDescent="0.2"/>
    <row r="525" s="104" customFormat="1" x14ac:dyDescent="0.2"/>
    <row r="526" s="104" customFormat="1" x14ac:dyDescent="0.2"/>
    <row r="527" s="104" customFormat="1" x14ac:dyDescent="0.2"/>
    <row r="528" s="104" customFormat="1" x14ac:dyDescent="0.2"/>
    <row r="529" s="104" customFormat="1" x14ac:dyDescent="0.2"/>
    <row r="530" s="104" customFormat="1" x14ac:dyDescent="0.2"/>
    <row r="531" s="104" customFormat="1" x14ac:dyDescent="0.2"/>
    <row r="532" s="104" customFormat="1" x14ac:dyDescent="0.2"/>
    <row r="533" s="104" customFormat="1" x14ac:dyDescent="0.2"/>
    <row r="534" s="104" customFormat="1" x14ac:dyDescent="0.2"/>
    <row r="535" s="104" customFormat="1" x14ac:dyDescent="0.2"/>
    <row r="536" s="104" customFormat="1" x14ac:dyDescent="0.2"/>
    <row r="537" s="104" customFormat="1" x14ac:dyDescent="0.2"/>
    <row r="538" s="104" customFormat="1" x14ac:dyDescent="0.2"/>
    <row r="539" s="104" customFormat="1" x14ac:dyDescent="0.2"/>
    <row r="540" s="104" customFormat="1" x14ac:dyDescent="0.2"/>
    <row r="541" s="104" customFormat="1" x14ac:dyDescent="0.2"/>
    <row r="542" s="104" customFormat="1" x14ac:dyDescent="0.2"/>
    <row r="543" s="104" customFormat="1" x14ac:dyDescent="0.2"/>
    <row r="544" s="104" customFormat="1" x14ac:dyDescent="0.2"/>
    <row r="545" s="104" customFormat="1" x14ac:dyDescent="0.2"/>
    <row r="546" s="104" customFormat="1" x14ac:dyDescent="0.2"/>
    <row r="547" s="104" customFormat="1" x14ac:dyDescent="0.2"/>
    <row r="548" s="104" customFormat="1" x14ac:dyDescent="0.2"/>
    <row r="549" s="104" customFormat="1" x14ac:dyDescent="0.2"/>
    <row r="550" s="104" customFormat="1" x14ac:dyDescent="0.2"/>
    <row r="551" s="104" customFormat="1" x14ac:dyDescent="0.2"/>
    <row r="552" s="104" customFormat="1" x14ac:dyDescent="0.2"/>
    <row r="553" s="104" customFormat="1" x14ac:dyDescent="0.2"/>
    <row r="554" s="104" customFormat="1" x14ac:dyDescent="0.2"/>
    <row r="555" s="104" customFormat="1" x14ac:dyDescent="0.2"/>
    <row r="556" s="104" customFormat="1" x14ac:dyDescent="0.2"/>
    <row r="557" s="104" customFormat="1" x14ac:dyDescent="0.2"/>
    <row r="558" s="104" customFormat="1" x14ac:dyDescent="0.2"/>
    <row r="559" s="104" customFormat="1" x14ac:dyDescent="0.2"/>
    <row r="560" s="104" customFormat="1" x14ac:dyDescent="0.2"/>
    <row r="561" s="104" customFormat="1" x14ac:dyDescent="0.2"/>
    <row r="562" s="104" customFormat="1" x14ac:dyDescent="0.2"/>
    <row r="563" s="104" customFormat="1" x14ac:dyDescent="0.2"/>
    <row r="564" s="104" customFormat="1" x14ac:dyDescent="0.2"/>
    <row r="565" s="104" customFormat="1" x14ac:dyDescent="0.2"/>
    <row r="566" s="104" customFormat="1" x14ac:dyDescent="0.2"/>
    <row r="567" s="104" customFormat="1" x14ac:dyDescent="0.2"/>
    <row r="568" s="104" customFormat="1" x14ac:dyDescent="0.2"/>
    <row r="569" s="104" customFormat="1" x14ac:dyDescent="0.2"/>
    <row r="570" s="104" customFormat="1" x14ac:dyDescent="0.2"/>
    <row r="571" s="104" customFormat="1" x14ac:dyDescent="0.2"/>
    <row r="572" s="104" customFormat="1" x14ac:dyDescent="0.2"/>
    <row r="573" s="104" customFormat="1" x14ac:dyDescent="0.2"/>
    <row r="574" s="104" customFormat="1" x14ac:dyDescent="0.2"/>
    <row r="575" s="104" customFormat="1" x14ac:dyDescent="0.2"/>
    <row r="576" s="104" customFormat="1" x14ac:dyDescent="0.2"/>
    <row r="577" s="104" customFormat="1" x14ac:dyDescent="0.2"/>
    <row r="578" s="104" customFormat="1" x14ac:dyDescent="0.2"/>
    <row r="579" s="104" customFormat="1" x14ac:dyDescent="0.2"/>
    <row r="580" s="104" customFormat="1" x14ac:dyDescent="0.2"/>
    <row r="581" s="104" customFormat="1" x14ac:dyDescent="0.2"/>
    <row r="582" s="104" customFormat="1" x14ac:dyDescent="0.2"/>
    <row r="583" s="104" customFormat="1" x14ac:dyDescent="0.2"/>
    <row r="584" s="104" customFormat="1" x14ac:dyDescent="0.2"/>
    <row r="585" s="104" customFormat="1" x14ac:dyDescent="0.2"/>
    <row r="586" s="104" customFormat="1" x14ac:dyDescent="0.2"/>
    <row r="587" s="104" customFormat="1" x14ac:dyDescent="0.2"/>
    <row r="588" s="104" customFormat="1" x14ac:dyDescent="0.2"/>
    <row r="589" s="104" customFormat="1" x14ac:dyDescent="0.2"/>
    <row r="590" s="104" customFormat="1" x14ac:dyDescent="0.2"/>
    <row r="591" s="104" customFormat="1" x14ac:dyDescent="0.2"/>
    <row r="592" s="104" customFormat="1" x14ac:dyDescent="0.2"/>
    <row r="593" s="104" customFormat="1" x14ac:dyDescent="0.2"/>
    <row r="594" s="104" customFormat="1" x14ac:dyDescent="0.2"/>
    <row r="595" s="104" customFormat="1" x14ac:dyDescent="0.2"/>
    <row r="596" s="104" customFormat="1" x14ac:dyDescent="0.2"/>
    <row r="597" s="104" customFormat="1" x14ac:dyDescent="0.2"/>
    <row r="598" s="104" customFormat="1" x14ac:dyDescent="0.2"/>
    <row r="599" s="104" customFormat="1" x14ac:dyDescent="0.2"/>
    <row r="600" s="104" customFormat="1" x14ac:dyDescent="0.2"/>
    <row r="601" s="104" customFormat="1" x14ac:dyDescent="0.2"/>
    <row r="602" s="104" customFormat="1" x14ac:dyDescent="0.2"/>
    <row r="603" s="104" customFormat="1" x14ac:dyDescent="0.2"/>
    <row r="604" s="104" customFormat="1" x14ac:dyDescent="0.2"/>
    <row r="605" s="104" customFormat="1" x14ac:dyDescent="0.2"/>
    <row r="606" s="104" customFormat="1" x14ac:dyDescent="0.2"/>
    <row r="607" s="104" customFormat="1" x14ac:dyDescent="0.2"/>
    <row r="608" s="104" customFormat="1" x14ac:dyDescent="0.2"/>
    <row r="609" s="104" customFormat="1" x14ac:dyDescent="0.2"/>
    <row r="610" s="104" customFormat="1" x14ac:dyDescent="0.2"/>
    <row r="611" s="104" customFormat="1" x14ac:dyDescent="0.2"/>
    <row r="612" s="104" customFormat="1" x14ac:dyDescent="0.2"/>
    <row r="613" s="104" customFormat="1" x14ac:dyDescent="0.2"/>
    <row r="614" s="104" customFormat="1" x14ac:dyDescent="0.2"/>
    <row r="615" s="104" customFormat="1" x14ac:dyDescent="0.2"/>
    <row r="616" s="104" customFormat="1" x14ac:dyDescent="0.2"/>
    <row r="617" s="104" customFormat="1" x14ac:dyDescent="0.2"/>
    <row r="618" s="104" customFormat="1" x14ac:dyDescent="0.2"/>
    <row r="619" s="104" customFormat="1" x14ac:dyDescent="0.2"/>
    <row r="620" s="104" customFormat="1" x14ac:dyDescent="0.2"/>
    <row r="621" s="104" customFormat="1" x14ac:dyDescent="0.2"/>
    <row r="622" s="104" customFormat="1" x14ac:dyDescent="0.2"/>
    <row r="623" s="104" customFormat="1" x14ac:dyDescent="0.2"/>
    <row r="624" s="104" customFormat="1" x14ac:dyDescent="0.2"/>
    <row r="625" s="104" customFormat="1" x14ac:dyDescent="0.2"/>
    <row r="626" s="104" customFormat="1" x14ac:dyDescent="0.2"/>
    <row r="627" s="104" customFormat="1" x14ac:dyDescent="0.2"/>
    <row r="628" s="104" customFormat="1" x14ac:dyDescent="0.2"/>
    <row r="629" s="104" customFormat="1" x14ac:dyDescent="0.2"/>
    <row r="630" s="104" customFormat="1" x14ac:dyDescent="0.2"/>
    <row r="631" s="104" customFormat="1" x14ac:dyDescent="0.2"/>
    <row r="632" s="104" customFormat="1" x14ac:dyDescent="0.2"/>
    <row r="633" s="104" customFormat="1" x14ac:dyDescent="0.2"/>
    <row r="634" s="104" customFormat="1" x14ac:dyDescent="0.2"/>
    <row r="635" s="104" customFormat="1" x14ac:dyDescent="0.2"/>
    <row r="636" s="104" customFormat="1" x14ac:dyDescent="0.2"/>
    <row r="637" s="104" customFormat="1" x14ac:dyDescent="0.2"/>
    <row r="638" s="104" customFormat="1" x14ac:dyDescent="0.2"/>
    <row r="639" s="104" customFormat="1" x14ac:dyDescent="0.2"/>
    <row r="640" s="104" customFormat="1" x14ac:dyDescent="0.2"/>
    <row r="641" s="104" customFormat="1" x14ac:dyDescent="0.2"/>
    <row r="642" s="104" customFormat="1" x14ac:dyDescent="0.2"/>
    <row r="643" s="104" customFormat="1" x14ac:dyDescent="0.2"/>
    <row r="644" s="104" customFormat="1" x14ac:dyDescent="0.2"/>
    <row r="645" s="104" customFormat="1" x14ac:dyDescent="0.2"/>
    <row r="646" s="104" customFormat="1" x14ac:dyDescent="0.2"/>
    <row r="647" s="104" customFormat="1" x14ac:dyDescent="0.2"/>
    <row r="648" s="104" customFormat="1" x14ac:dyDescent="0.2"/>
    <row r="649" s="104" customFormat="1" x14ac:dyDescent="0.2"/>
    <row r="650" s="104" customFormat="1" x14ac:dyDescent="0.2"/>
    <row r="651" s="104" customFormat="1" x14ac:dyDescent="0.2"/>
    <row r="652" s="104" customFormat="1" x14ac:dyDescent="0.2"/>
    <row r="653" s="104" customFormat="1" x14ac:dyDescent="0.2"/>
    <row r="654" s="104" customFormat="1" x14ac:dyDescent="0.2"/>
    <row r="655" s="104" customFormat="1" x14ac:dyDescent="0.2"/>
    <row r="656" s="104" customFormat="1" x14ac:dyDescent="0.2"/>
    <row r="657" s="104" customFormat="1" x14ac:dyDescent="0.2"/>
    <row r="658" s="104" customFormat="1" x14ac:dyDescent="0.2"/>
    <row r="659" s="104" customFormat="1" x14ac:dyDescent="0.2"/>
    <row r="660" s="104" customFormat="1" x14ac:dyDescent="0.2"/>
    <row r="661" s="104" customFormat="1" x14ac:dyDescent="0.2"/>
    <row r="662" s="104" customFormat="1" x14ac:dyDescent="0.2"/>
    <row r="663" s="104" customFormat="1" x14ac:dyDescent="0.2"/>
    <row r="664" s="104" customFormat="1" x14ac:dyDescent="0.2"/>
    <row r="665" s="104" customFormat="1" x14ac:dyDescent="0.2"/>
    <row r="666" s="104" customFormat="1" x14ac:dyDescent="0.2"/>
    <row r="667" s="104" customFormat="1" x14ac:dyDescent="0.2"/>
    <row r="668" s="104" customFormat="1" x14ac:dyDescent="0.2"/>
    <row r="669" s="104" customFormat="1" x14ac:dyDescent="0.2"/>
    <row r="670" s="104" customFormat="1" x14ac:dyDescent="0.2"/>
    <row r="671" s="104" customFormat="1" x14ac:dyDescent="0.2"/>
    <row r="672" s="104" customFormat="1" x14ac:dyDescent="0.2"/>
    <row r="673" s="104" customFormat="1" x14ac:dyDescent="0.2"/>
    <row r="674" s="104" customFormat="1" x14ac:dyDescent="0.2"/>
    <row r="675" s="104" customFormat="1" x14ac:dyDescent="0.2"/>
    <row r="676" s="104" customFormat="1" x14ac:dyDescent="0.2"/>
    <row r="677" s="104" customFormat="1" x14ac:dyDescent="0.2"/>
    <row r="678" s="104" customFormat="1" x14ac:dyDescent="0.2"/>
    <row r="679" s="104" customFormat="1" x14ac:dyDescent="0.2"/>
    <row r="680" s="104" customFormat="1" x14ac:dyDescent="0.2"/>
    <row r="681" s="104" customFormat="1" x14ac:dyDescent="0.2"/>
    <row r="682" s="104" customFormat="1" x14ac:dyDescent="0.2"/>
    <row r="683" s="104" customFormat="1" x14ac:dyDescent="0.2"/>
    <row r="684" s="104" customFormat="1" x14ac:dyDescent="0.2"/>
    <row r="685" s="104" customFormat="1" x14ac:dyDescent="0.2"/>
    <row r="686" s="104" customFormat="1" x14ac:dyDescent="0.2"/>
    <row r="687" s="104" customFormat="1" x14ac:dyDescent="0.2"/>
    <row r="688" s="104" customFormat="1" x14ac:dyDescent="0.2"/>
    <row r="689" s="104" customFormat="1" x14ac:dyDescent="0.2"/>
    <row r="690" s="104" customFormat="1" x14ac:dyDescent="0.2"/>
    <row r="691" s="104" customFormat="1" x14ac:dyDescent="0.2"/>
    <row r="692" s="104" customFormat="1" x14ac:dyDescent="0.2"/>
    <row r="693" s="104" customFormat="1" x14ac:dyDescent="0.2"/>
    <row r="694" s="104" customFormat="1" x14ac:dyDescent="0.2"/>
    <row r="695" s="104" customFormat="1" x14ac:dyDescent="0.2"/>
    <row r="696" s="104" customFormat="1" x14ac:dyDescent="0.2"/>
    <row r="697" s="104" customFormat="1" x14ac:dyDescent="0.2"/>
    <row r="698" s="104" customFormat="1" x14ac:dyDescent="0.2"/>
    <row r="699" s="104" customFormat="1" x14ac:dyDescent="0.2"/>
    <row r="700" s="104" customFormat="1" x14ac:dyDescent="0.2"/>
    <row r="701" s="104" customFormat="1" x14ac:dyDescent="0.2"/>
    <row r="702" s="104" customFormat="1" x14ac:dyDescent="0.2"/>
    <row r="703" s="104" customFormat="1" x14ac:dyDescent="0.2"/>
    <row r="704" s="104" customFormat="1" x14ac:dyDescent="0.2"/>
    <row r="705" s="104" customFormat="1" x14ac:dyDescent="0.2"/>
    <row r="706" s="104" customFormat="1" x14ac:dyDescent="0.2"/>
    <row r="707" s="104" customFormat="1" x14ac:dyDescent="0.2"/>
    <row r="708" s="104" customFormat="1" x14ac:dyDescent="0.2"/>
    <row r="709" s="104" customFormat="1" x14ac:dyDescent="0.2"/>
    <row r="710" s="104" customFormat="1" x14ac:dyDescent="0.2"/>
    <row r="711" s="104" customFormat="1" x14ac:dyDescent="0.2"/>
    <row r="712" s="104" customFormat="1" x14ac:dyDescent="0.2"/>
    <row r="713" s="104" customFormat="1" x14ac:dyDescent="0.2"/>
    <row r="714" s="104" customFormat="1" x14ac:dyDescent="0.2"/>
    <row r="715" s="104" customFormat="1" x14ac:dyDescent="0.2"/>
    <row r="716" s="104" customFormat="1" x14ac:dyDescent="0.2"/>
    <row r="717" s="104" customFormat="1" x14ac:dyDescent="0.2"/>
    <row r="718" s="104" customFormat="1" x14ac:dyDescent="0.2"/>
    <row r="719" s="104" customFormat="1" x14ac:dyDescent="0.2"/>
    <row r="720" s="104" customFormat="1" x14ac:dyDescent="0.2"/>
    <row r="721" s="104" customFormat="1" x14ac:dyDescent="0.2"/>
    <row r="722" s="104" customFormat="1" x14ac:dyDescent="0.2"/>
    <row r="723" s="104" customFormat="1" x14ac:dyDescent="0.2"/>
    <row r="724" s="104" customFormat="1" x14ac:dyDescent="0.2"/>
    <row r="725" s="104" customFormat="1" x14ac:dyDescent="0.2"/>
    <row r="726" s="104" customFormat="1" x14ac:dyDescent="0.2"/>
    <row r="727" s="104" customFormat="1" x14ac:dyDescent="0.2"/>
    <row r="728" s="104" customFormat="1" x14ac:dyDescent="0.2"/>
    <row r="729" s="104" customFormat="1" x14ac:dyDescent="0.2"/>
    <row r="730" s="104" customFormat="1" x14ac:dyDescent="0.2"/>
    <row r="731" s="104" customFormat="1" x14ac:dyDescent="0.2"/>
    <row r="732" s="104" customFormat="1" x14ac:dyDescent="0.2"/>
    <row r="733" s="104" customFormat="1" x14ac:dyDescent="0.2"/>
    <row r="734" s="104" customFormat="1" x14ac:dyDescent="0.2"/>
    <row r="735" s="104" customFormat="1" x14ac:dyDescent="0.2"/>
    <row r="736" s="104" customFormat="1" x14ac:dyDescent="0.2"/>
    <row r="737" s="104" customFormat="1" x14ac:dyDescent="0.2"/>
    <row r="738" s="104" customFormat="1" x14ac:dyDescent="0.2"/>
    <row r="739" s="104" customFormat="1" x14ac:dyDescent="0.2"/>
    <row r="740" s="104" customFormat="1" x14ac:dyDescent="0.2"/>
    <row r="741" s="104" customFormat="1" x14ac:dyDescent="0.2"/>
    <row r="742" s="104" customFormat="1" x14ac:dyDescent="0.2"/>
    <row r="743" s="104" customFormat="1" x14ac:dyDescent="0.2"/>
    <row r="744" s="104" customFormat="1" x14ac:dyDescent="0.2"/>
    <row r="745" s="104" customFormat="1" x14ac:dyDescent="0.2"/>
    <row r="746" s="104" customFormat="1" x14ac:dyDescent="0.2"/>
    <row r="747" s="104" customFormat="1" x14ac:dyDescent="0.2"/>
    <row r="748" s="104" customFormat="1" x14ac:dyDescent="0.2"/>
    <row r="749" s="104" customFormat="1" x14ac:dyDescent="0.2"/>
    <row r="750" s="104" customFormat="1" x14ac:dyDescent="0.2"/>
    <row r="751" s="104" customFormat="1" x14ac:dyDescent="0.2"/>
    <row r="752" s="104" customFormat="1" x14ac:dyDescent="0.2"/>
    <row r="753" s="104" customFormat="1" x14ac:dyDescent="0.2"/>
    <row r="754" s="104" customFormat="1" x14ac:dyDescent="0.2"/>
    <row r="755" s="104" customFormat="1" x14ac:dyDescent="0.2"/>
    <row r="756" s="104" customFormat="1" x14ac:dyDescent="0.2"/>
    <row r="757" s="104" customFormat="1" x14ac:dyDescent="0.2"/>
    <row r="758" s="104" customFormat="1" x14ac:dyDescent="0.2"/>
    <row r="759" s="104" customFormat="1" x14ac:dyDescent="0.2"/>
    <row r="760" s="104" customFormat="1" x14ac:dyDescent="0.2"/>
    <row r="761" s="104" customFormat="1" x14ac:dyDescent="0.2"/>
    <row r="762" s="104" customFormat="1" x14ac:dyDescent="0.2"/>
    <row r="763" s="104" customFormat="1" x14ac:dyDescent="0.2"/>
    <row r="764" s="104" customFormat="1" x14ac:dyDescent="0.2"/>
    <row r="765" s="104" customFormat="1" x14ac:dyDescent="0.2"/>
    <row r="766" s="104" customFormat="1" x14ac:dyDescent="0.2"/>
    <row r="767" s="104" customFormat="1" x14ac:dyDescent="0.2"/>
    <row r="768" s="104" customFormat="1" x14ac:dyDescent="0.2"/>
    <row r="769" s="104" customFormat="1" x14ac:dyDescent="0.2"/>
    <row r="770" s="104" customFormat="1" x14ac:dyDescent="0.2"/>
    <row r="771" s="104" customFormat="1" x14ac:dyDescent="0.2"/>
    <row r="772" s="104" customFormat="1" x14ac:dyDescent="0.2"/>
    <row r="773" s="104" customFormat="1" x14ac:dyDescent="0.2"/>
    <row r="774" s="104" customFormat="1" x14ac:dyDescent="0.2"/>
    <row r="775" s="104" customFormat="1" x14ac:dyDescent="0.2"/>
    <row r="776" s="104" customFormat="1" x14ac:dyDescent="0.2"/>
    <row r="777" s="104" customFormat="1" x14ac:dyDescent="0.2"/>
    <row r="778" s="104" customFormat="1" x14ac:dyDescent="0.2"/>
    <row r="779" s="104" customFormat="1" x14ac:dyDescent="0.2"/>
    <row r="780" s="104" customFormat="1" x14ac:dyDescent="0.2"/>
    <row r="781" s="104" customFormat="1" x14ac:dyDescent="0.2"/>
    <row r="782" s="104" customFormat="1" x14ac:dyDescent="0.2"/>
    <row r="783" s="104" customFormat="1" x14ac:dyDescent="0.2"/>
    <row r="784" s="104" customFormat="1" x14ac:dyDescent="0.2"/>
    <row r="785" s="104" customFormat="1" x14ac:dyDescent="0.2"/>
    <row r="786" s="104" customFormat="1" x14ac:dyDescent="0.2"/>
    <row r="787" s="104" customFormat="1" x14ac:dyDescent="0.2"/>
    <row r="788" s="104" customFormat="1" x14ac:dyDescent="0.2"/>
    <row r="789" s="104" customFormat="1" x14ac:dyDescent="0.2"/>
    <row r="790" s="104" customFormat="1" x14ac:dyDescent="0.2"/>
    <row r="791" s="104" customFormat="1" x14ac:dyDescent="0.2"/>
    <row r="792" s="104" customFormat="1" x14ac:dyDescent="0.2"/>
    <row r="793" s="104" customFormat="1" x14ac:dyDescent="0.2"/>
    <row r="794" s="104" customFormat="1" x14ac:dyDescent="0.2"/>
    <row r="795" s="104" customFormat="1" x14ac:dyDescent="0.2"/>
    <row r="796" s="104" customFormat="1" x14ac:dyDescent="0.2"/>
    <row r="797" s="104" customFormat="1" x14ac:dyDescent="0.2"/>
    <row r="798" s="104" customFormat="1" x14ac:dyDescent="0.2"/>
    <row r="799" s="104" customFormat="1" x14ac:dyDescent="0.2"/>
    <row r="800" s="104" customFormat="1" x14ac:dyDescent="0.2"/>
    <row r="801" s="104" customFormat="1" x14ac:dyDescent="0.2"/>
    <row r="802" s="104" customFormat="1" x14ac:dyDescent="0.2"/>
    <row r="803" s="104" customFormat="1" x14ac:dyDescent="0.2"/>
    <row r="804" s="104" customFormat="1" x14ac:dyDescent="0.2"/>
    <row r="805" s="104" customFormat="1" x14ac:dyDescent="0.2"/>
    <row r="806" s="104" customFormat="1" x14ac:dyDescent="0.2"/>
    <row r="807" s="104" customFormat="1" x14ac:dyDescent="0.2"/>
    <row r="808" s="104" customFormat="1" x14ac:dyDescent="0.2"/>
    <row r="809" s="104" customFormat="1" x14ac:dyDescent="0.2"/>
    <row r="810" s="104" customFormat="1" x14ac:dyDescent="0.2"/>
    <row r="811" s="104" customFormat="1" x14ac:dyDescent="0.2"/>
    <row r="812" s="104" customFormat="1" x14ac:dyDescent="0.2"/>
    <row r="813" s="104" customFormat="1" x14ac:dyDescent="0.2"/>
    <row r="814" s="104" customFormat="1" x14ac:dyDescent="0.2"/>
    <row r="815" s="104" customFormat="1" x14ac:dyDescent="0.2"/>
    <row r="816" s="104" customFormat="1" x14ac:dyDescent="0.2"/>
    <row r="817" s="104" customFormat="1" x14ac:dyDescent="0.2"/>
    <row r="818" s="104" customFormat="1" x14ac:dyDescent="0.2"/>
    <row r="819" s="104" customFormat="1" x14ac:dyDescent="0.2"/>
    <row r="820" s="104" customFormat="1" x14ac:dyDescent="0.2"/>
    <row r="821" s="104" customFormat="1" x14ac:dyDescent="0.2"/>
    <row r="822" s="104" customFormat="1" x14ac:dyDescent="0.2"/>
    <row r="823" s="104" customFormat="1" x14ac:dyDescent="0.2"/>
    <row r="824" s="104" customFormat="1" x14ac:dyDescent="0.2"/>
    <row r="825" s="104" customFormat="1" x14ac:dyDescent="0.2"/>
    <row r="826" s="104" customFormat="1" x14ac:dyDescent="0.2"/>
    <row r="827" s="104" customFormat="1" x14ac:dyDescent="0.2"/>
    <row r="828" s="104" customFormat="1" x14ac:dyDescent="0.2"/>
    <row r="829" s="104" customFormat="1" x14ac:dyDescent="0.2"/>
    <row r="830" s="104" customFormat="1" x14ac:dyDescent="0.2"/>
    <row r="831" s="104" customFormat="1" x14ac:dyDescent="0.2"/>
    <row r="832" s="104" customFormat="1" x14ac:dyDescent="0.2"/>
    <row r="833" s="104" customFormat="1" x14ac:dyDescent="0.2"/>
    <row r="834" s="104" customFormat="1" x14ac:dyDescent="0.2"/>
    <row r="835" s="104" customFormat="1" x14ac:dyDescent="0.2"/>
    <row r="836" s="104" customFormat="1" x14ac:dyDescent="0.2"/>
    <row r="837" s="104" customFormat="1" x14ac:dyDescent="0.2"/>
    <row r="838" s="104" customFormat="1" x14ac:dyDescent="0.2"/>
    <row r="839" s="104" customFormat="1" x14ac:dyDescent="0.2"/>
    <row r="840" s="104" customFormat="1" x14ac:dyDescent="0.2"/>
    <row r="841" s="104" customFormat="1" x14ac:dyDescent="0.2"/>
    <row r="842" s="104" customFormat="1" x14ac:dyDescent="0.2"/>
    <row r="843" s="104" customFormat="1" x14ac:dyDescent="0.2"/>
    <row r="844" s="104" customFormat="1" x14ac:dyDescent="0.2"/>
    <row r="845" s="104" customFormat="1" x14ac:dyDescent="0.2"/>
    <row r="846" s="104" customFormat="1" x14ac:dyDescent="0.2"/>
    <row r="847" s="104" customFormat="1" x14ac:dyDescent="0.2"/>
    <row r="848" s="104" customFormat="1" x14ac:dyDescent="0.2"/>
    <row r="849" s="104" customFormat="1" x14ac:dyDescent="0.2"/>
    <row r="850" s="104" customFormat="1" x14ac:dyDescent="0.2"/>
    <row r="851" s="104" customFormat="1" x14ac:dyDescent="0.2"/>
    <row r="852" s="104" customFormat="1" x14ac:dyDescent="0.2"/>
    <row r="853" s="104" customFormat="1" x14ac:dyDescent="0.2"/>
    <row r="854" s="104" customFormat="1" x14ac:dyDescent="0.2"/>
    <row r="855" s="104" customFormat="1" x14ac:dyDescent="0.2"/>
    <row r="856" s="104" customFormat="1" x14ac:dyDescent="0.2"/>
    <row r="857" s="104" customFormat="1" x14ac:dyDescent="0.2"/>
    <row r="858" s="104" customFormat="1" x14ac:dyDescent="0.2"/>
    <row r="859" s="104" customFormat="1" x14ac:dyDescent="0.2"/>
    <row r="860" s="104" customFormat="1" x14ac:dyDescent="0.2"/>
    <row r="861" s="104" customFormat="1" x14ac:dyDescent="0.2"/>
    <row r="862" s="104" customFormat="1" x14ac:dyDescent="0.2"/>
    <row r="863" s="104" customFormat="1" x14ac:dyDescent="0.2"/>
    <row r="864" s="104" customFormat="1" x14ac:dyDescent="0.2"/>
    <row r="865" s="104" customFormat="1" x14ac:dyDescent="0.2"/>
    <row r="866" s="104" customFormat="1" x14ac:dyDescent="0.2"/>
    <row r="867" s="104" customFormat="1" x14ac:dyDescent="0.2"/>
    <row r="868" s="104" customFormat="1" x14ac:dyDescent="0.2"/>
    <row r="869" s="104" customFormat="1" x14ac:dyDescent="0.2"/>
    <row r="870" s="104" customFormat="1" x14ac:dyDescent="0.2"/>
    <row r="871" s="104" customFormat="1" x14ac:dyDescent="0.2"/>
    <row r="872" s="104" customFormat="1" x14ac:dyDescent="0.2"/>
    <row r="873" s="104" customFormat="1" x14ac:dyDescent="0.2"/>
    <row r="874" s="104" customFormat="1" x14ac:dyDescent="0.2"/>
    <row r="875" s="104" customFormat="1" x14ac:dyDescent="0.2"/>
    <row r="876" s="104" customFormat="1" x14ac:dyDescent="0.2"/>
    <row r="877" s="104" customFormat="1" x14ac:dyDescent="0.2"/>
    <row r="878" s="104" customFormat="1" x14ac:dyDescent="0.2"/>
    <row r="879" s="104" customFormat="1" x14ac:dyDescent="0.2"/>
    <row r="880" s="104" customFormat="1" x14ac:dyDescent="0.2"/>
    <row r="881" s="104" customFormat="1" x14ac:dyDescent="0.2"/>
    <row r="882" s="104" customFormat="1" x14ac:dyDescent="0.2"/>
    <row r="883" s="104" customFormat="1" x14ac:dyDescent="0.2"/>
    <row r="884" s="104" customFormat="1" x14ac:dyDescent="0.2"/>
    <row r="885" s="104" customFormat="1" x14ac:dyDescent="0.2"/>
    <row r="886" s="104" customFormat="1" x14ac:dyDescent="0.2"/>
    <row r="887" s="104" customFormat="1" x14ac:dyDescent="0.2"/>
    <row r="888" s="104" customFormat="1" x14ac:dyDescent="0.2"/>
    <row r="889" s="104" customFormat="1" x14ac:dyDescent="0.2"/>
    <row r="890" s="104" customFormat="1" x14ac:dyDescent="0.2"/>
    <row r="891" s="104" customFormat="1" x14ac:dyDescent="0.2"/>
    <row r="892" s="104" customFormat="1" x14ac:dyDescent="0.2"/>
    <row r="893" s="104" customFormat="1" x14ac:dyDescent="0.2"/>
    <row r="894" s="104" customFormat="1" x14ac:dyDescent="0.2"/>
    <row r="895" s="104" customFormat="1" x14ac:dyDescent="0.2"/>
    <row r="896" s="104" customFormat="1" x14ac:dyDescent="0.2"/>
    <row r="897" s="104" customFormat="1" x14ac:dyDescent="0.2"/>
    <row r="898" s="104" customFormat="1" x14ac:dyDescent="0.2"/>
    <row r="899" s="104" customFormat="1" x14ac:dyDescent="0.2"/>
    <row r="900" s="104" customFormat="1" x14ac:dyDescent="0.2"/>
    <row r="901" s="104" customFormat="1" x14ac:dyDescent="0.2"/>
    <row r="902" s="104" customFormat="1" x14ac:dyDescent="0.2"/>
    <row r="903" s="104" customFormat="1" x14ac:dyDescent="0.2"/>
    <row r="904" s="104" customFormat="1" x14ac:dyDescent="0.2"/>
    <row r="905" s="104" customFormat="1" x14ac:dyDescent="0.2"/>
    <row r="906" s="104" customFormat="1" x14ac:dyDescent="0.2"/>
    <row r="907" s="104" customFormat="1" x14ac:dyDescent="0.2"/>
    <row r="908" s="104" customFormat="1" x14ac:dyDescent="0.2"/>
    <row r="909" s="104" customFormat="1" x14ac:dyDescent="0.2"/>
    <row r="910" s="104" customFormat="1" x14ac:dyDescent="0.2"/>
    <row r="911" s="104" customFormat="1" x14ac:dyDescent="0.2"/>
    <row r="912" s="104" customFormat="1" x14ac:dyDescent="0.2"/>
    <row r="913" s="104" customFormat="1" x14ac:dyDescent="0.2"/>
    <row r="914" s="104" customFormat="1" x14ac:dyDescent="0.2"/>
    <row r="915" s="104" customFormat="1" x14ac:dyDescent="0.2"/>
    <row r="916" s="104" customFormat="1" x14ac:dyDescent="0.2"/>
    <row r="917" s="104" customFormat="1" x14ac:dyDescent="0.2"/>
    <row r="918" s="104" customFormat="1" x14ac:dyDescent="0.2"/>
    <row r="919" s="104" customFormat="1" x14ac:dyDescent="0.2"/>
    <row r="920" s="104" customFormat="1" x14ac:dyDescent="0.2"/>
    <row r="921" s="104" customFormat="1" x14ac:dyDescent="0.2"/>
    <row r="922" s="104" customFormat="1" x14ac:dyDescent="0.2"/>
    <row r="923" s="104" customFormat="1" x14ac:dyDescent="0.2"/>
    <row r="924" s="104" customFormat="1" x14ac:dyDescent="0.2"/>
    <row r="925" s="104" customFormat="1" x14ac:dyDescent="0.2"/>
    <row r="926" s="104" customFormat="1" x14ac:dyDescent="0.2"/>
    <row r="927" s="104" customFormat="1" x14ac:dyDescent="0.2"/>
    <row r="928" s="104" customFormat="1" x14ac:dyDescent="0.2"/>
    <row r="929" s="104" customFormat="1" x14ac:dyDescent="0.2"/>
    <row r="930" s="104" customFormat="1" x14ac:dyDescent="0.2"/>
    <row r="931" s="104" customFormat="1" x14ac:dyDescent="0.2"/>
    <row r="932" s="104" customFormat="1" x14ac:dyDescent="0.2"/>
    <row r="933" s="104" customFormat="1" x14ac:dyDescent="0.2"/>
    <row r="934" s="104" customFormat="1" x14ac:dyDescent="0.2"/>
    <row r="935" s="104" customFormat="1" x14ac:dyDescent="0.2"/>
    <row r="936" s="104" customFormat="1" x14ac:dyDescent="0.2"/>
    <row r="937" s="104" customFormat="1" x14ac:dyDescent="0.2"/>
    <row r="938" s="104" customFormat="1" x14ac:dyDescent="0.2"/>
    <row r="939" s="104" customFormat="1" x14ac:dyDescent="0.2"/>
    <row r="940" s="104" customFormat="1" x14ac:dyDescent="0.2"/>
    <row r="941" s="104" customFormat="1" x14ac:dyDescent="0.2"/>
    <row r="942" s="104" customFormat="1" x14ac:dyDescent="0.2"/>
    <row r="943" s="104" customFormat="1" x14ac:dyDescent="0.2"/>
    <row r="944" s="104" customFormat="1" x14ac:dyDescent="0.2"/>
    <row r="945" s="104" customFormat="1" x14ac:dyDescent="0.2"/>
    <row r="946" s="104" customFormat="1" x14ac:dyDescent="0.2"/>
    <row r="947" s="104" customFormat="1" x14ac:dyDescent="0.2"/>
    <row r="948" s="104" customFormat="1" x14ac:dyDescent="0.2"/>
    <row r="949" s="104" customFormat="1" x14ac:dyDescent="0.2"/>
    <row r="950" s="104" customFormat="1" x14ac:dyDescent="0.2"/>
    <row r="951" s="104" customFormat="1" x14ac:dyDescent="0.2"/>
    <row r="952" s="104" customFormat="1" x14ac:dyDescent="0.2"/>
    <row r="953" s="104" customFormat="1" x14ac:dyDescent="0.2"/>
    <row r="954" s="104" customFormat="1" x14ac:dyDescent="0.2"/>
    <row r="955" s="104" customFormat="1" x14ac:dyDescent="0.2"/>
    <row r="956" s="104" customFormat="1" x14ac:dyDescent="0.2"/>
    <row r="957" s="104" customFormat="1" x14ac:dyDescent="0.2"/>
    <row r="958" s="104" customFormat="1" x14ac:dyDescent="0.2"/>
    <row r="959" s="104" customFormat="1" x14ac:dyDescent="0.2"/>
    <row r="960" s="104" customFormat="1" x14ac:dyDescent="0.2"/>
    <row r="961" s="104" customFormat="1" x14ac:dyDescent="0.2"/>
    <row r="962" s="104" customFormat="1" x14ac:dyDescent="0.2"/>
    <row r="963" s="104" customFormat="1" x14ac:dyDescent="0.2"/>
    <row r="964" s="104" customFormat="1" x14ac:dyDescent="0.2"/>
    <row r="965" s="104" customFormat="1" x14ac:dyDescent="0.2"/>
    <row r="966" s="104" customFormat="1" x14ac:dyDescent="0.2"/>
    <row r="967" s="104" customFormat="1" x14ac:dyDescent="0.2"/>
    <row r="968" s="104" customFormat="1" x14ac:dyDescent="0.2"/>
    <row r="969" s="104" customFormat="1" x14ac:dyDescent="0.2"/>
    <row r="970" s="104" customFormat="1" x14ac:dyDescent="0.2"/>
    <row r="971" s="104" customFormat="1" x14ac:dyDescent="0.2"/>
    <row r="972" s="104" customFormat="1" x14ac:dyDescent="0.2"/>
    <row r="973" s="104" customFormat="1" x14ac:dyDescent="0.2"/>
    <row r="974" s="104" customFormat="1" x14ac:dyDescent="0.2"/>
    <row r="975" s="104" customFormat="1" x14ac:dyDescent="0.2"/>
    <row r="976" s="104" customFormat="1" x14ac:dyDescent="0.2"/>
    <row r="977" s="104" customFormat="1" x14ac:dyDescent="0.2"/>
    <row r="978" s="104" customFormat="1" x14ac:dyDescent="0.2"/>
    <row r="979" s="104" customFormat="1" x14ac:dyDescent="0.2"/>
    <row r="980" s="104" customFormat="1" x14ac:dyDescent="0.2"/>
    <row r="981" s="104" customFormat="1" x14ac:dyDescent="0.2"/>
    <row r="982" s="104" customFormat="1" x14ac:dyDescent="0.2"/>
    <row r="983" s="104" customFormat="1" x14ac:dyDescent="0.2"/>
    <row r="984" s="104" customFormat="1" x14ac:dyDescent="0.2"/>
    <row r="985" s="104" customFormat="1" x14ac:dyDescent="0.2"/>
    <row r="986" s="104" customFormat="1" x14ac:dyDescent="0.2"/>
    <row r="987" s="104" customFormat="1" x14ac:dyDescent="0.2"/>
    <row r="988" s="104" customFormat="1" x14ac:dyDescent="0.2"/>
    <row r="989" s="104" customFormat="1" x14ac:dyDescent="0.2"/>
    <row r="990" s="104" customFormat="1" x14ac:dyDescent="0.2"/>
    <row r="991" s="104" customFormat="1" x14ac:dyDescent="0.2"/>
    <row r="992" s="104" customFormat="1" x14ac:dyDescent="0.2"/>
    <row r="993" s="104" customFormat="1" x14ac:dyDescent="0.2"/>
    <row r="994" s="104" customFormat="1" x14ac:dyDescent="0.2"/>
    <row r="995" s="104" customFormat="1" x14ac:dyDescent="0.2"/>
    <row r="996" s="104" customFormat="1" x14ac:dyDescent="0.2"/>
    <row r="997" s="104" customFormat="1" x14ac:dyDescent="0.2"/>
    <row r="998" s="104" customFormat="1" x14ac:dyDescent="0.2"/>
    <row r="999" s="104" customFormat="1" x14ac:dyDescent="0.2"/>
    <row r="1000" s="104" customFormat="1" x14ac:dyDescent="0.2"/>
    <row r="1001" s="104" customFormat="1" x14ac:dyDescent="0.2"/>
    <row r="1002" s="104" customFormat="1" x14ac:dyDescent="0.2"/>
    <row r="1003" s="104" customFormat="1" x14ac:dyDescent="0.2"/>
    <row r="1004" s="104" customFormat="1" x14ac:dyDescent="0.2"/>
    <row r="1005" s="104" customFormat="1" x14ac:dyDescent="0.2"/>
    <row r="1006" s="104" customFormat="1" x14ac:dyDescent="0.2"/>
    <row r="1007" s="104" customFormat="1" x14ac:dyDescent="0.2"/>
    <row r="1008" s="104" customFormat="1" x14ac:dyDescent="0.2"/>
    <row r="1009" s="104" customFormat="1" x14ac:dyDescent="0.2"/>
    <row r="1010" s="104" customFormat="1" x14ac:dyDescent="0.2"/>
    <row r="1011" s="104" customFormat="1" x14ac:dyDescent="0.2"/>
    <row r="1012" s="104" customFormat="1" x14ac:dyDescent="0.2"/>
    <row r="1013" s="104" customFormat="1" x14ac:dyDescent="0.2"/>
    <row r="1014" s="104" customFormat="1" x14ac:dyDescent="0.2"/>
    <row r="1015" s="104" customFormat="1" x14ac:dyDescent="0.2"/>
    <row r="1016" s="104" customFormat="1" x14ac:dyDescent="0.2"/>
    <row r="1017" s="104" customFormat="1" x14ac:dyDescent="0.2"/>
    <row r="1018" s="104" customFormat="1" x14ac:dyDescent="0.2"/>
    <row r="1019" s="104" customFormat="1" x14ac:dyDescent="0.2"/>
    <row r="1020" s="104" customFormat="1" x14ac:dyDescent="0.2"/>
    <row r="1021" s="104" customFormat="1" x14ac:dyDescent="0.2"/>
    <row r="1022" s="104" customFormat="1" x14ac:dyDescent="0.2"/>
    <row r="1023" s="104" customFormat="1" x14ac:dyDescent="0.2"/>
    <row r="1024" s="104" customFormat="1" x14ac:dyDescent="0.2"/>
    <row r="1025" s="104" customFormat="1" x14ac:dyDescent="0.2"/>
    <row r="1026" s="104" customFormat="1" x14ac:dyDescent="0.2"/>
    <row r="1027" s="104" customFormat="1" x14ac:dyDescent="0.2"/>
    <row r="1028" s="104" customFormat="1" x14ac:dyDescent="0.2"/>
    <row r="1029" s="104" customFormat="1" x14ac:dyDescent="0.2"/>
    <row r="1030" s="104" customFormat="1" x14ac:dyDescent="0.2"/>
    <row r="1031" s="104" customFormat="1" x14ac:dyDescent="0.2"/>
    <row r="1032" s="104" customFormat="1" x14ac:dyDescent="0.2"/>
    <row r="1033" s="104" customFormat="1" x14ac:dyDescent="0.2"/>
    <row r="1034" s="104" customFormat="1" x14ac:dyDescent="0.2"/>
    <row r="1035" s="104" customFormat="1" x14ac:dyDescent="0.2"/>
    <row r="1036" s="104" customFormat="1" x14ac:dyDescent="0.2"/>
    <row r="1037" s="104" customFormat="1" x14ac:dyDescent="0.2"/>
    <row r="1038" s="104" customFormat="1" x14ac:dyDescent="0.2"/>
    <row r="1039" s="104" customFormat="1" x14ac:dyDescent="0.2"/>
    <row r="1040" s="104" customFormat="1" x14ac:dyDescent="0.2"/>
    <row r="1041" s="104" customFormat="1" x14ac:dyDescent="0.2"/>
    <row r="1042" s="104" customFormat="1" x14ac:dyDescent="0.2"/>
    <row r="1043" s="104" customFormat="1" x14ac:dyDescent="0.2"/>
    <row r="1044" s="104" customFormat="1" x14ac:dyDescent="0.2"/>
    <row r="1045" s="104" customFormat="1" x14ac:dyDescent="0.2"/>
    <row r="1046" s="104" customFormat="1" x14ac:dyDescent="0.2"/>
    <row r="1047" s="104" customFormat="1" x14ac:dyDescent="0.2"/>
    <row r="1048" s="104" customFormat="1" x14ac:dyDescent="0.2"/>
    <row r="1049" s="104" customFormat="1" x14ac:dyDescent="0.2"/>
    <row r="1050" s="104" customFormat="1" x14ac:dyDescent="0.2"/>
    <row r="1051" s="104" customFormat="1" x14ac:dyDescent="0.2"/>
    <row r="1052" s="104" customFormat="1" x14ac:dyDescent="0.2"/>
    <row r="1053" s="104" customFormat="1" x14ac:dyDescent="0.2"/>
    <row r="1054" s="104" customFormat="1" x14ac:dyDescent="0.2"/>
    <row r="1055" s="104" customFormat="1" x14ac:dyDescent="0.2"/>
    <row r="1056" s="104" customFormat="1" x14ac:dyDescent="0.2"/>
    <row r="1057" s="104" customFormat="1" x14ac:dyDescent="0.2"/>
    <row r="1058" s="104" customFormat="1" x14ac:dyDescent="0.2"/>
    <row r="1059" s="104" customFormat="1" x14ac:dyDescent="0.2"/>
    <row r="1060" s="104" customFormat="1" x14ac:dyDescent="0.2"/>
    <row r="1061" s="104" customFormat="1" x14ac:dyDescent="0.2"/>
    <row r="1062" s="104" customFormat="1" x14ac:dyDescent="0.2"/>
    <row r="1063" s="104" customFormat="1" x14ac:dyDescent="0.2"/>
    <row r="1064" s="104" customFormat="1" x14ac:dyDescent="0.2"/>
    <row r="1065" s="104" customFormat="1" x14ac:dyDescent="0.2"/>
    <row r="1066" s="104" customFormat="1" x14ac:dyDescent="0.2"/>
    <row r="1067" s="104" customFormat="1" x14ac:dyDescent="0.2"/>
    <row r="1068" s="104" customFormat="1" x14ac:dyDescent="0.2"/>
    <row r="1069" s="104" customFormat="1" x14ac:dyDescent="0.2"/>
    <row r="1070" s="104" customFormat="1" x14ac:dyDescent="0.2"/>
    <row r="1071" s="104" customFormat="1" x14ac:dyDescent="0.2"/>
    <row r="1072" s="104" customFormat="1" x14ac:dyDescent="0.2"/>
    <row r="1073" s="104" customFormat="1" x14ac:dyDescent="0.2"/>
    <row r="1074" s="104" customFormat="1" x14ac:dyDescent="0.2"/>
    <row r="1075" s="104" customFormat="1" x14ac:dyDescent="0.2"/>
    <row r="1076" s="104" customFormat="1" x14ac:dyDescent="0.2"/>
    <row r="1077" s="104" customFormat="1" x14ac:dyDescent="0.2"/>
    <row r="1078" s="104" customFormat="1" x14ac:dyDescent="0.2"/>
    <row r="1079" s="104" customFormat="1" x14ac:dyDescent="0.2"/>
    <row r="1080" s="104" customFormat="1" x14ac:dyDescent="0.2"/>
    <row r="1081" s="104" customFormat="1" x14ac:dyDescent="0.2"/>
    <row r="1082" s="104" customFormat="1" x14ac:dyDescent="0.2"/>
    <row r="1083" s="104" customFormat="1" x14ac:dyDescent="0.2"/>
    <row r="1084" s="104" customFormat="1" x14ac:dyDescent="0.2"/>
    <row r="1085" s="104" customFormat="1" x14ac:dyDescent="0.2"/>
    <row r="1086" s="104" customFormat="1" x14ac:dyDescent="0.2"/>
    <row r="1087" s="104" customFormat="1" x14ac:dyDescent="0.2"/>
    <row r="1088" s="104" customFormat="1" x14ac:dyDescent="0.2"/>
    <row r="1089" s="104" customFormat="1" x14ac:dyDescent="0.2"/>
    <row r="1090" s="104" customFormat="1" x14ac:dyDescent="0.2"/>
    <row r="1091" s="104" customFormat="1" x14ac:dyDescent="0.2"/>
    <row r="1092" s="104" customFormat="1" x14ac:dyDescent="0.2"/>
    <row r="1093" s="104" customFormat="1" x14ac:dyDescent="0.2"/>
    <row r="1094" s="104" customFormat="1" x14ac:dyDescent="0.2"/>
    <row r="1095" s="104" customFormat="1" x14ac:dyDescent="0.2"/>
    <row r="1096" s="104" customFormat="1" x14ac:dyDescent="0.2"/>
    <row r="1097" s="104" customFormat="1" x14ac:dyDescent="0.2"/>
    <row r="1098" s="104" customFormat="1" x14ac:dyDescent="0.2"/>
    <row r="1099" s="104" customFormat="1" x14ac:dyDescent="0.2"/>
    <row r="1100" s="104" customFormat="1" x14ac:dyDescent="0.2"/>
    <row r="1101" s="104" customFormat="1" x14ac:dyDescent="0.2"/>
    <row r="1102" s="104" customFormat="1" x14ac:dyDescent="0.2"/>
    <row r="1103" s="104" customFormat="1" x14ac:dyDescent="0.2"/>
    <row r="1104" s="104" customFormat="1" x14ac:dyDescent="0.2"/>
    <row r="1105" s="104" customFormat="1" x14ac:dyDescent="0.2"/>
    <row r="1106" s="104" customFormat="1" x14ac:dyDescent="0.2"/>
    <row r="1107" s="104" customFormat="1" x14ac:dyDescent="0.2"/>
    <row r="1108" s="104" customFormat="1" x14ac:dyDescent="0.2"/>
    <row r="1109" s="104" customFormat="1" x14ac:dyDescent="0.2"/>
    <row r="1110" s="104" customFormat="1" x14ac:dyDescent="0.2"/>
    <row r="1111" s="104" customFormat="1" x14ac:dyDescent="0.2"/>
    <row r="1112" s="104" customFormat="1" x14ac:dyDescent="0.2"/>
    <row r="1113" s="104" customFormat="1" x14ac:dyDescent="0.2"/>
    <row r="1114" s="104" customFormat="1" x14ac:dyDescent="0.2"/>
    <row r="1115" s="104" customFormat="1" x14ac:dyDescent="0.2"/>
    <row r="1116" s="104" customFormat="1" x14ac:dyDescent="0.2"/>
    <row r="1117" s="104" customFormat="1" x14ac:dyDescent="0.2"/>
    <row r="1118" s="104" customFormat="1" x14ac:dyDescent="0.2"/>
    <row r="1119" s="104" customFormat="1" x14ac:dyDescent="0.2"/>
    <row r="1120" s="104" customFormat="1" x14ac:dyDescent="0.2"/>
    <row r="1121" s="104" customFormat="1" x14ac:dyDescent="0.2"/>
    <row r="1122" s="104" customFormat="1" x14ac:dyDescent="0.2"/>
    <row r="1123" s="104" customFormat="1" x14ac:dyDescent="0.2"/>
    <row r="1124" s="104" customFormat="1" x14ac:dyDescent="0.2"/>
    <row r="1125" s="104" customFormat="1" x14ac:dyDescent="0.2"/>
    <row r="1126" s="104" customFormat="1" x14ac:dyDescent="0.2"/>
    <row r="1127" s="104" customFormat="1" x14ac:dyDescent="0.2"/>
    <row r="1128" s="104" customFormat="1" x14ac:dyDescent="0.2"/>
    <row r="1129" s="104" customFormat="1" x14ac:dyDescent="0.2"/>
    <row r="1130" s="104" customFormat="1" x14ac:dyDescent="0.2"/>
    <row r="1131" s="104" customFormat="1" x14ac:dyDescent="0.2"/>
    <row r="1132" s="104" customFormat="1" x14ac:dyDescent="0.2"/>
    <row r="1133" s="104" customFormat="1" x14ac:dyDescent="0.2"/>
    <row r="1134" s="104" customFormat="1" x14ac:dyDescent="0.2"/>
    <row r="1135" s="104" customFormat="1" x14ac:dyDescent="0.2"/>
    <row r="1136" s="104" customFormat="1" x14ac:dyDescent="0.2"/>
    <row r="1137" s="104" customFormat="1" x14ac:dyDescent="0.2"/>
    <row r="1138" s="104" customFormat="1" x14ac:dyDescent="0.2"/>
    <row r="1139" s="104" customFormat="1" x14ac:dyDescent="0.2"/>
    <row r="1140" s="104" customFormat="1" x14ac:dyDescent="0.2"/>
    <row r="1141" s="104" customFormat="1" x14ac:dyDescent="0.2"/>
    <row r="1142" s="104" customFormat="1" x14ac:dyDescent="0.2"/>
    <row r="1143" s="104" customFormat="1" x14ac:dyDescent="0.2"/>
    <row r="1144" s="104" customFormat="1" x14ac:dyDescent="0.2"/>
    <row r="1145" s="104" customFormat="1" x14ac:dyDescent="0.2"/>
    <row r="1146" s="104" customFormat="1" x14ac:dyDescent="0.2"/>
    <row r="1147" s="104" customFormat="1" x14ac:dyDescent="0.2"/>
    <row r="1148" s="104" customFormat="1" x14ac:dyDescent="0.2"/>
    <row r="1149" s="104" customFormat="1" x14ac:dyDescent="0.2"/>
    <row r="1150" s="104" customFormat="1" x14ac:dyDescent="0.2"/>
    <row r="1151" s="104" customFormat="1" x14ac:dyDescent="0.2"/>
    <row r="1152" s="104" customFormat="1" x14ac:dyDescent="0.2"/>
    <row r="1153" s="104" customFormat="1" x14ac:dyDescent="0.2"/>
    <row r="1154" s="104" customFormat="1" x14ac:dyDescent="0.2"/>
    <row r="1155" s="104" customFormat="1" x14ac:dyDescent="0.2"/>
    <row r="1156" s="104" customFormat="1" x14ac:dyDescent="0.2"/>
    <row r="1157" s="104" customFormat="1" x14ac:dyDescent="0.2"/>
    <row r="1158" s="104" customFormat="1" x14ac:dyDescent="0.2"/>
    <row r="1159" s="104" customFormat="1" x14ac:dyDescent="0.2"/>
    <row r="1160" s="104" customFormat="1" x14ac:dyDescent="0.2"/>
    <row r="1161" s="104" customFormat="1" x14ac:dyDescent="0.2"/>
    <row r="1162" s="104" customFormat="1" x14ac:dyDescent="0.2"/>
    <row r="1163" s="104" customFormat="1" x14ac:dyDescent="0.2"/>
    <row r="1164" s="104" customFormat="1" x14ac:dyDescent="0.2"/>
    <row r="1165" s="104" customFormat="1" x14ac:dyDescent="0.2"/>
    <row r="1166" s="104" customFormat="1" x14ac:dyDescent="0.2"/>
    <row r="1167" s="104" customFormat="1" x14ac:dyDescent="0.2"/>
    <row r="1168" s="104" customFormat="1" x14ac:dyDescent="0.2"/>
    <row r="1169" s="104" customFormat="1" x14ac:dyDescent="0.2"/>
    <row r="1170" s="104" customFormat="1" x14ac:dyDescent="0.2"/>
    <row r="1171" s="104" customFormat="1" x14ac:dyDescent="0.2"/>
    <row r="1172" s="104" customFormat="1" x14ac:dyDescent="0.2"/>
    <row r="1173" s="104" customFormat="1" x14ac:dyDescent="0.2"/>
    <row r="1174" s="104" customFormat="1" x14ac:dyDescent="0.2"/>
    <row r="1175" s="104" customFormat="1" x14ac:dyDescent="0.2"/>
    <row r="1176" s="104" customFormat="1" x14ac:dyDescent="0.2"/>
    <row r="1177" s="104" customFormat="1" x14ac:dyDescent="0.2"/>
    <row r="1178" s="104" customFormat="1" x14ac:dyDescent="0.2"/>
    <row r="1179" s="104" customFormat="1" x14ac:dyDescent="0.2"/>
    <row r="1180" s="104" customFormat="1" x14ac:dyDescent="0.2"/>
    <row r="1181" s="104" customFormat="1" x14ac:dyDescent="0.2"/>
    <row r="1182" s="104" customFormat="1" x14ac:dyDescent="0.2"/>
    <row r="1183" s="104" customFormat="1" x14ac:dyDescent="0.2"/>
    <row r="1184" s="104" customFormat="1" x14ac:dyDescent="0.2"/>
    <row r="1185" s="104" customFormat="1" x14ac:dyDescent="0.2"/>
    <row r="1186" s="104" customFormat="1" x14ac:dyDescent="0.2"/>
    <row r="1187" s="104" customFormat="1" x14ac:dyDescent="0.2"/>
    <row r="1188" s="104" customFormat="1" x14ac:dyDescent="0.2"/>
    <row r="1189" s="104" customFormat="1" x14ac:dyDescent="0.2"/>
    <row r="1190" s="104" customFormat="1" x14ac:dyDescent="0.2"/>
    <row r="1191" s="104" customFormat="1" x14ac:dyDescent="0.2"/>
    <row r="1192" s="104" customFormat="1" x14ac:dyDescent="0.2"/>
    <row r="1193" s="104" customFormat="1" x14ac:dyDescent="0.2"/>
    <row r="1194" s="104" customFormat="1" x14ac:dyDescent="0.2"/>
    <row r="1195" s="104" customFormat="1" x14ac:dyDescent="0.2"/>
    <row r="1196" s="104" customFormat="1" x14ac:dyDescent="0.2"/>
    <row r="1197" s="104" customFormat="1" x14ac:dyDescent="0.2"/>
    <row r="1198" s="104" customFormat="1" x14ac:dyDescent="0.2"/>
    <row r="1199" s="104" customFormat="1" x14ac:dyDescent="0.2"/>
    <row r="1200" s="104" customFormat="1" x14ac:dyDescent="0.2"/>
    <row r="1201" s="104" customFormat="1" x14ac:dyDescent="0.2"/>
    <row r="1202" s="104" customFormat="1" x14ac:dyDescent="0.2"/>
    <row r="1203" s="104" customFormat="1" x14ac:dyDescent="0.2"/>
    <row r="1204" s="104" customFormat="1" x14ac:dyDescent="0.2"/>
    <row r="1205" s="104" customFormat="1" x14ac:dyDescent="0.2"/>
    <row r="1206" s="104" customFormat="1" x14ac:dyDescent="0.2"/>
    <row r="1207" s="104" customFormat="1" x14ac:dyDescent="0.2"/>
    <row r="1208" s="104" customFormat="1" x14ac:dyDescent="0.2"/>
    <row r="1209" s="104" customFormat="1" x14ac:dyDescent="0.2"/>
    <row r="1210" s="104" customFormat="1" x14ac:dyDescent="0.2"/>
    <row r="1211" s="104" customFormat="1" x14ac:dyDescent="0.2"/>
    <row r="1212" s="104" customFormat="1" x14ac:dyDescent="0.2"/>
    <row r="1213" s="104" customFormat="1" x14ac:dyDescent="0.2"/>
    <row r="1214" s="104" customFormat="1" x14ac:dyDescent="0.2"/>
    <row r="1215" s="104" customFormat="1" x14ac:dyDescent="0.2"/>
    <row r="1216" s="104" customFormat="1" x14ac:dyDescent="0.2"/>
    <row r="1217" s="104" customFormat="1" x14ac:dyDescent="0.2"/>
    <row r="1218" s="104" customFormat="1" x14ac:dyDescent="0.2"/>
    <row r="1219" s="104" customFormat="1" x14ac:dyDescent="0.2"/>
    <row r="1220" s="104" customFormat="1" x14ac:dyDescent="0.2"/>
    <row r="1221" s="104" customFormat="1" x14ac:dyDescent="0.2"/>
    <row r="1222" s="104" customFormat="1" x14ac:dyDescent="0.2"/>
    <row r="1223" s="104" customFormat="1" x14ac:dyDescent="0.2"/>
    <row r="1224" s="104" customFormat="1" x14ac:dyDescent="0.2"/>
    <row r="1225" s="104" customFormat="1" x14ac:dyDescent="0.2"/>
    <row r="1226" s="104" customFormat="1" x14ac:dyDescent="0.2"/>
    <row r="1227" s="104" customFormat="1" x14ac:dyDescent="0.2"/>
    <row r="1228" s="104" customFormat="1" x14ac:dyDescent="0.2"/>
    <row r="1229" s="104" customFormat="1" x14ac:dyDescent="0.2"/>
    <row r="1230" s="104" customFormat="1" x14ac:dyDescent="0.2"/>
    <row r="1231" s="104" customFormat="1" x14ac:dyDescent="0.2"/>
    <row r="1232" s="104" customFormat="1" x14ac:dyDescent="0.2"/>
    <row r="1233" s="104" customFormat="1" x14ac:dyDescent="0.2"/>
    <row r="1234" s="104" customFormat="1" x14ac:dyDescent="0.2"/>
    <row r="1235" s="104" customFormat="1" x14ac:dyDescent="0.2"/>
    <row r="1236" s="104" customFormat="1" x14ac:dyDescent="0.2"/>
    <row r="1237" s="104" customFormat="1" x14ac:dyDescent="0.2"/>
    <row r="1238" s="104" customFormat="1" x14ac:dyDescent="0.2"/>
    <row r="1239" s="104" customFormat="1" x14ac:dyDescent="0.2"/>
    <row r="1240" s="104" customFormat="1" x14ac:dyDescent="0.2"/>
    <row r="1241" s="104" customFormat="1" x14ac:dyDescent="0.2"/>
    <row r="1242" s="104" customFormat="1" x14ac:dyDescent="0.2"/>
    <row r="1243" s="104" customFormat="1" x14ac:dyDescent="0.2"/>
    <row r="1244" s="104" customFormat="1" x14ac:dyDescent="0.2"/>
    <row r="1245" s="104" customFormat="1" x14ac:dyDescent="0.2"/>
    <row r="1246" s="104" customFormat="1" x14ac:dyDescent="0.2"/>
    <row r="1247" s="104" customFormat="1" x14ac:dyDescent="0.2"/>
    <row r="1248" s="104" customFormat="1" x14ac:dyDescent="0.2"/>
    <row r="1249" s="104" customFormat="1" x14ac:dyDescent="0.2"/>
    <row r="1250" s="104" customFormat="1" x14ac:dyDescent="0.2"/>
    <row r="1251" s="104" customFormat="1" x14ac:dyDescent="0.2"/>
    <row r="1252" s="104" customFormat="1" x14ac:dyDescent="0.2"/>
    <row r="1253" s="104" customFormat="1" x14ac:dyDescent="0.2"/>
    <row r="1254" s="104" customFormat="1" x14ac:dyDescent="0.2"/>
    <row r="1255" s="104" customFormat="1" x14ac:dyDescent="0.2"/>
    <row r="1256" s="104" customFormat="1" x14ac:dyDescent="0.2"/>
    <row r="1257" s="104" customFormat="1" x14ac:dyDescent="0.2"/>
    <row r="1258" s="104" customFormat="1" x14ac:dyDescent="0.2"/>
    <row r="1259" s="104" customFormat="1" x14ac:dyDescent="0.2"/>
    <row r="1260" s="104" customFormat="1" x14ac:dyDescent="0.2"/>
    <row r="1261" s="104" customFormat="1" x14ac:dyDescent="0.2"/>
    <row r="1262" s="104" customFormat="1" x14ac:dyDescent="0.2"/>
    <row r="1263" s="104" customFormat="1" x14ac:dyDescent="0.2"/>
    <row r="1264" s="104" customFormat="1" x14ac:dyDescent="0.2"/>
    <row r="1265" s="104" customFormat="1" x14ac:dyDescent="0.2"/>
    <row r="1266" s="104" customFormat="1" x14ac:dyDescent="0.2"/>
    <row r="1267" s="104" customFormat="1" x14ac:dyDescent="0.2"/>
    <row r="1268" s="104" customFormat="1" x14ac:dyDescent="0.2"/>
    <row r="1269" s="104" customFormat="1" x14ac:dyDescent="0.2"/>
    <row r="1270" s="104" customFormat="1" x14ac:dyDescent="0.2"/>
    <row r="1271" s="104" customFormat="1" x14ac:dyDescent="0.2"/>
    <row r="1272" s="104" customFormat="1" x14ac:dyDescent="0.2"/>
    <row r="1273" s="104" customFormat="1" x14ac:dyDescent="0.2"/>
    <row r="1274" s="104" customFormat="1" x14ac:dyDescent="0.2"/>
    <row r="1275" s="104" customFormat="1" x14ac:dyDescent="0.2"/>
    <row r="1276" s="104" customFormat="1" x14ac:dyDescent="0.2"/>
    <row r="1277" s="104" customFormat="1" x14ac:dyDescent="0.2"/>
    <row r="1278" s="104" customFormat="1" x14ac:dyDescent="0.2"/>
    <row r="1279" s="104" customFormat="1" x14ac:dyDescent="0.2"/>
    <row r="1280" s="104" customFormat="1" x14ac:dyDescent="0.2"/>
    <row r="1281" s="104" customFormat="1" x14ac:dyDescent="0.2"/>
    <row r="1282" s="104" customFormat="1" x14ac:dyDescent="0.2"/>
    <row r="1283" s="104" customFormat="1" x14ac:dyDescent="0.2"/>
    <row r="1284" s="104" customFormat="1" x14ac:dyDescent="0.2"/>
    <row r="1285" s="104" customFormat="1" x14ac:dyDescent="0.2"/>
    <row r="1286" s="104" customFormat="1" x14ac:dyDescent="0.2"/>
    <row r="1287" s="104" customFormat="1" x14ac:dyDescent="0.2"/>
    <row r="1288" s="104" customFormat="1" x14ac:dyDescent="0.2"/>
    <row r="1289" s="104" customFormat="1" x14ac:dyDescent="0.2"/>
    <row r="1290" s="104" customFormat="1" x14ac:dyDescent="0.2"/>
    <row r="1291" s="104" customFormat="1" x14ac:dyDescent="0.2"/>
    <row r="1292" s="104" customFormat="1" x14ac:dyDescent="0.2"/>
    <row r="1293" s="104" customFormat="1" x14ac:dyDescent="0.2"/>
    <row r="1294" s="104" customFormat="1" x14ac:dyDescent="0.2"/>
    <row r="1295" s="104" customFormat="1" x14ac:dyDescent="0.2"/>
    <row r="1296" s="104" customFormat="1" x14ac:dyDescent="0.2"/>
    <row r="1297" s="104" customFormat="1" x14ac:dyDescent="0.2"/>
    <row r="1298" s="104" customFormat="1" x14ac:dyDescent="0.2"/>
    <row r="1299" s="104" customFormat="1" x14ac:dyDescent="0.2"/>
    <row r="1300" s="104" customFormat="1" x14ac:dyDescent="0.2"/>
    <row r="1301" s="104" customFormat="1" x14ac:dyDescent="0.2"/>
    <row r="1302" s="104" customFormat="1" x14ac:dyDescent="0.2"/>
    <row r="1303" s="104" customFormat="1" x14ac:dyDescent="0.2"/>
    <row r="1304" s="104" customFormat="1" x14ac:dyDescent="0.2"/>
    <row r="1305" s="104" customFormat="1" x14ac:dyDescent="0.2"/>
    <row r="1306" s="104" customFormat="1" x14ac:dyDescent="0.2"/>
    <row r="1307" s="104" customFormat="1" x14ac:dyDescent="0.2"/>
    <row r="1308" s="104" customFormat="1" x14ac:dyDescent="0.2"/>
    <row r="1309" s="104" customFormat="1" x14ac:dyDescent="0.2"/>
    <row r="1310" s="104" customFormat="1" x14ac:dyDescent="0.2"/>
    <row r="1311" s="104" customFormat="1" x14ac:dyDescent="0.2"/>
    <row r="1312" s="104" customFormat="1" x14ac:dyDescent="0.2"/>
    <row r="1313" s="104" customFormat="1" x14ac:dyDescent="0.2"/>
    <row r="1314" s="104" customFormat="1" x14ac:dyDescent="0.2"/>
    <row r="1315" s="104" customFormat="1" x14ac:dyDescent="0.2"/>
    <row r="1316" s="104" customFormat="1" x14ac:dyDescent="0.2"/>
    <row r="1317" s="104" customFormat="1" x14ac:dyDescent="0.2"/>
    <row r="1318" s="104" customFormat="1" x14ac:dyDescent="0.2"/>
    <row r="1319" s="104" customFormat="1" x14ac:dyDescent="0.2"/>
    <row r="1320" s="104" customFormat="1" x14ac:dyDescent="0.2"/>
    <row r="1321" s="104" customFormat="1" x14ac:dyDescent="0.2"/>
    <row r="1322" s="104" customFormat="1" x14ac:dyDescent="0.2"/>
    <row r="1323" s="104" customFormat="1" x14ac:dyDescent="0.2"/>
    <row r="1324" s="104" customFormat="1" x14ac:dyDescent="0.2"/>
    <row r="1325" s="104" customFormat="1" x14ac:dyDescent="0.2"/>
    <row r="1326" s="104" customFormat="1" x14ac:dyDescent="0.2"/>
    <row r="1327" s="104" customFormat="1" x14ac:dyDescent="0.2"/>
    <row r="1328" s="104" customFormat="1" x14ac:dyDescent="0.2"/>
    <row r="1329" s="104" customFormat="1" x14ac:dyDescent="0.2"/>
    <row r="1330" s="104" customFormat="1" x14ac:dyDescent="0.2"/>
    <row r="1331" s="104" customFormat="1" x14ac:dyDescent="0.2"/>
    <row r="1332" s="104" customFormat="1" x14ac:dyDescent="0.2"/>
    <row r="1333" s="104" customFormat="1" x14ac:dyDescent="0.2"/>
    <row r="1334" s="104" customFormat="1" x14ac:dyDescent="0.2"/>
    <row r="1335" s="104" customFormat="1" x14ac:dyDescent="0.2"/>
    <row r="1336" s="104" customFormat="1" x14ac:dyDescent="0.2"/>
    <row r="1337" s="104" customFormat="1" x14ac:dyDescent="0.2"/>
    <row r="1338" s="104" customFormat="1" x14ac:dyDescent="0.2"/>
    <row r="1339" s="104" customFormat="1" x14ac:dyDescent="0.2"/>
    <row r="1340" s="104" customFormat="1" x14ac:dyDescent="0.2"/>
    <row r="1341" s="104" customFormat="1" x14ac:dyDescent="0.2"/>
    <row r="1342" s="104" customFormat="1" x14ac:dyDescent="0.2"/>
    <row r="1343" s="104" customFormat="1" x14ac:dyDescent="0.2"/>
    <row r="1344" s="104" customFormat="1" x14ac:dyDescent="0.2"/>
    <row r="1345" s="104" customFormat="1" x14ac:dyDescent="0.2"/>
    <row r="1346" s="104" customFormat="1" x14ac:dyDescent="0.2"/>
    <row r="1347" s="104" customFormat="1" x14ac:dyDescent="0.2"/>
    <row r="1348" s="104" customFormat="1" x14ac:dyDescent="0.2"/>
    <row r="1349" s="104" customFormat="1" x14ac:dyDescent="0.2"/>
    <row r="1350" s="104" customFormat="1" x14ac:dyDescent="0.2"/>
    <row r="1351" s="104" customFormat="1" x14ac:dyDescent="0.2"/>
    <row r="1352" s="104" customFormat="1" x14ac:dyDescent="0.2"/>
    <row r="1353" s="104" customFormat="1" x14ac:dyDescent="0.2"/>
    <row r="1354" s="104" customFormat="1" x14ac:dyDescent="0.2"/>
    <row r="1355" s="104" customFormat="1" x14ac:dyDescent="0.2"/>
    <row r="1356" s="104" customFormat="1" x14ac:dyDescent="0.2"/>
    <row r="1357" s="104" customFormat="1" x14ac:dyDescent="0.2"/>
    <row r="1358" s="104" customFormat="1" x14ac:dyDescent="0.2"/>
    <row r="1359" s="104" customFormat="1" x14ac:dyDescent="0.2"/>
    <row r="1360" s="104" customFormat="1" x14ac:dyDescent="0.2"/>
    <row r="1361" s="104" customFormat="1" x14ac:dyDescent="0.2"/>
    <row r="1362" s="104" customFormat="1" x14ac:dyDescent="0.2"/>
    <row r="1363" s="104" customFormat="1" x14ac:dyDescent="0.2"/>
    <row r="1364" s="104" customFormat="1" x14ac:dyDescent="0.2"/>
    <row r="1365" s="104" customFormat="1" x14ac:dyDescent="0.2"/>
    <row r="1366" s="104" customFormat="1" x14ac:dyDescent="0.2"/>
    <row r="1367" s="104" customFormat="1" x14ac:dyDescent="0.2"/>
    <row r="1368" s="104" customFormat="1" x14ac:dyDescent="0.2"/>
    <row r="1369" s="104" customFormat="1" x14ac:dyDescent="0.2"/>
    <row r="1370" s="104" customFormat="1" x14ac:dyDescent="0.2"/>
    <row r="1371" s="104" customFormat="1" x14ac:dyDescent="0.2"/>
    <row r="1372" s="104" customFormat="1" x14ac:dyDescent="0.2"/>
    <row r="1373" s="104" customFormat="1" x14ac:dyDescent="0.2"/>
    <row r="1374" s="104" customFormat="1" x14ac:dyDescent="0.2"/>
    <row r="1375" s="104" customFormat="1" x14ac:dyDescent="0.2"/>
    <row r="1376" s="104" customFormat="1" x14ac:dyDescent="0.2"/>
    <row r="1377" s="104" customFormat="1" x14ac:dyDescent="0.2"/>
    <row r="1378" s="104" customFormat="1" x14ac:dyDescent="0.2"/>
    <row r="1379" s="104" customFormat="1" x14ac:dyDescent="0.2"/>
    <row r="1380" s="104" customFormat="1" x14ac:dyDescent="0.2"/>
    <row r="1381" s="104" customFormat="1" x14ac:dyDescent="0.2"/>
    <row r="1382" s="104" customFormat="1" x14ac:dyDescent="0.2"/>
    <row r="1383" s="104" customFormat="1" x14ac:dyDescent="0.2"/>
    <row r="1384" s="104" customFormat="1" x14ac:dyDescent="0.2"/>
    <row r="1385" s="104" customFormat="1" x14ac:dyDescent="0.2"/>
    <row r="1386" s="104" customFormat="1" x14ac:dyDescent="0.2"/>
    <row r="1387" s="104" customFormat="1" x14ac:dyDescent="0.2"/>
    <row r="1388" s="104" customFormat="1" x14ac:dyDescent="0.2"/>
    <row r="1389" s="104" customFormat="1" x14ac:dyDescent="0.2"/>
    <row r="1390" s="104" customFormat="1" x14ac:dyDescent="0.2"/>
    <row r="1391" s="104" customFormat="1" x14ac:dyDescent="0.2"/>
    <row r="1392" s="104" customFormat="1" x14ac:dyDescent="0.2"/>
    <row r="1393" s="104" customFormat="1" x14ac:dyDescent="0.2"/>
    <row r="1394" s="104" customFormat="1" x14ac:dyDescent="0.2"/>
    <row r="1395" s="104" customFormat="1" x14ac:dyDescent="0.2"/>
    <row r="1396" s="104" customFormat="1" x14ac:dyDescent="0.2"/>
    <row r="1397" s="104" customFormat="1" x14ac:dyDescent="0.2"/>
    <row r="1398" s="104" customFormat="1" x14ac:dyDescent="0.2"/>
    <row r="1399" s="104" customFormat="1" x14ac:dyDescent="0.2"/>
    <row r="1400" s="104" customFormat="1" x14ac:dyDescent="0.2"/>
    <row r="1401" s="104" customFormat="1" x14ac:dyDescent="0.2"/>
    <row r="1402" s="104" customFormat="1" x14ac:dyDescent="0.2"/>
    <row r="1403" s="104" customFormat="1" x14ac:dyDescent="0.2"/>
    <row r="1404" s="104" customFormat="1" x14ac:dyDescent="0.2"/>
    <row r="1405" s="104" customFormat="1" x14ac:dyDescent="0.2"/>
    <row r="1406" s="104" customFormat="1" x14ac:dyDescent="0.2"/>
    <row r="1407" s="104" customFormat="1" x14ac:dyDescent="0.2"/>
    <row r="1408" s="104" customFormat="1" x14ac:dyDescent="0.2"/>
    <row r="1409" s="104" customFormat="1" x14ac:dyDescent="0.2"/>
    <row r="1410" s="104" customFormat="1" x14ac:dyDescent="0.2"/>
    <row r="1411" s="104" customFormat="1" x14ac:dyDescent="0.2"/>
    <row r="1412" s="104" customFormat="1" x14ac:dyDescent="0.2"/>
    <row r="1413" s="104" customFormat="1" x14ac:dyDescent="0.2"/>
    <row r="1414" s="104" customFormat="1" x14ac:dyDescent="0.2"/>
    <row r="1415" s="104" customFormat="1" x14ac:dyDescent="0.2"/>
    <row r="1416" s="104" customFormat="1" x14ac:dyDescent="0.2"/>
    <row r="1417" s="104" customFormat="1" x14ac:dyDescent="0.2"/>
    <row r="1418" s="104" customFormat="1" x14ac:dyDescent="0.2"/>
    <row r="1419" s="104" customFormat="1" x14ac:dyDescent="0.2"/>
    <row r="1420" s="104" customFormat="1" x14ac:dyDescent="0.2"/>
    <row r="1421" s="104" customFormat="1" x14ac:dyDescent="0.2"/>
    <row r="1422" s="104" customFormat="1" x14ac:dyDescent="0.2"/>
    <row r="1423" s="104" customFormat="1" x14ac:dyDescent="0.2"/>
    <row r="1424" s="104" customFormat="1" x14ac:dyDescent="0.2"/>
    <row r="1425" s="104" customFormat="1" x14ac:dyDescent="0.2"/>
    <row r="1426" s="104" customFormat="1" x14ac:dyDescent="0.2"/>
    <row r="1427" s="104" customFormat="1" x14ac:dyDescent="0.2"/>
    <row r="1428" s="104" customFormat="1" x14ac:dyDescent="0.2"/>
    <row r="1429" s="104" customFormat="1" x14ac:dyDescent="0.2"/>
    <row r="1430" s="104" customFormat="1" x14ac:dyDescent="0.2"/>
    <row r="1431" s="104" customFormat="1" x14ac:dyDescent="0.2"/>
    <row r="1432" s="104" customFormat="1" x14ac:dyDescent="0.2"/>
    <row r="1433" s="104" customFormat="1" x14ac:dyDescent="0.2"/>
    <row r="1434" s="104" customFormat="1" x14ac:dyDescent="0.2"/>
    <row r="1435" s="104" customFormat="1" x14ac:dyDescent="0.2"/>
    <row r="1436" s="104" customFormat="1" x14ac:dyDescent="0.2"/>
    <row r="1437" s="104" customFormat="1" x14ac:dyDescent="0.2"/>
    <row r="1438" s="104" customFormat="1" x14ac:dyDescent="0.2"/>
    <row r="1439" s="104" customFormat="1" x14ac:dyDescent="0.2"/>
    <row r="1440" s="104" customFormat="1" x14ac:dyDescent="0.2"/>
    <row r="1441" s="104" customFormat="1" x14ac:dyDescent="0.2"/>
    <row r="1442" s="104" customFormat="1" x14ac:dyDescent="0.2"/>
    <row r="1443" s="104" customFormat="1" x14ac:dyDescent="0.2"/>
    <row r="1444" s="104" customFormat="1" x14ac:dyDescent="0.2"/>
    <row r="1445" s="104" customFormat="1" x14ac:dyDescent="0.2"/>
    <row r="1446" s="104" customFormat="1" x14ac:dyDescent="0.2"/>
    <row r="1447" s="104" customFormat="1" x14ac:dyDescent="0.2"/>
    <row r="1448" s="104" customFormat="1" x14ac:dyDescent="0.2"/>
    <row r="1449" s="104" customFormat="1" x14ac:dyDescent="0.2"/>
    <row r="1450" s="104" customFormat="1" x14ac:dyDescent="0.2"/>
    <row r="1451" s="104" customFormat="1" x14ac:dyDescent="0.2"/>
    <row r="1452" s="104" customFormat="1" x14ac:dyDescent="0.2"/>
    <row r="1453" s="104" customFormat="1" x14ac:dyDescent="0.2"/>
    <row r="1454" s="104" customFormat="1" x14ac:dyDescent="0.2"/>
    <row r="1455" s="104" customFormat="1" x14ac:dyDescent="0.2"/>
    <row r="1456" s="104" customFormat="1" x14ac:dyDescent="0.2"/>
    <row r="1457" s="104" customFormat="1" x14ac:dyDescent="0.2"/>
    <row r="1458" s="104" customFormat="1" x14ac:dyDescent="0.2"/>
    <row r="1459" s="104" customFormat="1" x14ac:dyDescent="0.2"/>
    <row r="1460" s="104" customFormat="1" x14ac:dyDescent="0.2"/>
    <row r="1461" s="104" customFormat="1" x14ac:dyDescent="0.2"/>
    <row r="1462" s="104" customFormat="1" x14ac:dyDescent="0.2"/>
    <row r="1463" s="104" customFormat="1" x14ac:dyDescent="0.2"/>
    <row r="1464" s="104" customFormat="1" x14ac:dyDescent="0.2"/>
    <row r="1465" s="104" customFormat="1" x14ac:dyDescent="0.2"/>
    <row r="1466" s="104" customFormat="1" x14ac:dyDescent="0.2"/>
    <row r="1467" s="104" customFormat="1" x14ac:dyDescent="0.2"/>
    <row r="1468" s="104" customFormat="1" x14ac:dyDescent="0.2"/>
    <row r="1469" s="104" customFormat="1" x14ac:dyDescent="0.2"/>
    <row r="1470" s="104" customFormat="1" x14ac:dyDescent="0.2"/>
    <row r="1471" s="104" customFormat="1" x14ac:dyDescent="0.2"/>
    <row r="1472" s="104" customFormat="1" x14ac:dyDescent="0.2"/>
    <row r="1473" s="104" customFormat="1" x14ac:dyDescent="0.2"/>
    <row r="1474" s="104" customFormat="1" x14ac:dyDescent="0.2"/>
    <row r="1475" s="104" customFormat="1" x14ac:dyDescent="0.2"/>
    <row r="1476" s="104" customFormat="1" x14ac:dyDescent="0.2"/>
    <row r="1477" s="104" customFormat="1" x14ac:dyDescent="0.2"/>
    <row r="1478" s="104" customFormat="1" x14ac:dyDescent="0.2"/>
    <row r="1479" s="104" customFormat="1" x14ac:dyDescent="0.2"/>
    <row r="1480" s="104" customFormat="1" x14ac:dyDescent="0.2"/>
    <row r="1481" s="104" customFormat="1" x14ac:dyDescent="0.2"/>
    <row r="1482" s="104" customFormat="1" x14ac:dyDescent="0.2"/>
    <row r="1483" s="104" customFormat="1" x14ac:dyDescent="0.2"/>
    <row r="1484" s="104" customFormat="1" x14ac:dyDescent="0.2"/>
    <row r="1485" s="104" customFormat="1" x14ac:dyDescent="0.2"/>
    <row r="1486" s="104" customFormat="1" x14ac:dyDescent="0.2"/>
    <row r="1487" s="104" customFormat="1" x14ac:dyDescent="0.2"/>
    <row r="1488" s="104" customFormat="1" x14ac:dyDescent="0.2"/>
    <row r="1489" s="104" customFormat="1" x14ac:dyDescent="0.2"/>
    <row r="1490" s="104" customFormat="1" x14ac:dyDescent="0.2"/>
    <row r="1491" s="104" customFormat="1" x14ac:dyDescent="0.2"/>
    <row r="1492" s="104" customFormat="1" x14ac:dyDescent="0.2"/>
    <row r="1493" s="104" customFormat="1" x14ac:dyDescent="0.2"/>
    <row r="1494" s="104" customFormat="1" x14ac:dyDescent="0.2"/>
    <row r="1495" s="104" customFormat="1" x14ac:dyDescent="0.2"/>
    <row r="1496" s="104" customFormat="1" x14ac:dyDescent="0.2"/>
    <row r="1497" s="104" customFormat="1" x14ac:dyDescent="0.2"/>
    <row r="1498" s="104" customFormat="1" x14ac:dyDescent="0.2"/>
    <row r="1499" s="104" customFormat="1" x14ac:dyDescent="0.2"/>
    <row r="1500" s="104" customFormat="1" x14ac:dyDescent="0.2"/>
    <row r="1501" s="104" customFormat="1" x14ac:dyDescent="0.2"/>
    <row r="1502" s="104" customFormat="1" x14ac:dyDescent="0.2"/>
    <row r="1503" s="104" customFormat="1" x14ac:dyDescent="0.2"/>
    <row r="1504" s="104" customFormat="1" x14ac:dyDescent="0.2"/>
    <row r="1505" s="104" customFormat="1" x14ac:dyDescent="0.2"/>
    <row r="1506" s="104" customFormat="1" x14ac:dyDescent="0.2"/>
    <row r="1507" s="104" customFormat="1" x14ac:dyDescent="0.2"/>
    <row r="1508" s="104" customFormat="1" x14ac:dyDescent="0.2"/>
    <row r="1509" s="104" customFormat="1" x14ac:dyDescent="0.2"/>
    <row r="1510" s="104" customFormat="1" x14ac:dyDescent="0.2"/>
    <row r="1511" s="104" customFormat="1" x14ac:dyDescent="0.2"/>
    <row r="1512" s="104" customFormat="1" x14ac:dyDescent="0.2"/>
    <row r="1513" s="104" customFormat="1" x14ac:dyDescent="0.2"/>
    <row r="1514" s="104" customFormat="1" x14ac:dyDescent="0.2"/>
    <row r="1515" s="104" customFormat="1" x14ac:dyDescent="0.2"/>
    <row r="1516" s="104" customFormat="1" x14ac:dyDescent="0.2"/>
    <row r="1517" s="104" customFormat="1" x14ac:dyDescent="0.2"/>
    <row r="1518" s="104" customFormat="1" x14ac:dyDescent="0.2"/>
    <row r="1519" s="104" customFormat="1" x14ac:dyDescent="0.2"/>
    <row r="1520" s="104" customFormat="1" x14ac:dyDescent="0.2"/>
    <row r="1521" s="104" customFormat="1" x14ac:dyDescent="0.2"/>
    <row r="1522" s="104" customFormat="1" x14ac:dyDescent="0.2"/>
    <row r="1523" s="104" customFormat="1" x14ac:dyDescent="0.2"/>
    <row r="1524" s="104" customFormat="1" x14ac:dyDescent="0.2"/>
    <row r="1525" s="104" customFormat="1" x14ac:dyDescent="0.2"/>
    <row r="1526" s="104" customFormat="1" x14ac:dyDescent="0.2"/>
    <row r="1527" s="104" customFormat="1" x14ac:dyDescent="0.2"/>
    <row r="1528" s="104" customFormat="1" x14ac:dyDescent="0.2"/>
    <row r="1529" s="104" customFormat="1" x14ac:dyDescent="0.2"/>
    <row r="1530" s="104" customFormat="1" x14ac:dyDescent="0.2"/>
    <row r="1531" s="104" customFormat="1" x14ac:dyDescent="0.2"/>
    <row r="1532" s="104" customFormat="1" x14ac:dyDescent="0.2"/>
    <row r="1533" s="104" customFormat="1" x14ac:dyDescent="0.2"/>
    <row r="1534" s="104" customFormat="1" x14ac:dyDescent="0.2"/>
    <row r="1535" s="104" customFormat="1" x14ac:dyDescent="0.2"/>
    <row r="1536" s="104" customFormat="1" x14ac:dyDescent="0.2"/>
    <row r="1537" s="104" customFormat="1" x14ac:dyDescent="0.2"/>
    <row r="1538" s="104" customFormat="1" x14ac:dyDescent="0.2"/>
    <row r="1539" s="104" customFormat="1" x14ac:dyDescent="0.2"/>
    <row r="1540" s="104" customFormat="1" x14ac:dyDescent="0.2"/>
    <row r="1541" s="104" customFormat="1" x14ac:dyDescent="0.2"/>
    <row r="1542" s="104" customFormat="1" x14ac:dyDescent="0.2"/>
    <row r="1543" s="104" customFormat="1" x14ac:dyDescent="0.2"/>
    <row r="1544" s="104" customFormat="1" x14ac:dyDescent="0.2"/>
    <row r="1545" s="104" customFormat="1" x14ac:dyDescent="0.2"/>
    <row r="1546" s="104" customFormat="1" x14ac:dyDescent="0.2"/>
    <row r="1547" s="104" customFormat="1" x14ac:dyDescent="0.2"/>
    <row r="1548" s="104" customFormat="1" x14ac:dyDescent="0.2"/>
    <row r="1549" s="104" customFormat="1" x14ac:dyDescent="0.2"/>
    <row r="1550" s="104" customFormat="1" x14ac:dyDescent="0.2"/>
    <row r="1551" s="104" customFormat="1" x14ac:dyDescent="0.2"/>
    <row r="1552" s="104" customFormat="1" x14ac:dyDescent="0.2"/>
    <row r="1553" s="104" customFormat="1" x14ac:dyDescent="0.2"/>
    <row r="1554" s="104" customFormat="1" x14ac:dyDescent="0.2"/>
    <row r="1555" s="104" customFormat="1" x14ac:dyDescent="0.2"/>
    <row r="1556" s="104" customFormat="1" x14ac:dyDescent="0.2"/>
    <row r="1557" s="104" customFormat="1" x14ac:dyDescent="0.2"/>
    <row r="1558" s="104" customFormat="1" x14ac:dyDescent="0.2"/>
    <row r="1559" s="104" customFormat="1" x14ac:dyDescent="0.2"/>
    <row r="1560" s="104" customFormat="1" x14ac:dyDescent="0.2"/>
    <row r="1561" s="104" customFormat="1" x14ac:dyDescent="0.2"/>
    <row r="1562" s="104" customFormat="1" x14ac:dyDescent="0.2"/>
    <row r="1563" s="104" customFormat="1" x14ac:dyDescent="0.2"/>
    <row r="1564" s="104" customFormat="1" x14ac:dyDescent="0.2"/>
    <row r="1565" s="104" customFormat="1" x14ac:dyDescent="0.2"/>
    <row r="1566" s="104" customFormat="1" x14ac:dyDescent="0.2"/>
    <row r="1567" s="104" customFormat="1" x14ac:dyDescent="0.2"/>
    <row r="1568" s="104" customFormat="1" x14ac:dyDescent="0.2"/>
    <row r="1569" s="104" customFormat="1" x14ac:dyDescent="0.2"/>
    <row r="1570" s="104" customFormat="1" x14ac:dyDescent="0.2"/>
    <row r="1571" s="104" customFormat="1" x14ac:dyDescent="0.2"/>
    <row r="1572" s="104" customFormat="1" x14ac:dyDescent="0.2"/>
    <row r="1573" s="104" customFormat="1" x14ac:dyDescent="0.2"/>
    <row r="1574" s="104" customFormat="1" x14ac:dyDescent="0.2"/>
    <row r="1575" s="104" customFormat="1" x14ac:dyDescent="0.2"/>
    <row r="1576" s="104" customFormat="1" x14ac:dyDescent="0.2"/>
    <row r="1577" s="104" customFormat="1" x14ac:dyDescent="0.2"/>
    <row r="1578" s="104" customFormat="1" x14ac:dyDescent="0.2"/>
    <row r="1579" s="104" customFormat="1" x14ac:dyDescent="0.2"/>
    <row r="1580" s="104" customFormat="1" x14ac:dyDescent="0.2"/>
    <row r="1581" s="104" customFormat="1" x14ac:dyDescent="0.2"/>
    <row r="1582" s="104" customFormat="1" x14ac:dyDescent="0.2"/>
    <row r="1583" s="104" customFormat="1" x14ac:dyDescent="0.2"/>
    <row r="1584" s="104" customFormat="1" x14ac:dyDescent="0.2"/>
    <row r="1585" s="104" customFormat="1" x14ac:dyDescent="0.2"/>
    <row r="1586" s="104" customFormat="1" x14ac:dyDescent="0.2"/>
    <row r="1587" s="104" customFormat="1" x14ac:dyDescent="0.2"/>
    <row r="1588" s="104" customFormat="1" x14ac:dyDescent="0.2"/>
    <row r="1589" s="104" customFormat="1" x14ac:dyDescent="0.2"/>
    <row r="1590" s="104" customFormat="1" x14ac:dyDescent="0.2"/>
    <row r="1591" s="104" customFormat="1" x14ac:dyDescent="0.2"/>
    <row r="1592" s="104" customFormat="1" x14ac:dyDescent="0.2"/>
    <row r="1593" s="104" customFormat="1" x14ac:dyDescent="0.2"/>
    <row r="1594" s="104" customFormat="1" x14ac:dyDescent="0.2"/>
    <row r="1595" s="104" customFormat="1" x14ac:dyDescent="0.2"/>
    <row r="1596" s="104" customFormat="1" x14ac:dyDescent="0.2"/>
    <row r="1597" s="104" customFormat="1" x14ac:dyDescent="0.2"/>
    <row r="1598" s="104" customFormat="1" x14ac:dyDescent="0.2"/>
    <row r="1599" s="104" customFormat="1" x14ac:dyDescent="0.2"/>
    <row r="1600" s="104" customFormat="1" x14ac:dyDescent="0.2"/>
    <row r="1601" s="104" customFormat="1" x14ac:dyDescent="0.2"/>
    <row r="1602" s="104" customFormat="1" x14ac:dyDescent="0.2"/>
    <row r="1603" s="104" customFormat="1" x14ac:dyDescent="0.2"/>
    <row r="1604" s="104" customFormat="1" x14ac:dyDescent="0.2"/>
    <row r="1605" s="104" customFormat="1" x14ac:dyDescent="0.2"/>
    <row r="1606" s="104" customFormat="1" x14ac:dyDescent="0.2"/>
    <row r="1607" s="104" customFormat="1" x14ac:dyDescent="0.2"/>
    <row r="1608" s="104" customFormat="1" x14ac:dyDescent="0.2"/>
    <row r="1609" s="104" customFormat="1" x14ac:dyDescent="0.2"/>
    <row r="1610" s="104" customFormat="1" x14ac:dyDescent="0.2"/>
    <row r="1611" s="104" customFormat="1" x14ac:dyDescent="0.2"/>
    <row r="1612" s="104" customFormat="1" x14ac:dyDescent="0.2"/>
    <row r="1613" s="104" customFormat="1" x14ac:dyDescent="0.2"/>
    <row r="1614" s="104" customFormat="1" x14ac:dyDescent="0.2"/>
    <row r="1615" s="104" customFormat="1" x14ac:dyDescent="0.2"/>
    <row r="1616" s="104" customFormat="1" x14ac:dyDescent="0.2"/>
    <row r="1617" s="104" customFormat="1" x14ac:dyDescent="0.2"/>
    <row r="1618" s="104" customFormat="1" x14ac:dyDescent="0.2"/>
    <row r="1619" s="104" customFormat="1" x14ac:dyDescent="0.2"/>
    <row r="1620" s="104" customFormat="1" x14ac:dyDescent="0.2"/>
    <row r="1621" s="104" customFormat="1" x14ac:dyDescent="0.2"/>
    <row r="1622" s="104" customFormat="1" x14ac:dyDescent="0.2"/>
    <row r="1623" s="104" customFormat="1" x14ac:dyDescent="0.2"/>
    <row r="1624" s="104" customFormat="1" x14ac:dyDescent="0.2"/>
    <row r="1625" s="104" customFormat="1" x14ac:dyDescent="0.2"/>
    <row r="1626" s="104" customFormat="1" x14ac:dyDescent="0.2"/>
    <row r="1627" s="104" customFormat="1" x14ac:dyDescent="0.2"/>
    <row r="1628" s="104" customFormat="1" x14ac:dyDescent="0.2"/>
    <row r="1629" s="104" customFormat="1" x14ac:dyDescent="0.2"/>
    <row r="1630" s="104" customFormat="1" x14ac:dyDescent="0.2"/>
    <row r="1631" s="104" customFormat="1" x14ac:dyDescent="0.2"/>
    <row r="1632" s="104" customFormat="1" x14ac:dyDescent="0.2"/>
    <row r="1633" s="104" customFormat="1" x14ac:dyDescent="0.2"/>
    <row r="1634" s="104" customFormat="1" x14ac:dyDescent="0.2"/>
    <row r="1635" s="104" customFormat="1" x14ac:dyDescent="0.2"/>
    <row r="1636" s="104" customFormat="1" x14ac:dyDescent="0.2"/>
    <row r="1637" s="104" customFormat="1" x14ac:dyDescent="0.2"/>
    <row r="1638" s="104" customFormat="1" x14ac:dyDescent="0.2"/>
    <row r="1639" s="104" customFormat="1" x14ac:dyDescent="0.2"/>
    <row r="1640" s="104" customFormat="1" x14ac:dyDescent="0.2"/>
    <row r="1641" s="104" customFormat="1" x14ac:dyDescent="0.2"/>
    <row r="1642" s="104" customFormat="1" x14ac:dyDescent="0.2"/>
    <row r="1643" s="104" customFormat="1" x14ac:dyDescent="0.2"/>
    <row r="1644" s="104" customFormat="1" x14ac:dyDescent="0.2"/>
    <row r="1645" s="104" customFormat="1" x14ac:dyDescent="0.2"/>
    <row r="1646" s="104" customFormat="1" x14ac:dyDescent="0.2"/>
    <row r="1647" s="104" customFormat="1" x14ac:dyDescent="0.2"/>
    <row r="1648" s="104" customFormat="1" x14ac:dyDescent="0.2"/>
    <row r="1649" s="104" customFormat="1" x14ac:dyDescent="0.2"/>
    <row r="1650" s="104" customFormat="1" x14ac:dyDescent="0.2"/>
    <row r="1651" s="104" customFormat="1" x14ac:dyDescent="0.2"/>
    <row r="1652" s="104" customFormat="1" x14ac:dyDescent="0.2"/>
    <row r="1653" s="104" customFormat="1" x14ac:dyDescent="0.2"/>
    <row r="1654" s="104" customFormat="1" x14ac:dyDescent="0.2"/>
    <row r="1655" s="104" customFormat="1" x14ac:dyDescent="0.2"/>
    <row r="1656" s="104" customFormat="1" x14ac:dyDescent="0.2"/>
    <row r="1657" s="104" customFormat="1" x14ac:dyDescent="0.2"/>
    <row r="1658" s="104" customFormat="1" x14ac:dyDescent="0.2"/>
    <row r="1659" s="104" customFormat="1" x14ac:dyDescent="0.2"/>
    <row r="1660" s="104" customFormat="1" x14ac:dyDescent="0.2"/>
    <row r="1661" s="104" customFormat="1" x14ac:dyDescent="0.2"/>
    <row r="1662" s="104" customFormat="1" x14ac:dyDescent="0.2"/>
    <row r="1663" s="104" customFormat="1" x14ac:dyDescent="0.2"/>
    <row r="1664" s="104" customFormat="1" x14ac:dyDescent="0.2"/>
    <row r="1665" s="104" customFormat="1" x14ac:dyDescent="0.2"/>
    <row r="1666" s="104" customFormat="1" x14ac:dyDescent="0.2"/>
    <row r="1667" s="104" customFormat="1" x14ac:dyDescent="0.2"/>
    <row r="1668" s="104" customFormat="1" x14ac:dyDescent="0.2"/>
    <row r="1669" s="104" customFormat="1" x14ac:dyDescent="0.2"/>
    <row r="1670" s="104" customFormat="1" x14ac:dyDescent="0.2"/>
    <row r="1671" s="104" customFormat="1" x14ac:dyDescent="0.2"/>
    <row r="1672" s="104" customFormat="1" x14ac:dyDescent="0.2"/>
    <row r="1673" s="104" customFormat="1" x14ac:dyDescent="0.2"/>
    <row r="1674" s="104" customFormat="1" x14ac:dyDescent="0.2"/>
    <row r="1675" s="104" customFormat="1" x14ac:dyDescent="0.2"/>
    <row r="1676" s="104" customFormat="1" x14ac:dyDescent="0.2"/>
    <row r="1677" s="104" customFormat="1" x14ac:dyDescent="0.2"/>
    <row r="1678" s="104" customFormat="1" x14ac:dyDescent="0.2"/>
    <row r="1679" s="104" customFormat="1" x14ac:dyDescent="0.2"/>
    <row r="1680" s="104" customFormat="1" x14ac:dyDescent="0.2"/>
    <row r="1681" s="104" customFormat="1" x14ac:dyDescent="0.2"/>
    <row r="1682" s="104" customFormat="1" x14ac:dyDescent="0.2"/>
    <row r="1683" s="104" customFormat="1" x14ac:dyDescent="0.2"/>
    <row r="1684" s="104" customFormat="1" x14ac:dyDescent="0.2"/>
    <row r="1685" s="104" customFormat="1" x14ac:dyDescent="0.2"/>
    <row r="1686" s="104" customFormat="1" x14ac:dyDescent="0.2"/>
    <row r="1687" s="104" customFormat="1" x14ac:dyDescent="0.2"/>
    <row r="1688" s="104" customFormat="1" x14ac:dyDescent="0.2"/>
    <row r="1689" s="104" customFormat="1" x14ac:dyDescent="0.2"/>
    <row r="1690" s="104" customFormat="1" x14ac:dyDescent="0.2"/>
    <row r="1691" s="104" customFormat="1" x14ac:dyDescent="0.2"/>
    <row r="1692" s="104" customFormat="1" x14ac:dyDescent="0.2"/>
    <row r="1693" s="104" customFormat="1" x14ac:dyDescent="0.2"/>
    <row r="1694" s="104" customFormat="1" x14ac:dyDescent="0.2"/>
    <row r="1695" s="104" customFormat="1" x14ac:dyDescent="0.2"/>
    <row r="1696" s="104" customFormat="1" x14ac:dyDescent="0.2"/>
    <row r="1697" s="104" customFormat="1" x14ac:dyDescent="0.2"/>
    <row r="1698" s="104" customFormat="1" x14ac:dyDescent="0.2"/>
    <row r="1699" s="104" customFormat="1" x14ac:dyDescent="0.2"/>
    <row r="1700" s="104" customFormat="1" x14ac:dyDescent="0.2"/>
    <row r="1701" s="104" customFormat="1" x14ac:dyDescent="0.2"/>
    <row r="1702" s="104" customFormat="1" x14ac:dyDescent="0.2"/>
    <row r="1703" s="104" customFormat="1" x14ac:dyDescent="0.2"/>
    <row r="1704" s="104" customFormat="1" x14ac:dyDescent="0.2"/>
    <row r="1705" s="104" customFormat="1" x14ac:dyDescent="0.2"/>
    <row r="1706" s="104" customFormat="1" x14ac:dyDescent="0.2"/>
    <row r="1707" s="104" customFormat="1" x14ac:dyDescent="0.2"/>
    <row r="1708" s="104" customFormat="1" x14ac:dyDescent="0.2"/>
    <row r="1709" s="104" customFormat="1" x14ac:dyDescent="0.2"/>
    <row r="1710" s="104" customFormat="1" x14ac:dyDescent="0.2"/>
    <row r="1711" s="104" customFormat="1" x14ac:dyDescent="0.2"/>
    <row r="1712" s="104" customFormat="1" x14ac:dyDescent="0.2"/>
    <row r="1713" s="104" customFormat="1" x14ac:dyDescent="0.2"/>
    <row r="1714" s="104" customFormat="1" x14ac:dyDescent="0.2"/>
    <row r="1715" s="104" customFormat="1" x14ac:dyDescent="0.2"/>
    <row r="1716" s="104" customFormat="1" x14ac:dyDescent="0.2"/>
    <row r="1717" s="104" customFormat="1" x14ac:dyDescent="0.2"/>
    <row r="1718" s="104" customFormat="1" x14ac:dyDescent="0.2"/>
    <row r="1719" s="104" customFormat="1" x14ac:dyDescent="0.2"/>
    <row r="1720" s="104" customFormat="1" x14ac:dyDescent="0.2"/>
    <row r="1721" s="104" customFormat="1" x14ac:dyDescent="0.2"/>
    <row r="1722" s="104" customFormat="1" x14ac:dyDescent="0.2"/>
    <row r="1723" s="104" customFormat="1" x14ac:dyDescent="0.2"/>
    <row r="1724" s="104" customFormat="1" x14ac:dyDescent="0.2"/>
    <row r="1725" s="104" customFormat="1" x14ac:dyDescent="0.2"/>
    <row r="1726" s="104" customFormat="1" x14ac:dyDescent="0.2"/>
    <row r="1727" s="104" customFormat="1" x14ac:dyDescent="0.2"/>
    <row r="1728" s="104" customFormat="1" x14ac:dyDescent="0.2"/>
    <row r="1729" s="104" customFormat="1" x14ac:dyDescent="0.2"/>
    <row r="1730" s="104" customFormat="1" x14ac:dyDescent="0.2"/>
    <row r="1731" s="104" customFormat="1" x14ac:dyDescent="0.2"/>
    <row r="1732" s="104" customFormat="1" x14ac:dyDescent="0.2"/>
    <row r="1733" s="104" customFormat="1" x14ac:dyDescent="0.2"/>
    <row r="1734" s="104" customFormat="1" x14ac:dyDescent="0.2"/>
    <row r="1735" s="104" customFormat="1" x14ac:dyDescent="0.2"/>
    <row r="1736" s="104" customFormat="1" x14ac:dyDescent="0.2"/>
    <row r="1737" s="104" customFormat="1" x14ac:dyDescent="0.2"/>
    <row r="1738" s="104" customFormat="1" x14ac:dyDescent="0.2"/>
    <row r="1739" s="104" customFormat="1" x14ac:dyDescent="0.2"/>
    <row r="1740" s="104" customFormat="1" x14ac:dyDescent="0.2"/>
    <row r="1741" s="104" customFormat="1" x14ac:dyDescent="0.2"/>
    <row r="1742" s="104" customFormat="1" x14ac:dyDescent="0.2"/>
    <row r="1743" s="104" customFormat="1" x14ac:dyDescent="0.2"/>
    <row r="1744" s="104" customFormat="1" x14ac:dyDescent="0.2"/>
    <row r="1745" s="104" customFormat="1" x14ac:dyDescent="0.2"/>
    <row r="1746" s="104" customFormat="1" x14ac:dyDescent="0.2"/>
    <row r="1747" s="104" customFormat="1" x14ac:dyDescent="0.2"/>
    <row r="1748" s="104" customFormat="1" x14ac:dyDescent="0.2"/>
    <row r="1749" s="104" customFormat="1" x14ac:dyDescent="0.2"/>
    <row r="1750" s="104" customFormat="1" x14ac:dyDescent="0.2"/>
    <row r="1751" s="104" customFormat="1" x14ac:dyDescent="0.2"/>
    <row r="1752" s="104" customFormat="1" x14ac:dyDescent="0.2"/>
    <row r="1753" s="104" customFormat="1" x14ac:dyDescent="0.2"/>
    <row r="1754" s="104" customFormat="1" x14ac:dyDescent="0.2"/>
    <row r="1755" s="104" customFormat="1" x14ac:dyDescent="0.2"/>
    <row r="1756" s="104" customFormat="1" x14ac:dyDescent="0.2"/>
    <row r="1757" s="104" customFormat="1" x14ac:dyDescent="0.2"/>
    <row r="1758" s="104" customFormat="1" x14ac:dyDescent="0.2"/>
    <row r="1759" s="104" customFormat="1" x14ac:dyDescent="0.2"/>
    <row r="1760" s="104" customFormat="1" x14ac:dyDescent="0.2"/>
    <row r="1761" s="104" customFormat="1" x14ac:dyDescent="0.2"/>
    <row r="1762" s="104" customFormat="1" x14ac:dyDescent="0.2"/>
    <row r="1763" s="104" customFormat="1" x14ac:dyDescent="0.2"/>
    <row r="1764" s="104" customFormat="1" x14ac:dyDescent="0.2"/>
    <row r="1765" s="104" customFormat="1" x14ac:dyDescent="0.2"/>
    <row r="1766" s="104" customFormat="1" x14ac:dyDescent="0.2"/>
    <row r="1767" s="104" customFormat="1" x14ac:dyDescent="0.2"/>
    <row r="1768" s="104" customFormat="1" x14ac:dyDescent="0.2"/>
    <row r="1769" s="104" customFormat="1" x14ac:dyDescent="0.2"/>
    <row r="1770" s="104" customFormat="1" x14ac:dyDescent="0.2"/>
    <row r="1771" s="104" customFormat="1" x14ac:dyDescent="0.2"/>
    <row r="1772" s="104" customFormat="1" x14ac:dyDescent="0.2"/>
    <row r="1773" s="104" customFormat="1" x14ac:dyDescent="0.2"/>
    <row r="1774" s="104" customFormat="1" x14ac:dyDescent="0.2"/>
    <row r="1775" s="104" customFormat="1" x14ac:dyDescent="0.2"/>
    <row r="1776" s="104" customFormat="1" x14ac:dyDescent="0.2"/>
    <row r="1777" s="104" customFormat="1" x14ac:dyDescent="0.2"/>
    <row r="1778" s="104" customFormat="1" x14ac:dyDescent="0.2"/>
    <row r="1779" s="104" customFormat="1" x14ac:dyDescent="0.2"/>
    <row r="1780" s="104" customFormat="1" x14ac:dyDescent="0.2"/>
    <row r="1781" s="104" customFormat="1" x14ac:dyDescent="0.2"/>
    <row r="1782" s="104" customFormat="1" x14ac:dyDescent="0.2"/>
    <row r="1783" s="104" customFormat="1" x14ac:dyDescent="0.2"/>
    <row r="1784" s="104" customFormat="1" x14ac:dyDescent="0.2"/>
    <row r="1785" s="104" customFormat="1" x14ac:dyDescent="0.2"/>
    <row r="1786" s="104" customFormat="1" x14ac:dyDescent="0.2"/>
    <row r="1787" s="104" customFormat="1" x14ac:dyDescent="0.2"/>
    <row r="1788" s="104" customFormat="1" x14ac:dyDescent="0.2"/>
    <row r="1789" s="104" customFormat="1" x14ac:dyDescent="0.2"/>
    <row r="1790" s="104" customFormat="1" x14ac:dyDescent="0.2"/>
    <row r="1791" s="104" customFormat="1" x14ac:dyDescent="0.2"/>
    <row r="1792" s="104" customFormat="1" x14ac:dyDescent="0.2"/>
    <row r="1793" s="104" customFormat="1" x14ac:dyDescent="0.2"/>
    <row r="1794" s="104" customFormat="1" x14ac:dyDescent="0.2"/>
    <row r="1795" s="104" customFormat="1" x14ac:dyDescent="0.2"/>
    <row r="1796" s="104" customFormat="1" x14ac:dyDescent="0.2"/>
    <row r="1797" s="104" customFormat="1" x14ac:dyDescent="0.2"/>
    <row r="1798" s="104" customFormat="1" x14ac:dyDescent="0.2"/>
    <row r="1799" s="104" customFormat="1" x14ac:dyDescent="0.2"/>
    <row r="1800" s="104" customFormat="1" x14ac:dyDescent="0.2"/>
    <row r="1801" s="104" customFormat="1" x14ac:dyDescent="0.2"/>
    <row r="1802" s="104" customFormat="1" x14ac:dyDescent="0.2"/>
    <row r="1803" s="104" customFormat="1" x14ac:dyDescent="0.2"/>
    <row r="1804" s="104" customFormat="1" x14ac:dyDescent="0.2"/>
    <row r="1805" s="104" customFormat="1" x14ac:dyDescent="0.2"/>
    <row r="1806" s="104" customFormat="1" x14ac:dyDescent="0.2"/>
    <row r="1807" s="104" customFormat="1" x14ac:dyDescent="0.2"/>
    <row r="1808" s="104" customFormat="1" x14ac:dyDescent="0.2"/>
    <row r="1809" s="104" customFormat="1" x14ac:dyDescent="0.2"/>
    <row r="1810" s="104" customFormat="1" x14ac:dyDescent="0.2"/>
    <row r="1811" s="104" customFormat="1" x14ac:dyDescent="0.2"/>
    <row r="1812" s="104" customFormat="1" x14ac:dyDescent="0.2"/>
    <row r="1813" s="104" customFormat="1" x14ac:dyDescent="0.2"/>
    <row r="1814" s="104" customFormat="1" x14ac:dyDescent="0.2"/>
    <row r="1815" s="104" customFormat="1" x14ac:dyDescent="0.2"/>
    <row r="1816" s="104" customFormat="1" x14ac:dyDescent="0.2"/>
    <row r="1817" s="104" customFormat="1" x14ac:dyDescent="0.2"/>
    <row r="1818" s="104" customFormat="1" x14ac:dyDescent="0.2"/>
    <row r="1819" s="104" customFormat="1" x14ac:dyDescent="0.2"/>
    <row r="1820" s="104" customFormat="1" x14ac:dyDescent="0.2"/>
    <row r="1821" s="104" customFormat="1" x14ac:dyDescent="0.2"/>
    <row r="1822" s="104" customFormat="1" x14ac:dyDescent="0.2"/>
    <row r="1823" s="104" customFormat="1" x14ac:dyDescent="0.2"/>
    <row r="1824" s="104" customFormat="1" x14ac:dyDescent="0.2"/>
    <row r="1825" s="104" customFormat="1" x14ac:dyDescent="0.2"/>
    <row r="1826" s="104" customFormat="1" x14ac:dyDescent="0.2"/>
    <row r="1827" s="104" customFormat="1" x14ac:dyDescent="0.2"/>
    <row r="1828" s="104" customFormat="1" x14ac:dyDescent="0.2"/>
    <row r="1829" s="104" customFormat="1" x14ac:dyDescent="0.2"/>
    <row r="1830" s="104" customFormat="1" x14ac:dyDescent="0.2"/>
    <row r="1831" s="104" customFormat="1" x14ac:dyDescent="0.2"/>
    <row r="1832" s="104" customFormat="1" x14ac:dyDescent="0.2"/>
    <row r="1833" s="104" customFormat="1" x14ac:dyDescent="0.2"/>
    <row r="1834" s="104" customFormat="1" x14ac:dyDescent="0.2"/>
    <row r="1835" s="104" customFormat="1" x14ac:dyDescent="0.2"/>
    <row r="1836" s="104" customFormat="1" x14ac:dyDescent="0.2"/>
    <row r="1837" s="104" customFormat="1" x14ac:dyDescent="0.2"/>
    <row r="1838" s="104" customFormat="1" x14ac:dyDescent="0.2"/>
    <row r="1839" s="104" customFormat="1" x14ac:dyDescent="0.2"/>
    <row r="1840" s="104" customFormat="1" x14ac:dyDescent="0.2"/>
    <row r="1841" s="104" customFormat="1" x14ac:dyDescent="0.2"/>
    <row r="1842" s="104" customFormat="1" x14ac:dyDescent="0.2"/>
    <row r="1843" s="104" customFormat="1" x14ac:dyDescent="0.2"/>
    <row r="1844" s="104" customFormat="1" x14ac:dyDescent="0.2"/>
    <row r="1845" s="104" customFormat="1" x14ac:dyDescent="0.2"/>
    <row r="1846" s="104" customFormat="1" x14ac:dyDescent="0.2"/>
    <row r="1847" s="104" customFormat="1" x14ac:dyDescent="0.2"/>
    <row r="1848" s="104" customFormat="1" x14ac:dyDescent="0.2"/>
    <row r="1849" s="104" customFormat="1" x14ac:dyDescent="0.2"/>
    <row r="1850" s="104" customFormat="1" x14ac:dyDescent="0.2"/>
    <row r="1851" s="104" customFormat="1" x14ac:dyDescent="0.2"/>
    <row r="1852" s="104" customFormat="1" x14ac:dyDescent="0.2"/>
    <row r="1853" s="104" customFormat="1" x14ac:dyDescent="0.2"/>
    <row r="1854" s="104" customFormat="1" x14ac:dyDescent="0.2"/>
    <row r="1855" s="104" customFormat="1" x14ac:dyDescent="0.2"/>
    <row r="1856" s="104" customFormat="1" x14ac:dyDescent="0.2"/>
    <row r="1857" s="104" customFormat="1" x14ac:dyDescent="0.2"/>
    <row r="1858" s="104" customFormat="1" x14ac:dyDescent="0.2"/>
    <row r="1859" s="104" customFormat="1" x14ac:dyDescent="0.2"/>
    <row r="1860" s="104" customFormat="1" x14ac:dyDescent="0.2"/>
    <row r="1861" s="104" customFormat="1" x14ac:dyDescent="0.2"/>
    <row r="1862" s="104" customFormat="1" x14ac:dyDescent="0.2"/>
    <row r="1863" s="104" customFormat="1" x14ac:dyDescent="0.2"/>
    <row r="1864" s="104" customFormat="1" x14ac:dyDescent="0.2"/>
    <row r="1865" s="104" customFormat="1" x14ac:dyDescent="0.2"/>
    <row r="1866" s="104" customFormat="1" x14ac:dyDescent="0.2"/>
    <row r="1867" s="104" customFormat="1" x14ac:dyDescent="0.2"/>
    <row r="1868" s="104" customFormat="1" x14ac:dyDescent="0.2"/>
    <row r="1869" s="104" customFormat="1" x14ac:dyDescent="0.2"/>
    <row r="1870" s="104" customFormat="1" x14ac:dyDescent="0.2"/>
    <row r="1871" s="104" customFormat="1" x14ac:dyDescent="0.2"/>
    <row r="1872" s="104" customFormat="1" x14ac:dyDescent="0.2"/>
    <row r="1873" s="104" customFormat="1" x14ac:dyDescent="0.2"/>
    <row r="1874" s="104" customFormat="1" x14ac:dyDescent="0.2"/>
    <row r="1875" s="104" customFormat="1" x14ac:dyDescent="0.2"/>
    <row r="1876" s="104" customFormat="1" x14ac:dyDescent="0.2"/>
    <row r="1877" s="104" customFormat="1" x14ac:dyDescent="0.2"/>
    <row r="1878" s="104" customFormat="1" x14ac:dyDescent="0.2"/>
    <row r="1879" s="104" customFormat="1" x14ac:dyDescent="0.2"/>
    <row r="1880" s="104" customFormat="1" x14ac:dyDescent="0.2"/>
    <row r="1881" s="104" customFormat="1" x14ac:dyDescent="0.2"/>
    <row r="1882" s="104" customFormat="1" x14ac:dyDescent="0.2"/>
    <row r="1883" s="104" customFormat="1" x14ac:dyDescent="0.2"/>
    <row r="1884" s="104" customFormat="1" x14ac:dyDescent="0.2"/>
    <row r="1885" s="104" customFormat="1" x14ac:dyDescent="0.2"/>
    <row r="1886" s="104" customFormat="1" x14ac:dyDescent="0.2"/>
    <row r="1887" s="104" customFormat="1" x14ac:dyDescent="0.2"/>
    <row r="1888" s="104" customFormat="1" x14ac:dyDescent="0.2"/>
    <row r="1889" s="104" customFormat="1" x14ac:dyDescent="0.2"/>
    <row r="1890" s="104" customFormat="1" x14ac:dyDescent="0.2"/>
    <row r="1891" s="104" customFormat="1" x14ac:dyDescent="0.2"/>
    <row r="1892" s="104" customFormat="1" x14ac:dyDescent="0.2"/>
    <row r="1893" s="104" customFormat="1" x14ac:dyDescent="0.2"/>
    <row r="1894" s="104" customFormat="1" x14ac:dyDescent="0.2"/>
    <row r="1895" s="104" customFormat="1" x14ac:dyDescent="0.2"/>
    <row r="1896" s="104" customFormat="1" x14ac:dyDescent="0.2"/>
    <row r="1897" s="104" customFormat="1" x14ac:dyDescent="0.2"/>
    <row r="1898" s="104" customFormat="1" x14ac:dyDescent="0.2"/>
    <row r="1899" s="104" customFormat="1" x14ac:dyDescent="0.2"/>
    <row r="1900" s="104" customFormat="1" x14ac:dyDescent="0.2"/>
    <row r="1901" s="104" customFormat="1" x14ac:dyDescent="0.2"/>
    <row r="1902" s="104" customFormat="1" x14ac:dyDescent="0.2"/>
    <row r="1903" s="104" customFormat="1" x14ac:dyDescent="0.2"/>
    <row r="1904" s="104" customFormat="1" x14ac:dyDescent="0.2"/>
    <row r="1905" s="104" customFormat="1" x14ac:dyDescent="0.2"/>
    <row r="1906" s="104" customFormat="1" x14ac:dyDescent="0.2"/>
    <row r="1907" s="104" customFormat="1" x14ac:dyDescent="0.2"/>
    <row r="1908" s="104" customFormat="1" x14ac:dyDescent="0.2"/>
    <row r="1909" s="104" customFormat="1" x14ac:dyDescent="0.2"/>
    <row r="1910" s="104" customFormat="1" x14ac:dyDescent="0.2"/>
    <row r="1911" s="104" customFormat="1" x14ac:dyDescent="0.2"/>
    <row r="1912" s="104" customFormat="1" x14ac:dyDescent="0.2"/>
    <row r="1913" s="104" customFormat="1" x14ac:dyDescent="0.2"/>
    <row r="1914" s="104" customFormat="1" x14ac:dyDescent="0.2"/>
    <row r="1915" s="104" customFormat="1" x14ac:dyDescent="0.2"/>
    <row r="1916" s="104" customFormat="1" x14ac:dyDescent="0.2"/>
    <row r="1917" s="104" customFormat="1" x14ac:dyDescent="0.2"/>
    <row r="1918" s="104" customFormat="1" x14ac:dyDescent="0.2"/>
    <row r="1919" s="104" customFormat="1" x14ac:dyDescent="0.2"/>
    <row r="1920" s="104" customFormat="1" x14ac:dyDescent="0.2"/>
    <row r="1921" s="104" customFormat="1" x14ac:dyDescent="0.2"/>
    <row r="1922" s="104" customFormat="1" x14ac:dyDescent="0.2"/>
    <row r="1923" s="104" customFormat="1" x14ac:dyDescent="0.2"/>
    <row r="1924" s="104" customFormat="1" x14ac:dyDescent="0.2"/>
    <row r="1925" s="104" customFormat="1" x14ac:dyDescent="0.2"/>
    <row r="1926" s="104" customFormat="1" x14ac:dyDescent="0.2"/>
    <row r="1927" s="104" customFormat="1" x14ac:dyDescent="0.2"/>
    <row r="1928" s="104" customFormat="1" x14ac:dyDescent="0.2"/>
    <row r="1929" s="104" customFormat="1" x14ac:dyDescent="0.2"/>
    <row r="1930" s="104" customFormat="1" x14ac:dyDescent="0.2"/>
    <row r="1931" s="104" customFormat="1" x14ac:dyDescent="0.2"/>
    <row r="1932" s="104" customFormat="1" x14ac:dyDescent="0.2"/>
    <row r="1933" s="104" customFormat="1" x14ac:dyDescent="0.2"/>
    <row r="1934" s="104" customFormat="1" x14ac:dyDescent="0.2"/>
    <row r="1935" s="104" customFormat="1" x14ac:dyDescent="0.2"/>
    <row r="1936" s="104" customFormat="1" x14ac:dyDescent="0.2"/>
    <row r="1937" s="104" customFormat="1" x14ac:dyDescent="0.2"/>
    <row r="1938" s="104" customFormat="1" x14ac:dyDescent="0.2"/>
    <row r="1939" s="104" customFormat="1" x14ac:dyDescent="0.2"/>
    <row r="1940" s="104" customFormat="1" x14ac:dyDescent="0.2"/>
    <row r="1941" s="104" customFormat="1" x14ac:dyDescent="0.2"/>
    <row r="1942" s="104" customFormat="1" x14ac:dyDescent="0.2"/>
    <row r="1943" s="104" customFormat="1" x14ac:dyDescent="0.2"/>
    <row r="1944" s="104" customFormat="1" x14ac:dyDescent="0.2"/>
    <row r="1945" s="104" customFormat="1" x14ac:dyDescent="0.2"/>
    <row r="1946" s="104" customFormat="1" x14ac:dyDescent="0.2"/>
    <row r="1947" s="104" customFormat="1" x14ac:dyDescent="0.2"/>
    <row r="1948" s="104" customFormat="1" x14ac:dyDescent="0.2"/>
    <row r="1949" s="104" customFormat="1" x14ac:dyDescent="0.2"/>
    <row r="1950" s="104" customFormat="1" x14ac:dyDescent="0.2"/>
    <row r="1951" s="104" customFormat="1" x14ac:dyDescent="0.2"/>
    <row r="1952" s="104" customFormat="1" x14ac:dyDescent="0.2"/>
    <row r="1953" s="104" customFormat="1" x14ac:dyDescent="0.2"/>
    <row r="1954" s="104" customFormat="1" x14ac:dyDescent="0.2"/>
    <row r="1955" s="104" customFormat="1" x14ac:dyDescent="0.2"/>
    <row r="1956" s="104" customFormat="1" x14ac:dyDescent="0.2"/>
    <row r="1957" s="104" customFormat="1" x14ac:dyDescent="0.2"/>
    <row r="1958" s="104" customFormat="1" x14ac:dyDescent="0.2"/>
    <row r="1959" s="104" customFormat="1" x14ac:dyDescent="0.2"/>
    <row r="1960" s="104" customFormat="1" x14ac:dyDescent="0.2"/>
    <row r="1961" s="104" customFormat="1" x14ac:dyDescent="0.2"/>
    <row r="1962" s="104" customFormat="1" x14ac:dyDescent="0.2"/>
    <row r="1963" s="104" customFormat="1" x14ac:dyDescent="0.2"/>
    <row r="1964" s="104" customFormat="1" x14ac:dyDescent="0.2"/>
    <row r="1965" s="104" customFormat="1" x14ac:dyDescent="0.2"/>
    <row r="1966" s="104" customFormat="1" x14ac:dyDescent="0.2"/>
    <row r="1967" s="104" customFormat="1" x14ac:dyDescent="0.2"/>
    <row r="1968" s="104" customFormat="1" x14ac:dyDescent="0.2"/>
    <row r="1969" s="104" customFormat="1" x14ac:dyDescent="0.2"/>
    <row r="1970" s="104" customFormat="1" x14ac:dyDescent="0.2"/>
    <row r="1971" s="104" customFormat="1" x14ac:dyDescent="0.2"/>
    <row r="1972" s="104" customFormat="1" x14ac:dyDescent="0.2"/>
    <row r="1973" s="104" customFormat="1" x14ac:dyDescent="0.2"/>
    <row r="1974" s="104" customFormat="1" x14ac:dyDescent="0.2"/>
    <row r="1975" s="104" customFormat="1" x14ac:dyDescent="0.2"/>
    <row r="1976" s="104" customFormat="1" x14ac:dyDescent="0.2"/>
    <row r="1977" s="104" customFormat="1" x14ac:dyDescent="0.2"/>
    <row r="1978" s="104" customFormat="1" x14ac:dyDescent="0.2"/>
    <row r="1979" s="104" customFormat="1" x14ac:dyDescent="0.2"/>
    <row r="1980" s="104" customFormat="1" x14ac:dyDescent="0.2"/>
    <row r="1981" s="104" customFormat="1" x14ac:dyDescent="0.2"/>
    <row r="1982" s="104" customFormat="1" x14ac:dyDescent="0.2"/>
    <row r="1983" s="104" customFormat="1" x14ac:dyDescent="0.2"/>
    <row r="1984" s="104" customFormat="1" x14ac:dyDescent="0.2"/>
    <row r="1985" s="104" customFormat="1" x14ac:dyDescent="0.2"/>
    <row r="1986" s="104" customFormat="1" x14ac:dyDescent="0.2"/>
    <row r="1987" s="104" customFormat="1" x14ac:dyDescent="0.2"/>
    <row r="1988" s="104" customFormat="1" x14ac:dyDescent="0.2"/>
    <row r="1989" s="104" customFormat="1" x14ac:dyDescent="0.2"/>
    <row r="1990" s="104" customFormat="1" x14ac:dyDescent="0.2"/>
    <row r="1991" s="104" customFormat="1" x14ac:dyDescent="0.2"/>
    <row r="1992" s="104" customFormat="1" x14ac:dyDescent="0.2"/>
    <row r="1993" s="104" customFormat="1" x14ac:dyDescent="0.2"/>
    <row r="1994" s="104" customFormat="1" x14ac:dyDescent="0.2"/>
    <row r="1995" s="104" customFormat="1" x14ac:dyDescent="0.2"/>
    <row r="1996" s="104" customFormat="1" x14ac:dyDescent="0.2"/>
    <row r="1997" s="104" customFormat="1" x14ac:dyDescent="0.2"/>
    <row r="1998" s="104" customFormat="1" x14ac:dyDescent="0.2"/>
    <row r="1999" s="104" customFormat="1" x14ac:dyDescent="0.2"/>
    <row r="2000" s="104" customFormat="1" x14ac:dyDescent="0.2"/>
    <row r="2001" s="104" customFormat="1" x14ac:dyDescent="0.2"/>
    <row r="2002" s="104" customFormat="1" x14ac:dyDescent="0.2"/>
    <row r="2003" s="104" customFormat="1" x14ac:dyDescent="0.2"/>
    <row r="2004" s="104" customFormat="1" x14ac:dyDescent="0.2"/>
    <row r="2005" s="104" customFormat="1" x14ac:dyDescent="0.2"/>
    <row r="2006" s="104" customFormat="1" x14ac:dyDescent="0.2"/>
    <row r="2007" s="104" customFormat="1" x14ac:dyDescent="0.2"/>
    <row r="2008" s="104" customFormat="1" x14ac:dyDescent="0.2"/>
    <row r="2009" s="104" customFormat="1" x14ac:dyDescent="0.2"/>
    <row r="2010" s="104" customFormat="1" x14ac:dyDescent="0.2"/>
    <row r="2011" s="104" customFormat="1" x14ac:dyDescent="0.2"/>
    <row r="2012" s="104" customFormat="1" x14ac:dyDescent="0.2"/>
    <row r="2013" s="104" customFormat="1" x14ac:dyDescent="0.2"/>
    <row r="2014" s="104" customFormat="1" x14ac:dyDescent="0.2"/>
    <row r="2015" s="104" customFormat="1" x14ac:dyDescent="0.2"/>
    <row r="2016" s="104" customFormat="1" x14ac:dyDescent="0.2"/>
    <row r="2017" s="104" customFormat="1" x14ac:dyDescent="0.2"/>
    <row r="2018" s="104" customFormat="1" x14ac:dyDescent="0.2"/>
    <row r="2019" s="104" customFormat="1" x14ac:dyDescent="0.2"/>
    <row r="2020" s="104" customFormat="1" x14ac:dyDescent="0.2"/>
    <row r="2021" s="104" customFormat="1" x14ac:dyDescent="0.2"/>
    <row r="2022" s="104" customFormat="1" x14ac:dyDescent="0.2"/>
    <row r="2023" s="104" customFormat="1" x14ac:dyDescent="0.2"/>
    <row r="2024" s="104" customFormat="1" x14ac:dyDescent="0.2"/>
    <row r="2025" s="104" customFormat="1" x14ac:dyDescent="0.2"/>
    <row r="2026" s="104" customFormat="1" x14ac:dyDescent="0.2"/>
    <row r="2027" s="104" customFormat="1" x14ac:dyDescent="0.2"/>
    <row r="2028" s="104" customFormat="1" x14ac:dyDescent="0.2"/>
    <row r="2029" s="104" customFormat="1" x14ac:dyDescent="0.2"/>
    <row r="2030" s="104" customFormat="1" x14ac:dyDescent="0.2"/>
    <row r="2031" s="104" customFormat="1" x14ac:dyDescent="0.2"/>
    <row r="2032" s="104" customFormat="1" x14ac:dyDescent="0.2"/>
    <row r="2033" s="104" customFormat="1" x14ac:dyDescent="0.2"/>
    <row r="2034" s="104" customFormat="1" x14ac:dyDescent="0.2"/>
    <row r="2035" s="104" customFormat="1" x14ac:dyDescent="0.2"/>
    <row r="2036" s="104" customFormat="1" x14ac:dyDescent="0.2"/>
    <row r="2037" s="104" customFormat="1" x14ac:dyDescent="0.2"/>
    <row r="2038" s="104" customFormat="1" x14ac:dyDescent="0.2"/>
    <row r="2039" s="104" customFormat="1" x14ac:dyDescent="0.2"/>
    <row r="2040" s="104" customFormat="1" x14ac:dyDescent="0.2"/>
    <row r="2041" s="104" customFormat="1" x14ac:dyDescent="0.2"/>
    <row r="2042" s="104" customFormat="1" x14ac:dyDescent="0.2"/>
    <row r="2043" s="104" customFormat="1" x14ac:dyDescent="0.2"/>
    <row r="2044" s="104" customFormat="1" x14ac:dyDescent="0.2"/>
    <row r="2045" s="104" customFormat="1" x14ac:dyDescent="0.2"/>
    <row r="2046" s="104" customFormat="1" x14ac:dyDescent="0.2"/>
    <row r="2047" s="104" customFormat="1" x14ac:dyDescent="0.2"/>
    <row r="2048" s="104" customFormat="1" x14ac:dyDescent="0.2"/>
    <row r="2049" s="104" customFormat="1" x14ac:dyDescent="0.2"/>
    <row r="2050" s="104" customFormat="1" x14ac:dyDescent="0.2"/>
    <row r="2051" s="104" customFormat="1" x14ac:dyDescent="0.2"/>
    <row r="2052" s="104" customFormat="1" x14ac:dyDescent="0.2"/>
    <row r="2053" s="104" customFormat="1" x14ac:dyDescent="0.2"/>
    <row r="2054" s="104" customFormat="1" x14ac:dyDescent="0.2"/>
    <row r="2055" s="104" customFormat="1" x14ac:dyDescent="0.2"/>
    <row r="2056" s="104" customFormat="1" x14ac:dyDescent="0.2"/>
    <row r="2057" s="104" customFormat="1" x14ac:dyDescent="0.2"/>
    <row r="2058" s="104" customFormat="1" x14ac:dyDescent="0.2"/>
    <row r="2059" s="104" customFormat="1" x14ac:dyDescent="0.2"/>
    <row r="2060" s="104" customFormat="1" x14ac:dyDescent="0.2"/>
    <row r="2061" s="104" customFormat="1" x14ac:dyDescent="0.2"/>
    <row r="2062" s="104" customFormat="1" x14ac:dyDescent="0.2"/>
    <row r="2063" s="104" customFormat="1" x14ac:dyDescent="0.2"/>
    <row r="2064" s="104" customFormat="1" x14ac:dyDescent="0.2"/>
    <row r="2065" s="104" customFormat="1" x14ac:dyDescent="0.2"/>
    <row r="2066" s="104" customFormat="1" x14ac:dyDescent="0.2"/>
    <row r="2067" s="104" customFormat="1" x14ac:dyDescent="0.2"/>
    <row r="2068" s="104" customFormat="1" x14ac:dyDescent="0.2"/>
    <row r="2069" s="104" customFormat="1" x14ac:dyDescent="0.2"/>
    <row r="2070" s="104" customFormat="1" x14ac:dyDescent="0.2"/>
    <row r="2071" s="104" customFormat="1" x14ac:dyDescent="0.2"/>
    <row r="2072" s="104" customFormat="1" x14ac:dyDescent="0.2"/>
    <row r="2073" s="104" customFormat="1" x14ac:dyDescent="0.2"/>
    <row r="2074" s="104" customFormat="1" x14ac:dyDescent="0.2"/>
    <row r="2075" s="104" customFormat="1" x14ac:dyDescent="0.2"/>
    <row r="2076" s="104" customFormat="1" x14ac:dyDescent="0.2"/>
    <row r="2077" s="104" customFormat="1" x14ac:dyDescent="0.2"/>
    <row r="2078" s="104" customFormat="1" x14ac:dyDescent="0.2"/>
    <row r="2079" s="104" customFormat="1" x14ac:dyDescent="0.2"/>
    <row r="2080" s="104" customFormat="1" x14ac:dyDescent="0.2"/>
    <row r="2081" s="104" customFormat="1" x14ac:dyDescent="0.2"/>
    <row r="2082" s="104" customFormat="1" x14ac:dyDescent="0.2"/>
    <row r="2083" s="104" customFormat="1" x14ac:dyDescent="0.2"/>
    <row r="2084" s="104" customFormat="1" x14ac:dyDescent="0.2"/>
    <row r="2085" s="104" customFormat="1" x14ac:dyDescent="0.2"/>
    <row r="2086" s="104" customFormat="1" x14ac:dyDescent="0.2"/>
    <row r="2087" s="104" customFormat="1" x14ac:dyDescent="0.2"/>
    <row r="2088" s="104" customFormat="1" x14ac:dyDescent="0.2"/>
    <row r="2089" s="104" customFormat="1" x14ac:dyDescent="0.2"/>
    <row r="2090" s="104" customFormat="1" x14ac:dyDescent="0.2"/>
    <row r="2091" s="104" customFormat="1" x14ac:dyDescent="0.2"/>
    <row r="2092" s="104" customFormat="1" x14ac:dyDescent="0.2"/>
    <row r="2093" s="104" customFormat="1" x14ac:dyDescent="0.2"/>
    <row r="2094" s="104" customFormat="1" x14ac:dyDescent="0.2"/>
    <row r="2095" s="104" customFormat="1" x14ac:dyDescent="0.2"/>
    <row r="2096" s="104" customFormat="1" x14ac:dyDescent="0.2"/>
    <row r="2097" s="104" customFormat="1" x14ac:dyDescent="0.2"/>
    <row r="2098" s="104" customFormat="1" x14ac:dyDescent="0.2"/>
    <row r="2099" s="104" customFormat="1" x14ac:dyDescent="0.2"/>
    <row r="2100" s="104" customFormat="1" x14ac:dyDescent="0.2"/>
    <row r="2101" s="104" customFormat="1" x14ac:dyDescent="0.2"/>
    <row r="2102" s="104" customFormat="1" x14ac:dyDescent="0.2"/>
    <row r="2103" s="104" customFormat="1" x14ac:dyDescent="0.2"/>
    <row r="2104" s="104" customFormat="1" x14ac:dyDescent="0.2"/>
    <row r="2105" s="104" customFormat="1" x14ac:dyDescent="0.2"/>
    <row r="2106" s="104" customFormat="1" x14ac:dyDescent="0.2"/>
    <row r="2107" s="104" customFormat="1" x14ac:dyDescent="0.2"/>
    <row r="2108" s="104" customFormat="1" x14ac:dyDescent="0.2"/>
    <row r="2109" s="104" customFormat="1" x14ac:dyDescent="0.2"/>
    <row r="2110" s="104" customFormat="1" x14ac:dyDescent="0.2"/>
    <row r="2111" s="104" customFormat="1" x14ac:dyDescent="0.2"/>
    <row r="2112" s="104" customFormat="1" x14ac:dyDescent="0.2"/>
    <row r="2113" s="104" customFormat="1" x14ac:dyDescent="0.2"/>
    <row r="2114" s="104" customFormat="1" x14ac:dyDescent="0.2"/>
    <row r="2115" s="104" customFormat="1" x14ac:dyDescent="0.2"/>
    <row r="2116" s="104" customFormat="1" x14ac:dyDescent="0.2"/>
    <row r="2117" s="104" customFormat="1" x14ac:dyDescent="0.2"/>
    <row r="2118" s="104" customFormat="1" x14ac:dyDescent="0.2"/>
    <row r="2119" s="104" customFormat="1" x14ac:dyDescent="0.2"/>
    <row r="2120" s="104" customFormat="1" x14ac:dyDescent="0.2"/>
    <row r="2121" s="104" customFormat="1" x14ac:dyDescent="0.2"/>
    <row r="2122" s="104" customFormat="1" x14ac:dyDescent="0.2"/>
    <row r="2123" s="104" customFormat="1" x14ac:dyDescent="0.2"/>
    <row r="2124" s="104" customFormat="1" x14ac:dyDescent="0.2"/>
    <row r="2125" s="104" customFormat="1" x14ac:dyDescent="0.2"/>
    <row r="2126" s="104" customFormat="1" x14ac:dyDescent="0.2"/>
    <row r="2127" s="104" customFormat="1" x14ac:dyDescent="0.2"/>
    <row r="2128" s="104" customFormat="1" x14ac:dyDescent="0.2"/>
    <row r="2129" s="104" customFormat="1" x14ac:dyDescent="0.2"/>
    <row r="2130" s="104" customFormat="1" x14ac:dyDescent="0.2"/>
    <row r="2131" s="104" customFormat="1" x14ac:dyDescent="0.2"/>
    <row r="2132" s="104" customFormat="1" x14ac:dyDescent="0.2"/>
    <row r="2133" s="104" customFormat="1" x14ac:dyDescent="0.2"/>
    <row r="2134" s="104" customFormat="1" x14ac:dyDescent="0.2"/>
    <row r="2135" s="104" customFormat="1" x14ac:dyDescent="0.2"/>
    <row r="2136" s="104" customFormat="1" x14ac:dyDescent="0.2"/>
    <row r="2137" s="104" customFormat="1" x14ac:dyDescent="0.2"/>
    <row r="2138" s="104" customFormat="1" x14ac:dyDescent="0.2"/>
    <row r="2139" s="104" customFormat="1" x14ac:dyDescent="0.2"/>
    <row r="2140" s="104" customFormat="1" x14ac:dyDescent="0.2"/>
    <row r="2141" s="104" customFormat="1" x14ac:dyDescent="0.2"/>
    <row r="2142" s="104" customFormat="1" x14ac:dyDescent="0.2"/>
    <row r="2143" s="104" customFormat="1" x14ac:dyDescent="0.2"/>
    <row r="2144" s="104" customFormat="1" x14ac:dyDescent="0.2"/>
    <row r="2145" s="104" customFormat="1" x14ac:dyDescent="0.2"/>
    <row r="2146" s="104" customFormat="1" x14ac:dyDescent="0.2"/>
    <row r="2147" s="104" customFormat="1" x14ac:dyDescent="0.2"/>
    <row r="2148" s="104" customFormat="1" x14ac:dyDescent="0.2"/>
    <row r="2149" s="104" customFormat="1" x14ac:dyDescent="0.2"/>
    <row r="2150" s="104" customFormat="1" x14ac:dyDescent="0.2"/>
    <row r="2151" s="104" customFormat="1" x14ac:dyDescent="0.2"/>
    <row r="2152" s="104" customFormat="1" x14ac:dyDescent="0.2"/>
    <row r="2153" s="104" customFormat="1" x14ac:dyDescent="0.2"/>
    <row r="2154" s="104" customFormat="1" x14ac:dyDescent="0.2"/>
    <row r="2155" s="104" customFormat="1" x14ac:dyDescent="0.2"/>
    <row r="2156" s="104" customFormat="1" x14ac:dyDescent="0.2"/>
    <row r="2157" s="104" customFormat="1" x14ac:dyDescent="0.2"/>
    <row r="2158" s="104" customFormat="1" x14ac:dyDescent="0.2"/>
    <row r="2159" s="104" customFormat="1" x14ac:dyDescent="0.2"/>
    <row r="2160" s="104" customFormat="1" x14ac:dyDescent="0.2"/>
    <row r="2161" s="104" customFormat="1" x14ac:dyDescent="0.2"/>
    <row r="2162" s="104" customFormat="1" x14ac:dyDescent="0.2"/>
    <row r="2163" s="104" customFormat="1" x14ac:dyDescent="0.2"/>
    <row r="2164" s="104" customFormat="1" x14ac:dyDescent="0.2"/>
    <row r="2165" s="104" customFormat="1" x14ac:dyDescent="0.2"/>
    <row r="2166" s="104" customFormat="1" x14ac:dyDescent="0.2"/>
    <row r="2167" s="104" customFormat="1" x14ac:dyDescent="0.2"/>
    <row r="2168" s="104" customFormat="1" x14ac:dyDescent="0.2"/>
    <row r="2169" s="104" customFormat="1" x14ac:dyDescent="0.2"/>
    <row r="2170" s="104" customFormat="1" x14ac:dyDescent="0.2"/>
    <row r="2171" s="104" customFormat="1" x14ac:dyDescent="0.2"/>
    <row r="2172" s="104" customFormat="1" x14ac:dyDescent="0.2"/>
    <row r="2173" s="104" customFormat="1" x14ac:dyDescent="0.2"/>
    <row r="2174" s="104" customFormat="1" x14ac:dyDescent="0.2"/>
    <row r="2175" s="104" customFormat="1" x14ac:dyDescent="0.2"/>
    <row r="2176" s="104" customFormat="1" x14ac:dyDescent="0.2"/>
    <row r="2177" s="104" customFormat="1" x14ac:dyDescent="0.2"/>
    <row r="2178" s="104" customFormat="1" x14ac:dyDescent="0.2"/>
    <row r="2179" s="104" customFormat="1" x14ac:dyDescent="0.2"/>
    <row r="2180" s="104" customFormat="1" x14ac:dyDescent="0.2"/>
  </sheetData>
  <sheetProtection sheet="1" objects="1" scenarios="1" formatCells="0" formatColumns="0" formatRows="0" selectLockedCells="1"/>
  <mergeCells count="64">
    <mergeCell ref="A34:C34"/>
    <mergeCell ref="A30:C30"/>
    <mergeCell ref="D30:F30"/>
    <mergeCell ref="A31:C31"/>
    <mergeCell ref="D31:F31"/>
    <mergeCell ref="A32:C32"/>
    <mergeCell ref="D32:E32"/>
    <mergeCell ref="A29:C29"/>
    <mergeCell ref="D29:F29"/>
    <mergeCell ref="A19:F19"/>
    <mergeCell ref="A20:F20"/>
    <mergeCell ref="A21:C21"/>
    <mergeCell ref="D21:F21"/>
    <mergeCell ref="A22:C22"/>
    <mergeCell ref="D22:F22"/>
    <mergeCell ref="A23:C23"/>
    <mergeCell ref="D23:F23"/>
    <mergeCell ref="A25:F25"/>
    <mergeCell ref="A27:C27"/>
    <mergeCell ref="D27:F27"/>
    <mergeCell ref="A12:D12"/>
    <mergeCell ref="A2:F2"/>
    <mergeCell ref="A3:F3"/>
    <mergeCell ref="A4:C4"/>
    <mergeCell ref="D4:F4"/>
    <mergeCell ref="A5:C5"/>
    <mergeCell ref="D5:F5"/>
    <mergeCell ref="A7:F7"/>
    <mergeCell ref="A8:F8"/>
    <mergeCell ref="A9:F9"/>
    <mergeCell ref="A10:F10"/>
    <mergeCell ref="A11:D11"/>
    <mergeCell ref="G2:L2"/>
    <mergeCell ref="G3:L3"/>
    <mergeCell ref="G4:I4"/>
    <mergeCell ref="J4:L4"/>
    <mergeCell ref="G5:I5"/>
    <mergeCell ref="J5:L5"/>
    <mergeCell ref="G7:L7"/>
    <mergeCell ref="G8:L8"/>
    <mergeCell ref="G9:L9"/>
    <mergeCell ref="G10:L10"/>
    <mergeCell ref="G11:J11"/>
    <mergeCell ref="G12:J12"/>
    <mergeCell ref="G19:L19"/>
    <mergeCell ref="G20:L20"/>
    <mergeCell ref="G21:I21"/>
    <mergeCell ref="J21:L21"/>
    <mergeCell ref="G22:I22"/>
    <mergeCell ref="J22:L22"/>
    <mergeCell ref="G23:I23"/>
    <mergeCell ref="J23:L23"/>
    <mergeCell ref="G25:L25"/>
    <mergeCell ref="G27:I27"/>
    <mergeCell ref="J27:L27"/>
    <mergeCell ref="G29:I29"/>
    <mergeCell ref="J29:L29"/>
    <mergeCell ref="G30:I30"/>
    <mergeCell ref="J30:L30"/>
    <mergeCell ref="G31:I31"/>
    <mergeCell ref="J31:L31"/>
    <mergeCell ref="G32:I32"/>
    <mergeCell ref="J32:K32"/>
    <mergeCell ref="G34:I34"/>
  </mergeCells>
  <phoneticPr fontId="70"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2:F22 J22:L22"/>
    <dataValidation allowBlank="1" showInputMessage="1" showErrorMessage="1" prompt="Autre document d'appui : Mettre ici, et en noir, tout autre document d'appui éventuel pour cette déclaration" sqref="D23:F23 J23:L23"/>
    <dataValidation allowBlank="1" showInputMessage="1" showErrorMessage="1" prompt="Indiquer les NOM et Prénom de la personne indépendante" sqref="A27:C27 G27:I27"/>
    <dataValidation allowBlank="1" showInputMessage="1" showErrorMessage="1" prompt="Organisme de la personne indépendante" sqref="A29:C29 G29:I29"/>
    <dataValidation allowBlank="1" showInputMessage="1" showErrorMessage="1" prompt="Adresse complète de l'organisme de la personne indépendante" sqref="A30:C30 G30:I30"/>
    <dataValidation allowBlank="1" showInputMessage="1" showErrorMessage="1" prompt="Code postal - Ville - Pays de l'organisme de la personne indépendante" sqref="A31:C31 G31:I31"/>
    <dataValidation allowBlank="1" showInputMessage="1" showErrorMessage="1" prompt="Tél et email de la personne indépendante" sqref="A32:C32 G32:I32"/>
    <dataValidation allowBlank="1" showInputMessage="1" showErrorMessage="1" prompt="Mettre la date de signature par la personne compétente" sqref="A34 G34"/>
    <dataValidation allowBlank="1" showInputMessage="1" showErrorMessage="1" prompt="Adresse complète de l'Exploitant des dispositifs médicaux" sqref="D30:F30 J30:L30"/>
    <dataValidation allowBlank="1" showInputMessage="1" showErrorMessage="1" prompt="Code postal - Ville - Pays de l'Exploitant" sqref="D31:F31 J31:L31"/>
  </dataValidations>
  <pageMargins left="0.70866141732283472" right="0.70866141732283472" top="0.74803149606299213" bottom="0.74803149606299213" header="0.31496062992125984" footer="0.31496062992125984"/>
  <pageSetup paperSize="9" orientation="portrait" r:id="rId1"/>
  <headerFooter>
    <oddHeader>&amp;C&amp;"Arial Narrow,Normal"&amp;8 © UTC  - Master Qualité - www.utc.fr/master-qualite, puis "Travaux", "Qualité-Management"</oddHeader>
    <oddFooter>&amp;L&amp;"Arial Narrow,Normal"&amp;6Fichier : &amp;F - Onglet : &amp;A&amp;R&amp;"Arial Narrow,Normal"&amp;6page n° &amp;P/&amp;N</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K63"/>
  <sheetViews>
    <sheetView topLeftCell="A21" zoomScale="120" zoomScaleNormal="120" zoomScalePageLayoutView="120" workbookViewId="0">
      <selection activeCell="G2" sqref="G2"/>
    </sheetView>
  </sheetViews>
  <sheetFormatPr baseColWidth="10" defaultRowHeight="16" x14ac:dyDescent="0.2"/>
  <cols>
    <col min="1" max="1" width="17.5703125" customWidth="1"/>
    <col min="2" max="2" width="31" customWidth="1"/>
    <col min="3" max="3" width="12.85546875" style="88" customWidth="1"/>
    <col min="4" max="4" width="12.5703125" customWidth="1"/>
    <col min="5" max="9" width="10.7109375" style="88"/>
  </cols>
  <sheetData>
    <row r="1" spans="1:11" ht="22" x14ac:dyDescent="0.2">
      <c r="A1" s="44" t="s">
        <v>87</v>
      </c>
      <c r="B1" s="45"/>
      <c r="C1" s="87"/>
      <c r="D1" s="94" t="str">
        <f>'Résultats ED'!A34</f>
        <v>Art. 4</v>
      </c>
      <c r="E1" s="94" t="str">
        <f>'Résultats ED'!A37</f>
        <v>Art. 5</v>
      </c>
      <c r="F1" s="94" t="str">
        <f>'Résultats ED'!A44</f>
        <v>Art. 6</v>
      </c>
      <c r="G1" s="94" t="str">
        <f>'Résultats ED'!A49</f>
        <v>Art. 7</v>
      </c>
      <c r="H1" s="94" t="str">
        <f>'Résultats ED'!A56</f>
        <v>Art. 8</v>
      </c>
      <c r="I1" s="95" t="s">
        <v>100</v>
      </c>
    </row>
    <row r="2" spans="1:11" x14ac:dyDescent="0.2">
      <c r="A2" s="86" t="str">
        <f>'Mode d''emploi'!D20</f>
        <v>Choix de VÉRACITÉ</v>
      </c>
      <c r="B2" s="46" t="s">
        <v>88</v>
      </c>
      <c r="C2" s="47" t="s">
        <v>89</v>
      </c>
      <c r="D2" s="93">
        <f>IFERROR(COUNTIFS('Evaluation rapide ER'!$C$14:$C$26,$A2),0)</f>
        <v>12</v>
      </c>
      <c r="E2" s="93">
        <f>IFERROR(COUNTIFS('Evaluation rapide ER'!$C$29:$C$42,$A2),0)</f>
        <v>10</v>
      </c>
      <c r="F2" s="93">
        <f>IFERROR(COUNTIFS('Evaluation rapide ER'!$C$45:$C$52,$A2),0)</f>
        <v>5</v>
      </c>
      <c r="G2" s="93">
        <f>IFERROR(COUNTIFS('Evaluation rapide ER'!$C$55:$C$88,$A2),0)</f>
        <v>29</v>
      </c>
      <c r="H2" s="93">
        <f>IFERROR(COUNTIFS('Evaluation rapide ER'!$C$91:$C$110,$A2),0)</f>
        <v>16</v>
      </c>
      <c r="I2" s="48">
        <f t="shared" ref="I2:I7" si="0">SUM(D2:H2)</f>
        <v>72</v>
      </c>
      <c r="K2" s="88"/>
    </row>
    <row r="3" spans="1:11" x14ac:dyDescent="0.2">
      <c r="A3" s="85" t="str">
        <f>'Mode d''emploi'!D21</f>
        <v>Faux </v>
      </c>
      <c r="B3" s="49" t="str">
        <f>'Mode d''emploi'!B21:C21</f>
        <v>Niveau 1 : Le critère n'est pas respecté.</v>
      </c>
      <c r="C3" s="47">
        <f>'Mode d''emploi'!E21</f>
        <v>1.0000000000000001E-5</v>
      </c>
      <c r="D3" s="93">
        <f>IFERROR(COUNTIFS('Evaluation rapide ER'!$C$14:$C$26,$A3),0)</f>
        <v>0</v>
      </c>
      <c r="E3" s="93">
        <f>IFERROR(COUNTIFS('Evaluation rapide ER'!$C$29:$C$42,$A3),0)</f>
        <v>0</v>
      </c>
      <c r="F3" s="93">
        <f>IFERROR(COUNTIFS('Evaluation rapide ER'!$C$45:$C$52,$A3),0)</f>
        <v>0</v>
      </c>
      <c r="G3" s="93">
        <f>IFERROR(COUNTIFS('Evaluation rapide ER'!$C$55:$C$88,$A3),0)</f>
        <v>0</v>
      </c>
      <c r="H3" s="93">
        <f>IFERROR(COUNTIFS('Evaluation rapide ER'!$C$91:$C$110,$A3),0)</f>
        <v>0</v>
      </c>
      <c r="I3" s="48">
        <f t="shared" si="0"/>
        <v>0</v>
      </c>
    </row>
    <row r="4" spans="1:11" x14ac:dyDescent="0.2">
      <c r="A4" s="85" t="str">
        <f>'Mode d''emploi'!D22</f>
        <v>Plutôt Faux</v>
      </c>
      <c r="B4" s="46" t="str">
        <f>'Mode d''emploi'!B22:C22</f>
        <v>Niveau 2 : Le critère est aléatoirement appliqué.</v>
      </c>
      <c r="C4" s="47">
        <f>'Mode d''emploi'!E22</f>
        <v>0.44499999999999995</v>
      </c>
      <c r="D4" s="93">
        <f>IFERROR(COUNTIFS('Evaluation rapide ER'!$C$14:$C$26,$A4),0)</f>
        <v>0</v>
      </c>
      <c r="E4" s="93">
        <f>IFERROR(COUNTIFS('Evaluation rapide ER'!$C$29:$C$42,$A4),0)</f>
        <v>0</v>
      </c>
      <c r="F4" s="93">
        <f>IFERROR(COUNTIFS('Evaluation rapide ER'!$C$45:$C$52,$A4),0)</f>
        <v>0</v>
      </c>
      <c r="G4" s="93">
        <f>IFERROR(COUNTIFS('Evaluation rapide ER'!$C$55:$C$88,$A4),0)</f>
        <v>0</v>
      </c>
      <c r="H4" s="93">
        <f>IFERROR(COUNTIFS('Evaluation rapide ER'!$C$91:$C$110,$A4),0)</f>
        <v>0</v>
      </c>
      <c r="I4" s="48">
        <f t="shared" si="0"/>
        <v>0</v>
      </c>
    </row>
    <row r="5" spans="1:11" ht="22" x14ac:dyDescent="0.2">
      <c r="A5" s="85" t="str">
        <f>'Mode d''emploi'!D23</f>
        <v>Plutôt Vrai</v>
      </c>
      <c r="B5" s="49" t="str">
        <f>'Mode d''emploi'!B23:C23</f>
        <v>Niveau 3 : Le critère est respecté et éventuellement formalisé.</v>
      </c>
      <c r="C5" s="47">
        <f>'Mode d''emploi'!E23</f>
        <v>0.745</v>
      </c>
      <c r="D5" s="93">
        <f>IFERROR(COUNTIFS('Evaluation rapide ER'!$C$14:$C$26,$A5),0)</f>
        <v>0</v>
      </c>
      <c r="E5" s="93">
        <f>IFERROR(COUNTIFS('Evaluation rapide ER'!$C$29:$C$42,$A5),0)</f>
        <v>0</v>
      </c>
      <c r="F5" s="93">
        <f>IFERROR(COUNTIFS('Evaluation rapide ER'!$C$45:$C$52,$A5),0)</f>
        <v>0</v>
      </c>
      <c r="G5" s="93">
        <f>IFERROR(COUNTIFS('Evaluation rapide ER'!$C$55:$C$88,$A5),0)</f>
        <v>0</v>
      </c>
      <c r="H5" s="93">
        <f>IFERROR(COUNTIFS('Evaluation rapide ER'!$C$91:$C$110,$A5),0)</f>
        <v>0</v>
      </c>
      <c r="I5" s="48">
        <f t="shared" si="0"/>
        <v>0</v>
      </c>
    </row>
    <row r="6" spans="1:11" ht="22" x14ac:dyDescent="0.2">
      <c r="A6" s="245" t="str">
        <f>'Mode d''emploi'!D24</f>
        <v>Vrai </v>
      </c>
      <c r="B6" s="46" t="str">
        <f>'Mode d''emploi'!B24:C24</f>
        <v>Niveau 4 : Le critère est respecté, appliqué et prouvé par un document.</v>
      </c>
      <c r="C6" s="47">
        <f>'Mode d''emploi'!E24</f>
        <v>1</v>
      </c>
      <c r="D6" s="93">
        <f>IFERROR(COUNTIFS('Evaluation rapide ER'!$C$14:$C$26,$A6),0)</f>
        <v>0</v>
      </c>
      <c r="E6" s="93">
        <f>IFERROR(COUNTIFS('Evaluation rapide ER'!$C$29:$C$42,$A6),0)</f>
        <v>0</v>
      </c>
      <c r="F6" s="93">
        <f>IFERROR(COUNTIFS('Evaluation rapide ER'!$C$45:$C$52,$A6),0)</f>
        <v>0</v>
      </c>
      <c r="G6" s="93">
        <f>IFERROR(COUNTIFS('Evaluation rapide ER'!$C$55:$C$88,$A6),0)</f>
        <v>0</v>
      </c>
      <c r="H6" s="93">
        <f>IFERROR(COUNTIFS('Evaluation rapide ER'!$C$91:$C$110,$A6),0)</f>
        <v>0</v>
      </c>
      <c r="I6" s="48">
        <f t="shared" si="0"/>
        <v>0</v>
      </c>
    </row>
    <row r="7" spans="1:11" ht="21" customHeight="1" x14ac:dyDescent="0.2">
      <c r="A7" s="246" t="s">
        <v>115</v>
      </c>
      <c r="B7" s="100" t="str">
        <f>'Mode d''emploi'!B25:C25</f>
        <v>Niveau 5 : Le critère ne peut pas être appliqué.</v>
      </c>
      <c r="C7" s="109" t="str">
        <f>'Mode d''emploi'!E25</f>
        <v>NA</v>
      </c>
      <c r="D7" s="93">
        <f>IFERROR(COUNTIFS('Evaluation rapide ER'!$C$14:$C$26,$A7),0)</f>
        <v>0</v>
      </c>
      <c r="E7" s="93">
        <f>IFERROR(COUNTIFS('Evaluation rapide ER'!$C$29:$C$42,$A7),0)</f>
        <v>0</v>
      </c>
      <c r="F7" s="93">
        <f>IFERROR(COUNTIFS('Evaluation rapide ER'!$C$45:$C$52,$A7),0)</f>
        <v>0</v>
      </c>
      <c r="G7" s="93">
        <f>IFERROR(COUNTIFS('Evaluation rapide ER'!$C$55:$C$88,$A7),0)</f>
        <v>0</v>
      </c>
      <c r="H7" s="93">
        <f>IFERROR(COUNTIFS('Evaluation rapide ER'!$C$91:$C110,$A7),0)</f>
        <v>0</v>
      </c>
      <c r="I7" s="48">
        <f t="shared" si="0"/>
        <v>0</v>
      </c>
    </row>
    <row r="8" spans="1:11" x14ac:dyDescent="0.2">
      <c r="A8" s="50"/>
      <c r="B8" s="51"/>
      <c r="C8" s="47" t="s">
        <v>96</v>
      </c>
      <c r="D8" s="48">
        <f>SUM(D3:D6)</f>
        <v>0</v>
      </c>
      <c r="E8" s="48">
        <f t="shared" ref="E8:G8" si="1">SUM(E3:E6)</f>
        <v>0</v>
      </c>
      <c r="F8" s="48">
        <f t="shared" si="1"/>
        <v>0</v>
      </c>
      <c r="G8" s="48">
        <f t="shared" si="1"/>
        <v>0</v>
      </c>
      <c r="H8" s="48">
        <f>SUM(H3:H6)</f>
        <v>0</v>
      </c>
      <c r="I8" s="48">
        <f>SUM(I3:I6)</f>
        <v>0</v>
      </c>
    </row>
    <row r="9" spans="1:11" x14ac:dyDescent="0.2">
      <c r="D9" s="52"/>
    </row>
    <row r="10" spans="1:11" x14ac:dyDescent="0.2">
      <c r="A10" s="44" t="s">
        <v>99</v>
      </c>
      <c r="B10" s="45"/>
      <c r="C10" s="96" t="s">
        <v>103</v>
      </c>
      <c r="D10" s="88"/>
    </row>
    <row r="11" spans="1:11" ht="25" customHeight="1" x14ac:dyDescent="0.2">
      <c r="A11" s="84" t="s">
        <v>93</v>
      </c>
      <c r="B11" s="81" t="str">
        <f>'Mode d''emploi'!I20</f>
        <v>Libellés explicites 
des niveaux de CONFORMITÉ</v>
      </c>
      <c r="C11" s="48">
        <f>IFERROR(COUNTIFS('Evaluation rapide ER'!$C$13:$C$110,$A11),0)</f>
        <v>22</v>
      </c>
      <c r="D11" s="247" t="s">
        <v>501</v>
      </c>
    </row>
    <row r="12" spans="1:11" ht="25" customHeight="1" x14ac:dyDescent="0.2">
      <c r="A12" s="241" t="str">
        <f>'Mode d''emploi'!D25</f>
        <v>Non applicable</v>
      </c>
      <c r="B12" s="81" t="str">
        <f>'Mode d''emploi'!B25:C25</f>
        <v>Niveau 5 : Le critère ne peut pas être appliqué.</v>
      </c>
      <c r="C12" s="48">
        <f>IFERROR(COUNTIFS('Evaluation rapide ER'!$C$13:$C$110,$A12),0)</f>
        <v>0</v>
      </c>
      <c r="D12" s="247" t="s">
        <v>502</v>
      </c>
    </row>
    <row r="13" spans="1:11" ht="22" x14ac:dyDescent="0.2">
      <c r="A13" s="44" t="s">
        <v>98</v>
      </c>
      <c r="B13" s="45"/>
      <c r="C13" s="97"/>
      <c r="D13" s="95" t="s">
        <v>101</v>
      </c>
    </row>
    <row r="14" spans="1:11" ht="28" customHeight="1" x14ac:dyDescent="0.2">
      <c r="A14" s="85" t="str">
        <f>'Mode d''emploi'!H24</f>
        <v>Conforme</v>
      </c>
      <c r="B14" s="55" t="str">
        <f>'Mode d''emploi'!I24</f>
        <v>Conformité de niveau 4 : Félicitations, communiquez vos résultats.</v>
      </c>
      <c r="C14" s="48">
        <f>IFERROR(COUNTIFS('Evaluation rapide ER'!$C$13:$C$110,$A14),0)</f>
        <v>0</v>
      </c>
      <c r="D14" s="53">
        <f>IF('Evaluation rapide ER'!$G$11=A14,$C$19,0)</f>
        <v>0</v>
      </c>
    </row>
    <row r="15" spans="1:11" ht="28" customHeight="1" x14ac:dyDescent="0.2">
      <c r="A15" s="85" t="str">
        <f>'Mode d''emploi'!H23</f>
        <v>Convaincant</v>
      </c>
      <c r="B15" s="55" t="str">
        <f>'Mode d''emploi'!I23</f>
        <v>Conformité de niveau 3 : Des améliorations peuvent encore être apportées.</v>
      </c>
      <c r="C15" s="48">
        <f>IFERROR(COUNTIFS('Evaluation rapide ER'!$C$13:$C$110,$A15),0)</f>
        <v>0</v>
      </c>
      <c r="D15" s="53">
        <f>IF('Evaluation rapide ER'!$G$11=A15,$C$19,0)</f>
        <v>0</v>
      </c>
    </row>
    <row r="16" spans="1:11" ht="28" customHeight="1" x14ac:dyDescent="0.2">
      <c r="A16" s="85" t="str">
        <f>'Mode d''emploi'!H22</f>
        <v>Informel</v>
      </c>
      <c r="B16" s="55" t="str">
        <f>'Mode d''emploi'!I22</f>
        <v>Conformité de niveau 2 : Pérenisez et améliorez vos activités.</v>
      </c>
      <c r="C16" s="48">
        <f>IFERROR(COUNTIFS('Evaluation rapide ER'!$C$13:$C$110,$A16),0)</f>
        <v>0</v>
      </c>
      <c r="D16" s="53">
        <f>IF('Evaluation rapide ER'!$G$11=A16,$C$19,0)</f>
        <v>0</v>
      </c>
    </row>
    <row r="17" spans="1:9" ht="28" customHeight="1" x14ac:dyDescent="0.2">
      <c r="A17" s="85" t="str">
        <f>'Mode d''emploi'!H21</f>
        <v>Insuffisant</v>
      </c>
      <c r="B17" s="55" t="str">
        <f>'Mode d''emploi'!I21</f>
        <v>Conformité de niveau 1 :  Revoyez le fonctionnement de vos activités.</v>
      </c>
      <c r="C17" s="48">
        <f>IFERROR(COUNTIFS('Evaluation rapide ER'!$C$13:$C$110,$A17),0)</f>
        <v>0</v>
      </c>
      <c r="D17" s="53">
        <f>IF('Evaluation rapide ER'!$G$11=A17,$C$19,0)</f>
        <v>0</v>
      </c>
    </row>
    <row r="18" spans="1:9" ht="28" customHeight="1" x14ac:dyDescent="0.2">
      <c r="A18" s="98" t="s">
        <v>115</v>
      </c>
      <c r="B18" s="99" t="s">
        <v>116</v>
      </c>
      <c r="C18" s="48">
        <f>IFERROR(COUNTIFS('Evaluation rapide ER'!$C$13:$C$110,$A18),0)</f>
        <v>0</v>
      </c>
      <c r="D18" s="53">
        <f>IF('Evaluation rapide ER'!$G$11=A18,$C$19,0)</f>
        <v>0</v>
      </c>
    </row>
    <row r="19" spans="1:9" ht="17" customHeight="1" x14ac:dyDescent="0.2">
      <c r="C19" s="80">
        <f>SUM(C14:C17)</f>
        <v>0</v>
      </c>
      <c r="D19" s="79" t="s">
        <v>104</v>
      </c>
      <c r="G19" s="89"/>
    </row>
    <row r="20" spans="1:9" x14ac:dyDescent="0.2">
      <c r="A20" s="44" t="s">
        <v>97</v>
      </c>
      <c r="B20" s="45"/>
      <c r="C20" s="89"/>
      <c r="D20" s="82"/>
      <c r="G20" s="89"/>
    </row>
    <row r="21" spans="1:9" s="104" customFormat="1" x14ac:dyDescent="0.2">
      <c r="A21" s="107" t="s">
        <v>117</v>
      </c>
      <c r="B21" s="108" t="str">
        <f>'Mode d''emploi'!H25</f>
        <v xml:space="preserve">Non Applicable </v>
      </c>
      <c r="C21" s="101"/>
      <c r="D21" s="102"/>
      <c r="E21" s="103"/>
      <c r="F21" s="103"/>
      <c r="G21" s="101"/>
      <c r="H21" s="103"/>
      <c r="I21" s="103"/>
    </row>
    <row r="22" spans="1:9" x14ac:dyDescent="0.2">
      <c r="A22" s="105">
        <v>0</v>
      </c>
      <c r="B22" s="106" t="str">
        <f>'Mode d''emploi'!$H$21</f>
        <v>Insuffisant</v>
      </c>
      <c r="D22" s="52"/>
    </row>
    <row r="23" spans="1:9" x14ac:dyDescent="0.2">
      <c r="A23" s="47">
        <v>0.1</v>
      </c>
      <c r="B23" s="83" t="str">
        <f>'Mode d''emploi'!$H$21</f>
        <v>Insuffisant</v>
      </c>
      <c r="D23" s="52"/>
    </row>
    <row r="24" spans="1:9" x14ac:dyDescent="0.2">
      <c r="A24" s="47">
        <v>0.2</v>
      </c>
      <c r="B24" s="83" t="str">
        <f>'Mode d''emploi'!$H$21</f>
        <v>Insuffisant</v>
      </c>
      <c r="D24" s="52"/>
      <c r="G24" s="110"/>
    </row>
    <row r="25" spans="1:9" x14ac:dyDescent="0.2">
      <c r="A25" s="47">
        <v>0.3</v>
      </c>
      <c r="B25" s="83" t="str">
        <f>'Mode d''emploi'!$H$22</f>
        <v>Informel</v>
      </c>
      <c r="D25" s="52"/>
      <c r="G25" s="110"/>
    </row>
    <row r="26" spans="1:9" x14ac:dyDescent="0.2">
      <c r="A26" s="47">
        <v>0.4</v>
      </c>
      <c r="B26" s="83" t="str">
        <f>'Mode d''emploi'!$H$22</f>
        <v>Informel</v>
      </c>
      <c r="D26" s="52"/>
      <c r="G26" s="110"/>
    </row>
    <row r="27" spans="1:9" x14ac:dyDescent="0.2">
      <c r="A27" s="47">
        <v>0.5</v>
      </c>
      <c r="B27" s="83" t="str">
        <f>'Mode d''emploi'!$H$22</f>
        <v>Informel</v>
      </c>
      <c r="D27" s="52"/>
      <c r="G27" s="110"/>
    </row>
    <row r="28" spans="1:9" x14ac:dyDescent="0.2">
      <c r="A28" s="47">
        <v>0.6</v>
      </c>
      <c r="B28" s="83" t="str">
        <f>'Mode d''emploi'!$H$23</f>
        <v>Convaincant</v>
      </c>
      <c r="D28" s="52"/>
      <c r="G28" s="110"/>
    </row>
    <row r="29" spans="1:9" x14ac:dyDescent="0.2">
      <c r="A29" s="47">
        <v>0.7</v>
      </c>
      <c r="B29" s="83" t="str">
        <f>'Mode d''emploi'!$H$23</f>
        <v>Convaincant</v>
      </c>
      <c r="D29" s="52"/>
    </row>
    <row r="30" spans="1:9" x14ac:dyDescent="0.2">
      <c r="A30" s="47">
        <v>0.8</v>
      </c>
      <c r="B30" s="83" t="str">
        <f>'Mode d''emploi'!$H$23</f>
        <v>Convaincant</v>
      </c>
      <c r="D30" s="52"/>
    </row>
    <row r="31" spans="1:9" x14ac:dyDescent="0.2">
      <c r="A31" s="47">
        <v>0.9</v>
      </c>
      <c r="B31" s="83" t="str">
        <f>'Mode d''emploi'!$H$24</f>
        <v>Conforme</v>
      </c>
      <c r="D31" s="52"/>
    </row>
    <row r="32" spans="1:9" x14ac:dyDescent="0.2">
      <c r="A32" s="47">
        <v>1</v>
      </c>
      <c r="B32" s="83" t="str">
        <f>'Mode d''emploi'!$H$24</f>
        <v>Conforme</v>
      </c>
      <c r="D32" s="52"/>
    </row>
    <row r="33" spans="1:9" x14ac:dyDescent="0.2">
      <c r="D33" s="52"/>
    </row>
    <row r="34" spans="1:9" s="90" customFormat="1" x14ac:dyDescent="0.2">
      <c r="A34" s="56" t="s">
        <v>90</v>
      </c>
      <c r="B34" s="57"/>
      <c r="C34" s="58"/>
      <c r="E34" s="92"/>
      <c r="F34" s="92"/>
      <c r="G34" s="92"/>
      <c r="H34" s="92"/>
      <c r="I34" s="92"/>
    </row>
    <row r="35" spans="1:9" s="90" customFormat="1" x14ac:dyDescent="0.2">
      <c r="A35" s="59">
        <f>'Mode d''emploi'!F24</f>
        <v>0.9</v>
      </c>
      <c r="B35" s="23"/>
      <c r="C35" s="58"/>
      <c r="E35" s="92"/>
      <c r="F35" s="92"/>
      <c r="G35" s="111"/>
      <c r="H35" s="92"/>
      <c r="I35" s="92"/>
    </row>
    <row r="36" spans="1:9" s="90" customFormat="1" x14ac:dyDescent="0.2">
      <c r="B36" s="91" t="str">
        <f>'Résultats ED'!B34</f>
        <v>Système de management de la qualité</v>
      </c>
      <c r="E36" s="92"/>
      <c r="F36" s="92"/>
      <c r="G36" s="111"/>
      <c r="H36" s="92"/>
      <c r="I36" s="92"/>
    </row>
    <row r="37" spans="1:9" s="90" customFormat="1" x14ac:dyDescent="0.2">
      <c r="A37" s="23">
        <f>$A$35</f>
        <v>0.9</v>
      </c>
      <c r="B37" s="23"/>
      <c r="C37" s="58"/>
      <c r="E37" s="92"/>
      <c r="F37" s="92"/>
      <c r="G37" s="111"/>
      <c r="H37" s="92"/>
      <c r="I37" s="92"/>
    </row>
    <row r="38" spans="1:9" s="90" customFormat="1" x14ac:dyDescent="0.2">
      <c r="A38" s="23">
        <f>$A$35</f>
        <v>0.9</v>
      </c>
      <c r="B38" s="23"/>
      <c r="C38" s="58"/>
      <c r="E38" s="92"/>
      <c r="F38" s="92"/>
      <c r="G38" s="111"/>
      <c r="H38" s="92"/>
      <c r="I38" s="92"/>
    </row>
    <row r="39" spans="1:9" s="90" customFormat="1" x14ac:dyDescent="0.2">
      <c r="B39" s="91" t="str">
        <f>'Résultats ED'!B37</f>
        <v>Responsabilité de la direction</v>
      </c>
      <c r="E39" s="92"/>
      <c r="F39" s="92"/>
      <c r="G39" s="92"/>
      <c r="H39" s="92"/>
      <c r="I39" s="92"/>
    </row>
    <row r="40" spans="1:9" s="90" customFormat="1" x14ac:dyDescent="0.2">
      <c r="A40" s="23">
        <f t="shared" ref="A40:A45" si="2">$A$35</f>
        <v>0.9</v>
      </c>
      <c r="B40" s="23"/>
      <c r="C40" s="58"/>
      <c r="E40" s="92"/>
      <c r="F40" s="92"/>
      <c r="G40" s="92"/>
      <c r="H40" s="92"/>
      <c r="I40" s="92"/>
    </row>
    <row r="41" spans="1:9" s="90" customFormat="1" x14ac:dyDescent="0.2">
      <c r="A41" s="23">
        <f t="shared" si="2"/>
        <v>0.9</v>
      </c>
      <c r="B41" s="23"/>
      <c r="C41" s="58"/>
      <c r="E41" s="92"/>
      <c r="F41" s="92"/>
      <c r="G41" s="92"/>
      <c r="H41" s="92"/>
      <c r="I41" s="92"/>
    </row>
    <row r="42" spans="1:9" s="90" customFormat="1" x14ac:dyDescent="0.2">
      <c r="A42" s="23">
        <f t="shared" si="2"/>
        <v>0.9</v>
      </c>
      <c r="B42" s="23"/>
      <c r="C42" s="58"/>
      <c r="E42" s="92"/>
      <c r="F42" s="92"/>
      <c r="G42" s="92"/>
      <c r="H42" s="92"/>
      <c r="I42" s="92"/>
    </row>
    <row r="43" spans="1:9" s="90" customFormat="1" x14ac:dyDescent="0.2">
      <c r="A43" s="23">
        <f t="shared" si="2"/>
        <v>0.9</v>
      </c>
      <c r="B43" s="23"/>
      <c r="C43" s="58"/>
      <c r="E43" s="92"/>
      <c r="F43" s="92"/>
      <c r="G43" s="92"/>
      <c r="H43" s="92"/>
      <c r="I43" s="92"/>
    </row>
    <row r="44" spans="1:9" s="90" customFormat="1" x14ac:dyDescent="0.2">
      <c r="A44" s="23">
        <f t="shared" si="2"/>
        <v>0.9</v>
      </c>
      <c r="B44" s="23"/>
      <c r="C44" s="58"/>
      <c r="E44" s="92"/>
      <c r="F44" s="92"/>
      <c r="G44" s="92"/>
      <c r="H44" s="92"/>
      <c r="I44" s="92"/>
    </row>
    <row r="45" spans="1:9" s="90" customFormat="1" x14ac:dyDescent="0.2">
      <c r="A45" s="23">
        <f t="shared" si="2"/>
        <v>0.9</v>
      </c>
      <c r="B45" s="23"/>
      <c r="C45" s="58"/>
      <c r="E45" s="92"/>
      <c r="F45" s="92"/>
      <c r="G45" s="92"/>
      <c r="H45" s="92"/>
      <c r="I45" s="92"/>
    </row>
    <row r="46" spans="1:9" s="90" customFormat="1" x14ac:dyDescent="0.2">
      <c r="B46" s="91" t="str">
        <f>'Résultats ED'!B44</f>
        <v>Management des ressources</v>
      </c>
      <c r="E46" s="92"/>
      <c r="F46" s="92"/>
      <c r="G46" s="92"/>
      <c r="H46" s="92"/>
      <c r="I46" s="92"/>
    </row>
    <row r="47" spans="1:9" s="90" customFormat="1" x14ac:dyDescent="0.2">
      <c r="A47" s="23">
        <f>$A$35</f>
        <v>0.9</v>
      </c>
      <c r="B47" s="23"/>
      <c r="C47" s="58"/>
      <c r="E47" s="92"/>
      <c r="F47" s="92"/>
      <c r="G47" s="92"/>
      <c r="H47" s="92"/>
      <c r="I47" s="92"/>
    </row>
    <row r="48" spans="1:9" s="90" customFormat="1" x14ac:dyDescent="0.2">
      <c r="A48" s="23">
        <f>$A$35</f>
        <v>0.9</v>
      </c>
      <c r="B48" s="23"/>
      <c r="C48" s="58"/>
      <c r="E48" s="92"/>
      <c r="F48" s="92"/>
      <c r="G48" s="92"/>
      <c r="H48" s="92"/>
      <c r="I48" s="92"/>
    </row>
    <row r="49" spans="1:9" s="90" customFormat="1" x14ac:dyDescent="0.2">
      <c r="A49" s="23">
        <f>$A$35</f>
        <v>0.9</v>
      </c>
      <c r="B49" s="23"/>
      <c r="C49" s="58"/>
      <c r="E49" s="92"/>
      <c r="F49" s="92"/>
      <c r="G49" s="92"/>
      <c r="H49" s="92"/>
      <c r="I49" s="92"/>
    </row>
    <row r="50" spans="1:9" s="90" customFormat="1" x14ac:dyDescent="0.2">
      <c r="A50" s="23">
        <f>$A$35</f>
        <v>0.9</v>
      </c>
      <c r="B50" s="23"/>
      <c r="C50" s="58"/>
      <c r="E50" s="92"/>
      <c r="F50" s="92"/>
      <c r="G50" s="92"/>
      <c r="H50" s="92"/>
      <c r="I50" s="92"/>
    </row>
    <row r="51" spans="1:9" s="90" customFormat="1" x14ac:dyDescent="0.2">
      <c r="B51" s="91" t="str">
        <f>'Résultats ED'!B49</f>
        <v>Réalisation du produit</v>
      </c>
      <c r="E51" s="92"/>
      <c r="F51" s="92"/>
      <c r="G51" s="92"/>
      <c r="H51" s="92"/>
      <c r="I51" s="92"/>
    </row>
    <row r="52" spans="1:9" s="90" customFormat="1" x14ac:dyDescent="0.2">
      <c r="A52" s="23">
        <f t="shared" ref="A52:A57" si="3">$A$35</f>
        <v>0.9</v>
      </c>
      <c r="B52" s="23"/>
      <c r="C52" s="58"/>
      <c r="E52" s="92"/>
      <c r="F52" s="92"/>
      <c r="G52" s="92"/>
      <c r="H52" s="92"/>
      <c r="I52" s="92"/>
    </row>
    <row r="53" spans="1:9" s="90" customFormat="1" x14ac:dyDescent="0.2">
      <c r="A53" s="23">
        <f t="shared" si="3"/>
        <v>0.9</v>
      </c>
      <c r="B53" s="23"/>
      <c r="C53" s="58"/>
      <c r="E53" s="92"/>
      <c r="F53" s="92"/>
      <c r="G53" s="92"/>
      <c r="H53" s="92"/>
      <c r="I53" s="92"/>
    </row>
    <row r="54" spans="1:9" s="90" customFormat="1" x14ac:dyDescent="0.2">
      <c r="A54" s="23">
        <f t="shared" si="3"/>
        <v>0.9</v>
      </c>
      <c r="B54" s="23"/>
      <c r="C54" s="58"/>
      <c r="E54" s="92"/>
      <c r="F54" s="92"/>
      <c r="G54" s="92"/>
      <c r="H54" s="92"/>
      <c r="I54" s="92"/>
    </row>
    <row r="55" spans="1:9" s="90" customFormat="1" x14ac:dyDescent="0.2">
      <c r="A55" s="23">
        <f t="shared" si="3"/>
        <v>0.9</v>
      </c>
      <c r="B55" s="23"/>
      <c r="C55" s="58"/>
      <c r="E55" s="92"/>
      <c r="F55" s="92"/>
      <c r="G55" s="92"/>
      <c r="H55" s="92"/>
      <c r="I55" s="92"/>
    </row>
    <row r="56" spans="1:9" s="90" customFormat="1" x14ac:dyDescent="0.2">
      <c r="A56" s="23">
        <f t="shared" si="3"/>
        <v>0.9</v>
      </c>
      <c r="B56" s="23"/>
      <c r="C56" s="58"/>
      <c r="E56" s="92"/>
      <c r="F56" s="92"/>
      <c r="G56" s="92"/>
      <c r="H56" s="92"/>
      <c r="I56" s="92"/>
    </row>
    <row r="57" spans="1:9" s="90" customFormat="1" x14ac:dyDescent="0.2">
      <c r="A57" s="23">
        <f t="shared" si="3"/>
        <v>0.9</v>
      </c>
      <c r="B57" s="23"/>
      <c r="C57" s="58"/>
      <c r="E57" s="92"/>
      <c r="F57" s="92"/>
      <c r="G57" s="92"/>
      <c r="H57" s="92"/>
      <c r="I57" s="92"/>
    </row>
    <row r="58" spans="1:9" s="90" customFormat="1" x14ac:dyDescent="0.2">
      <c r="B58" s="91" t="str">
        <f>'Résultats ED'!B56</f>
        <v>Mesurage, analyse et amélioration</v>
      </c>
      <c r="E58" s="92"/>
      <c r="F58" s="92"/>
      <c r="G58" s="92"/>
      <c r="H58" s="92"/>
      <c r="I58" s="92"/>
    </row>
    <row r="59" spans="1:9" s="90" customFormat="1" x14ac:dyDescent="0.2">
      <c r="A59" s="23">
        <f>$A$35</f>
        <v>0.9</v>
      </c>
      <c r="B59" s="23"/>
      <c r="C59" s="58"/>
      <c r="E59" s="92"/>
      <c r="F59" s="92"/>
      <c r="G59" s="92"/>
      <c r="H59" s="92"/>
      <c r="I59" s="92"/>
    </row>
    <row r="60" spans="1:9" s="90" customFormat="1" x14ac:dyDescent="0.2">
      <c r="A60" s="23">
        <f>$A$35</f>
        <v>0.9</v>
      </c>
      <c r="B60" s="23"/>
      <c r="C60" s="58"/>
      <c r="E60" s="92"/>
      <c r="F60" s="92"/>
      <c r="G60" s="92"/>
      <c r="H60" s="92"/>
      <c r="I60" s="92"/>
    </row>
    <row r="61" spans="1:9" x14ac:dyDescent="0.2">
      <c r="A61" s="23">
        <f>$A$35</f>
        <v>0.9</v>
      </c>
    </row>
    <row r="62" spans="1:9" x14ac:dyDescent="0.2">
      <c r="A62" s="23">
        <f>$A$35</f>
        <v>0.9</v>
      </c>
    </row>
    <row r="63" spans="1:9" x14ac:dyDescent="0.2">
      <c r="A63" s="23">
        <f>$A$35</f>
        <v>0.9</v>
      </c>
    </row>
  </sheetData>
  <sheetProtection sheet="1" objects="1" scenarios="1" selectLockedCells="1" selectUnlockedCells="1"/>
  <pageMargins left="0.7" right="0.7" top="0.75" bottom="0.75" header="0.3" footer="0.3"/>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D2" sqref="D2"/>
    </sheetView>
  </sheetViews>
  <sheetFormatPr baseColWidth="10" defaultRowHeight="16" x14ac:dyDescent="0.2"/>
  <cols>
    <col min="1" max="1" width="17.5703125" customWidth="1"/>
    <col min="2" max="2" width="31" customWidth="1"/>
    <col min="3" max="3" width="12.85546875" style="88" customWidth="1"/>
    <col min="5" max="9" width="10.7109375" style="88"/>
  </cols>
  <sheetData>
    <row r="1" spans="1:9" ht="22" x14ac:dyDescent="0.2">
      <c r="A1" s="44" t="s">
        <v>87</v>
      </c>
      <c r="B1" s="45"/>
      <c r="C1" s="87"/>
      <c r="D1" s="94" t="str">
        <f>'Résultats ED'!A34</f>
        <v>Art. 4</v>
      </c>
      <c r="E1" s="94" t="str">
        <f>'Résultats ED'!A37</f>
        <v>Art. 5</v>
      </c>
      <c r="F1" s="94" t="str">
        <f>'Résultats ED'!A44</f>
        <v>Art. 6</v>
      </c>
      <c r="G1" s="94" t="str">
        <f>'Résultats ED'!A49</f>
        <v>Art. 7</v>
      </c>
      <c r="H1" s="94" t="str">
        <f>'Résultats ED'!A56</f>
        <v>Art. 8</v>
      </c>
      <c r="I1" s="95" t="s">
        <v>100</v>
      </c>
    </row>
    <row r="2" spans="1:9" x14ac:dyDescent="0.2">
      <c r="A2" s="86" t="str">
        <f>'Mode d''emploi'!D20</f>
        <v>Choix de VÉRACITÉ</v>
      </c>
      <c r="B2" s="46" t="s">
        <v>88</v>
      </c>
      <c r="C2" s="47" t="s">
        <v>89</v>
      </c>
      <c r="D2" s="93">
        <f>IFERROR(COUNTIFS('Evaluation détaillée ED'!$C$13:$C$32,$A2),0)</f>
        <v>18</v>
      </c>
      <c r="E2" s="93">
        <f>IFERROR(COUNTIFS('Evaluation détaillée ED'!$C$34:$C$54,$A2),0)</f>
        <v>15</v>
      </c>
      <c r="F2" s="93">
        <f>IFERROR(COUNTIFS('Evaluation détaillée ED'!$C$56:$C$73,$A2),0)</f>
        <v>14</v>
      </c>
      <c r="G2" s="93">
        <f>IFERROR(COUNTIFS('Evaluation détaillée ED'!$C$75:$C$194,$A2),0)</f>
        <v>114</v>
      </c>
      <c r="H2" s="93">
        <f>IFERROR(COUNTIFS('Evaluation détaillée ED'!$C$196:$C$267,$A2),0)</f>
        <v>66</v>
      </c>
      <c r="I2" s="48">
        <f>IFERROR(COUNTIFS('Evaluation détaillée ED'!$C$13:$C$267,$A2),0)</f>
        <v>227</v>
      </c>
    </row>
    <row r="3" spans="1:9" x14ac:dyDescent="0.2">
      <c r="A3" s="85" t="str">
        <f>'Mode d''emploi'!D21</f>
        <v>Faux </v>
      </c>
      <c r="B3" s="49" t="str">
        <f>'Mode d''emploi'!B21:C21</f>
        <v>Niveau 1 : Le critère n'est pas respecté.</v>
      </c>
      <c r="C3" s="47">
        <f>'Mode d''emploi'!E21</f>
        <v>1.0000000000000001E-5</v>
      </c>
      <c r="D3" s="93">
        <f>IFERROR(COUNTIFS('Evaluation détaillée ED'!$C$13:$C$32,$A3),0)</f>
        <v>0</v>
      </c>
      <c r="E3" s="93">
        <f>IFERROR(COUNTIFS('Evaluation détaillée ED'!$C$34:$C$54,$A3),0)</f>
        <v>0</v>
      </c>
      <c r="F3" s="93">
        <f>IFERROR(COUNTIFS('Evaluation détaillée ED'!$C$56:$C$68,$A3),0)</f>
        <v>0</v>
      </c>
      <c r="G3" s="93">
        <f>IFERROR(COUNTIFS('Evaluation détaillée ED'!$C$75:$C$102,$A3),0)</f>
        <v>0</v>
      </c>
      <c r="H3" s="93">
        <f>IFERROR(COUNTIFS('Evaluation détaillée ED'!$C$196:$C$267,$A3),0)</f>
        <v>0</v>
      </c>
      <c r="I3" s="48">
        <f>IFERROR(COUNTIFS('Evaluation détaillée ED'!$C$13:$C$267,$A3),0)</f>
        <v>0</v>
      </c>
    </row>
    <row r="4" spans="1:9" x14ac:dyDescent="0.2">
      <c r="A4" s="85" t="str">
        <f>'Mode d''emploi'!D22</f>
        <v>Plutôt Faux</v>
      </c>
      <c r="B4" s="46" t="str">
        <f>'Mode d''emploi'!B22:C22</f>
        <v>Niveau 2 : Le critère est aléatoirement appliqué.</v>
      </c>
      <c r="C4" s="47">
        <f>'Mode d''emploi'!E22</f>
        <v>0.44499999999999995</v>
      </c>
      <c r="D4" s="93">
        <f>IFERROR(COUNTIFS('Evaluation détaillée ED'!$C$13:$C$32,$A4),0)</f>
        <v>0</v>
      </c>
      <c r="E4" s="93">
        <f>IFERROR(COUNTIFS('Evaluation détaillée ED'!$C$34:$C$54,$A4),0)</f>
        <v>0</v>
      </c>
      <c r="F4" s="93">
        <f>IFERROR(COUNTIFS('Evaluation détaillée ED'!$C$56:$C$68,$A4),0)</f>
        <v>0</v>
      </c>
      <c r="G4" s="93">
        <f>IFERROR(COUNTIFS('Evaluation détaillée ED'!$C$75:$C$102,$A4),0)</f>
        <v>0</v>
      </c>
      <c r="H4" s="93">
        <f>IFERROR(COUNTIFS('Evaluation détaillée ED'!$C$196:$C$267,$A4),0)</f>
        <v>0</v>
      </c>
      <c r="I4" s="48">
        <f>IFERROR(COUNTIFS('Evaluation détaillée ED'!$C$13:$C$267,$A4),0)</f>
        <v>0</v>
      </c>
    </row>
    <row r="5" spans="1:9" ht="22" x14ac:dyDescent="0.2">
      <c r="A5" s="85" t="str">
        <f>'Mode d''emploi'!D23</f>
        <v>Plutôt Vrai</v>
      </c>
      <c r="B5" s="49" t="str">
        <f>'Mode d''emploi'!B23:C23</f>
        <v>Niveau 3 : Le critère est respecté et éventuellement formalisé.</v>
      </c>
      <c r="C5" s="47">
        <f>'Mode d''emploi'!E23</f>
        <v>0.745</v>
      </c>
      <c r="D5" s="93">
        <f>IFERROR(COUNTIFS('Evaluation détaillée ED'!$C$13:$C$32,$A5),0)</f>
        <v>0</v>
      </c>
      <c r="E5" s="93">
        <f>IFERROR(COUNTIFS('Evaluation détaillée ED'!$C$34:$C$54,$A5),0)</f>
        <v>0</v>
      </c>
      <c r="F5" s="93">
        <f>IFERROR(COUNTIFS('Evaluation détaillée ED'!$C$56:$C$68,$A5),0)</f>
        <v>0</v>
      </c>
      <c r="G5" s="93">
        <f>IFERROR(COUNTIFS('Evaluation détaillée ED'!$C$75:$C$102,$A5),0)</f>
        <v>0</v>
      </c>
      <c r="H5" s="93">
        <f>IFERROR(COUNTIFS('Evaluation détaillée ED'!$C$196:$C$267,$A5),0)</f>
        <v>0</v>
      </c>
      <c r="I5" s="48">
        <f>IFERROR(COUNTIFS('Evaluation détaillée ED'!$C$13:$C$267,$A5),0)</f>
        <v>0</v>
      </c>
    </row>
    <row r="6" spans="1:9" ht="22" x14ac:dyDescent="0.2">
      <c r="A6" s="85" t="str">
        <f>'Mode d''emploi'!D24</f>
        <v>Vrai </v>
      </c>
      <c r="B6" s="46" t="str">
        <f>'Mode d''emploi'!B24:C24</f>
        <v>Niveau 4 : Le critère est respecté, appliqué et prouvé par un document.</v>
      </c>
      <c r="C6" s="47">
        <f>'Mode d''emploi'!E24</f>
        <v>1</v>
      </c>
      <c r="D6" s="93">
        <f>IFERROR(COUNTIFS('Evaluation détaillée ED'!$C$13:$C$32,$A6),0)</f>
        <v>0</v>
      </c>
      <c r="E6" s="93">
        <f>IFERROR(COUNTIFS('Evaluation détaillée ED'!$C$34:$C$54,$A6),0)</f>
        <v>0</v>
      </c>
      <c r="F6" s="93">
        <f>IFERROR(COUNTIFS('Evaluation détaillée ED'!$C$56:$C$68,$A6),0)</f>
        <v>0</v>
      </c>
      <c r="G6" s="93">
        <f>IFERROR(COUNTIFS('Evaluation détaillée ED'!$C$75:$C$102,$A6),0)</f>
        <v>0</v>
      </c>
      <c r="H6" s="93">
        <f>IFERROR(COUNTIFS('Evaluation détaillée ED'!$C$196:$C$267,$A6),0)</f>
        <v>0</v>
      </c>
      <c r="I6" s="48">
        <f>IFERROR(COUNTIFS('Evaluation détaillée ED'!$C$13:$C$267,$A6),0)</f>
        <v>0</v>
      </c>
    </row>
    <row r="7" spans="1:9" ht="21" customHeight="1" x14ac:dyDescent="0.2">
      <c r="A7" s="98" t="s">
        <v>115</v>
      </c>
      <c r="B7" s="100" t="str">
        <f>'Mode d''emploi'!B25:C25</f>
        <v>Niveau 5 : Le critère ne peut pas être appliqué.</v>
      </c>
      <c r="C7" s="109" t="str">
        <f>'Mode d''emploi'!E25</f>
        <v>NA</v>
      </c>
      <c r="D7" s="93">
        <f>IFERROR(COUNTIFS('Evaluation détaillée ED'!$C$13:$C$32,$A7),0)</f>
        <v>0</v>
      </c>
      <c r="E7" s="93">
        <f>IFERROR(COUNTIFS('Evaluation détaillée ED'!$C$34:$C$54,$A7),0)</f>
        <v>0</v>
      </c>
      <c r="F7" s="93">
        <f>IFERROR(COUNTIFS('Evaluation détaillée ED'!$C$56:$C$68,$A7),0)</f>
        <v>0</v>
      </c>
      <c r="G7" s="93">
        <f>IFERROR(COUNTIFS('Evaluation détaillée ED'!$C$75:$C$102,$A7),0)</f>
        <v>0</v>
      </c>
      <c r="H7" s="93">
        <f>IFERROR(COUNTIFS('Evaluation détaillée ED'!$C$196:$C$267,$A7),0)</f>
        <v>0</v>
      </c>
      <c r="I7" s="48">
        <f>IFERROR(COUNTIFS('Evaluation détaillée ED'!$C$13:$C$267,$A7),0)</f>
        <v>0</v>
      </c>
    </row>
    <row r="8" spans="1:9" x14ac:dyDescent="0.2">
      <c r="A8" s="50"/>
      <c r="B8" s="51"/>
      <c r="C8" s="47" t="s">
        <v>96</v>
      </c>
      <c r="D8" s="48">
        <f t="shared" ref="D8:I8" si="0">SUM(D3:D7)</f>
        <v>0</v>
      </c>
      <c r="E8" s="48">
        <f t="shared" si="0"/>
        <v>0</v>
      </c>
      <c r="F8" s="48">
        <f t="shared" si="0"/>
        <v>0</v>
      </c>
      <c r="G8" s="48">
        <f t="shared" si="0"/>
        <v>0</v>
      </c>
      <c r="H8" s="48">
        <f t="shared" si="0"/>
        <v>0</v>
      </c>
      <c r="I8" s="48">
        <f t="shared" si="0"/>
        <v>0</v>
      </c>
    </row>
    <row r="9" spans="1:9" x14ac:dyDescent="0.2">
      <c r="D9" s="52"/>
    </row>
    <row r="10" spans="1:9" x14ac:dyDescent="0.2">
      <c r="A10" s="44" t="s">
        <v>99</v>
      </c>
      <c r="B10" s="45"/>
      <c r="C10" s="96" t="s">
        <v>103</v>
      </c>
      <c r="D10" s="88"/>
    </row>
    <row r="11" spans="1:9" x14ac:dyDescent="0.2">
      <c r="A11" s="84" t="s">
        <v>93</v>
      </c>
      <c r="B11" s="81" t="str">
        <f>'Mode d''emploi'!I20</f>
        <v>Libellés explicites 
des niveaux de CONFORMITÉ</v>
      </c>
      <c r="C11" s="48">
        <f>IFERROR(COUNTIFS('Evaluation détaillée ED'!$C$13:$C$266,A11),0)</f>
        <v>23</v>
      </c>
      <c r="D11" s="54" t="s">
        <v>102</v>
      </c>
    </row>
    <row r="12" spans="1:9" ht="22" x14ac:dyDescent="0.2">
      <c r="A12" s="44" t="s">
        <v>98</v>
      </c>
      <c r="B12" s="45"/>
      <c r="C12" s="97"/>
      <c r="D12" s="95" t="s">
        <v>101</v>
      </c>
    </row>
    <row r="13" spans="1:9" ht="28" customHeight="1" x14ac:dyDescent="0.2">
      <c r="A13" s="85" t="str">
        <f>'Mode d''emploi'!H24</f>
        <v>Conforme</v>
      </c>
      <c r="B13" s="55" t="str">
        <f>'Mode d''emploi'!I24</f>
        <v>Conformité de niveau 4 : Félicitations, communiquez vos résultats.</v>
      </c>
      <c r="C13" s="48">
        <f>IFERROR(COUNTIFS('Evaluation détaillée ED'!$C$13:$C$266,$A13),0)</f>
        <v>0</v>
      </c>
      <c r="D13" s="53">
        <f>IF('Evaluation détaillée ED'!$G$11=A13,$C$18,0)</f>
        <v>0</v>
      </c>
    </row>
    <row r="14" spans="1:9" ht="28" customHeight="1" x14ac:dyDescent="0.2">
      <c r="A14" s="85" t="str">
        <f>'Mode d''emploi'!H23</f>
        <v>Convaincant</v>
      </c>
      <c r="B14" s="55" t="str">
        <f>'Mode d''emploi'!I23</f>
        <v>Conformité de niveau 3 : Des améliorations peuvent encore être apportées.</v>
      </c>
      <c r="C14" s="48">
        <f>IFERROR(COUNTIFS('Evaluation détaillée ED'!$C$13:$C$266,$A14),0)</f>
        <v>0</v>
      </c>
      <c r="D14" s="53">
        <f>IF('Evaluation détaillée ED'!$G$11=A14,$C$18,0)</f>
        <v>0</v>
      </c>
    </row>
    <row r="15" spans="1:9" ht="28" customHeight="1" x14ac:dyDescent="0.2">
      <c r="A15" s="85" t="str">
        <f>'Mode d''emploi'!H22</f>
        <v>Informel</v>
      </c>
      <c r="B15" s="55" t="str">
        <f>'Mode d''emploi'!I22</f>
        <v>Conformité de niveau 2 : Pérenisez et améliorez vos activités.</v>
      </c>
      <c r="C15" s="48">
        <f>IFERROR(COUNTIFS('Evaluation détaillée ED'!$C$13:$C$266,$A15),0)</f>
        <v>0</v>
      </c>
      <c r="D15" s="53">
        <f>IF('Evaluation détaillée ED'!$G$11=A15,$C$18,0)</f>
        <v>0</v>
      </c>
    </row>
    <row r="16" spans="1:9" ht="28" customHeight="1" x14ac:dyDescent="0.2">
      <c r="A16" s="85" t="str">
        <f>'Mode d''emploi'!H21</f>
        <v>Insuffisant</v>
      </c>
      <c r="B16" s="55" t="str">
        <f>'Mode d''emploi'!I21</f>
        <v>Conformité de niveau 1 :  Revoyez le fonctionnement de vos activités.</v>
      </c>
      <c r="C16" s="48">
        <f>IFERROR(COUNTIFS('Evaluation détaillée ED'!$C$13:$C$266,$A16),0)</f>
        <v>0</v>
      </c>
      <c r="D16" s="53">
        <f>IF('Evaluation détaillée ED'!$G$11=A16,$C$18,0)</f>
        <v>0</v>
      </c>
    </row>
    <row r="17" spans="1:9" ht="28" customHeight="1" x14ac:dyDescent="0.2">
      <c r="A17" s="98" t="s">
        <v>115</v>
      </c>
      <c r="B17" s="99" t="s">
        <v>116</v>
      </c>
      <c r="C17" s="48">
        <f>IFERROR(COUNTIFS('Evaluation détaillée ED'!$C$13:$C$266,$A17),0)</f>
        <v>0</v>
      </c>
      <c r="D17" s="53">
        <f>IF('Evaluation détaillée ED'!$G$11=A17,$C$18,0)</f>
        <v>0</v>
      </c>
    </row>
    <row r="18" spans="1:9" ht="17" customHeight="1" x14ac:dyDescent="0.2">
      <c r="C18" s="80">
        <f>SUM(C13:C17)</f>
        <v>0</v>
      </c>
      <c r="D18" s="79" t="s">
        <v>104</v>
      </c>
      <c r="G18" s="89"/>
    </row>
    <row r="19" spans="1:9" x14ac:dyDescent="0.2">
      <c r="A19" s="44" t="s">
        <v>97</v>
      </c>
      <c r="B19" s="45"/>
      <c r="C19" s="89"/>
      <c r="D19" s="82"/>
      <c r="G19" s="89"/>
    </row>
    <row r="20" spans="1:9" s="104" customFormat="1" x14ac:dyDescent="0.2">
      <c r="A20" s="107" t="s">
        <v>117</v>
      </c>
      <c r="B20" s="108" t="str">
        <f>'Mode d''emploi'!H25</f>
        <v xml:space="preserve">Non Applicable </v>
      </c>
      <c r="C20" s="101"/>
      <c r="D20" s="102"/>
      <c r="E20" s="103"/>
      <c r="F20" s="103"/>
      <c r="G20" s="101"/>
      <c r="H20" s="103"/>
      <c r="I20" s="103"/>
    </row>
    <row r="21" spans="1:9" x14ac:dyDescent="0.2">
      <c r="A21" s="105">
        <v>0</v>
      </c>
      <c r="B21" s="106" t="str">
        <f>'Mode d''emploi'!$H$21</f>
        <v>Insuffisant</v>
      </c>
      <c r="D21" s="52"/>
    </row>
    <row r="22" spans="1:9" x14ac:dyDescent="0.2">
      <c r="A22" s="47">
        <v>0.1</v>
      </c>
      <c r="B22" s="83" t="str">
        <f>'Mode d''emploi'!$H$21</f>
        <v>Insuffisant</v>
      </c>
      <c r="D22" s="52"/>
    </row>
    <row r="23" spans="1:9" x14ac:dyDescent="0.2">
      <c r="A23" s="47">
        <v>0.2</v>
      </c>
      <c r="B23" s="83" t="str">
        <f>'Mode d''emploi'!$H$21</f>
        <v>Insuffisant</v>
      </c>
      <c r="D23" s="52"/>
      <c r="G23" s="110"/>
    </row>
    <row r="24" spans="1:9" x14ac:dyDescent="0.2">
      <c r="A24" s="47">
        <v>0.3</v>
      </c>
      <c r="B24" s="83" t="str">
        <f>'Mode d''emploi'!$H$22</f>
        <v>Informel</v>
      </c>
      <c r="D24" s="52"/>
      <c r="G24" s="110"/>
    </row>
    <row r="25" spans="1:9" x14ac:dyDescent="0.2">
      <c r="A25" s="47">
        <v>0.4</v>
      </c>
      <c r="B25" s="83" t="str">
        <f>'Mode d''emploi'!$H$22</f>
        <v>Informel</v>
      </c>
      <c r="D25" s="52"/>
      <c r="G25" s="110"/>
    </row>
    <row r="26" spans="1:9" x14ac:dyDescent="0.2">
      <c r="A26" s="47">
        <v>0.5</v>
      </c>
      <c r="B26" s="83" t="str">
        <f>'Mode d''emploi'!$H$22</f>
        <v>Informel</v>
      </c>
      <c r="D26" s="52"/>
      <c r="G26" s="110"/>
    </row>
    <row r="27" spans="1:9" x14ac:dyDescent="0.2">
      <c r="A27" s="47">
        <v>0.6</v>
      </c>
      <c r="B27" s="83" t="str">
        <f>'Mode d''emploi'!$H$23</f>
        <v>Convaincant</v>
      </c>
      <c r="D27" s="52"/>
      <c r="G27" s="110"/>
    </row>
    <row r="28" spans="1:9" x14ac:dyDescent="0.2">
      <c r="A28" s="47">
        <v>0.7</v>
      </c>
      <c r="B28" s="83" t="str">
        <f>'Mode d''emploi'!$H$23</f>
        <v>Convaincant</v>
      </c>
      <c r="D28" s="52"/>
    </row>
    <row r="29" spans="1:9" x14ac:dyDescent="0.2">
      <c r="A29" s="47">
        <v>0.8</v>
      </c>
      <c r="B29" s="83" t="str">
        <f>'Mode d''emploi'!$H$23</f>
        <v>Convaincant</v>
      </c>
      <c r="D29" s="52"/>
    </row>
    <row r="30" spans="1:9" x14ac:dyDescent="0.2">
      <c r="A30" s="47">
        <v>0.9</v>
      </c>
      <c r="B30" s="83" t="str">
        <f>'Mode d''emploi'!$H$24</f>
        <v>Conforme</v>
      </c>
      <c r="D30" s="52"/>
    </row>
    <row r="31" spans="1:9" x14ac:dyDescent="0.2">
      <c r="A31" s="47">
        <v>1</v>
      </c>
      <c r="B31" s="83" t="str">
        <f>'Mode d''emploi'!$H$24</f>
        <v>Conforme</v>
      </c>
      <c r="D31" s="52"/>
    </row>
    <row r="32" spans="1:9" x14ac:dyDescent="0.2">
      <c r="D32" s="52"/>
    </row>
    <row r="33" spans="1:9" s="90" customFormat="1" x14ac:dyDescent="0.2">
      <c r="A33" s="56" t="s">
        <v>90</v>
      </c>
      <c r="B33" s="57"/>
      <c r="C33" s="58"/>
      <c r="E33" s="92"/>
      <c r="F33" s="92"/>
      <c r="G33" s="92"/>
      <c r="H33" s="92"/>
      <c r="I33" s="92"/>
    </row>
    <row r="34" spans="1:9" s="90" customFormat="1" x14ac:dyDescent="0.2">
      <c r="A34" s="59">
        <f>'Mode d''emploi'!F24</f>
        <v>0.9</v>
      </c>
      <c r="B34" s="23"/>
      <c r="C34" s="58"/>
      <c r="E34" s="92"/>
      <c r="F34" s="92"/>
      <c r="G34" s="111"/>
      <c r="H34" s="92"/>
      <c r="I34" s="92"/>
    </row>
    <row r="35" spans="1:9" s="90" customFormat="1" x14ac:dyDescent="0.2">
      <c r="B35" s="91" t="str">
        <f>'Résultats ED'!B34</f>
        <v>Système de management de la qualité</v>
      </c>
      <c r="E35" s="92"/>
      <c r="F35" s="92"/>
      <c r="G35" s="111"/>
      <c r="H35" s="92"/>
      <c r="I35" s="92"/>
    </row>
    <row r="36" spans="1:9" s="90" customFormat="1" x14ac:dyDescent="0.2">
      <c r="A36" s="23">
        <f>$A$34</f>
        <v>0.9</v>
      </c>
      <c r="B36" s="23"/>
      <c r="C36" s="58"/>
      <c r="E36" s="92"/>
      <c r="F36" s="92"/>
      <c r="G36" s="111"/>
      <c r="H36" s="92"/>
      <c r="I36" s="92"/>
    </row>
    <row r="37" spans="1:9" s="90" customFormat="1" x14ac:dyDescent="0.2">
      <c r="A37" s="23">
        <f>$A$34</f>
        <v>0.9</v>
      </c>
      <c r="B37" s="23"/>
      <c r="C37" s="58"/>
      <c r="E37" s="92"/>
      <c r="F37" s="92"/>
      <c r="G37" s="111"/>
      <c r="H37" s="92"/>
      <c r="I37" s="92"/>
    </row>
    <row r="38" spans="1:9" s="90" customFormat="1" x14ac:dyDescent="0.2">
      <c r="B38" s="91" t="str">
        <f>'Résultats ED'!B37</f>
        <v>Responsabilité de la direction</v>
      </c>
      <c r="E38" s="92"/>
      <c r="F38" s="92"/>
      <c r="G38" s="92"/>
      <c r="H38" s="92"/>
      <c r="I38" s="92"/>
    </row>
    <row r="39" spans="1:9" s="90" customFormat="1" x14ac:dyDescent="0.2">
      <c r="A39" s="23">
        <f t="shared" ref="A39:A44" si="1">$A$34</f>
        <v>0.9</v>
      </c>
      <c r="B39" s="23"/>
      <c r="C39" s="58"/>
      <c r="E39" s="92"/>
      <c r="F39" s="92"/>
      <c r="G39" s="92"/>
      <c r="H39" s="92"/>
      <c r="I39" s="92"/>
    </row>
    <row r="40" spans="1:9" s="90" customFormat="1" x14ac:dyDescent="0.2">
      <c r="A40" s="23">
        <f t="shared" si="1"/>
        <v>0.9</v>
      </c>
      <c r="B40" s="23"/>
      <c r="C40" s="58"/>
      <c r="E40" s="92"/>
      <c r="F40" s="92"/>
      <c r="G40" s="92"/>
      <c r="H40" s="92"/>
      <c r="I40" s="92"/>
    </row>
    <row r="41" spans="1:9" s="90" customFormat="1" x14ac:dyDescent="0.2">
      <c r="A41" s="23">
        <f t="shared" si="1"/>
        <v>0.9</v>
      </c>
      <c r="B41" s="23"/>
      <c r="C41" s="58"/>
      <c r="E41" s="92"/>
      <c r="F41" s="92"/>
      <c r="G41" s="92"/>
      <c r="H41" s="92"/>
      <c r="I41" s="92"/>
    </row>
    <row r="42" spans="1:9" s="90" customFormat="1" x14ac:dyDescent="0.2">
      <c r="A42" s="23">
        <f t="shared" si="1"/>
        <v>0.9</v>
      </c>
      <c r="B42" s="23"/>
      <c r="C42" s="58"/>
      <c r="E42" s="92"/>
      <c r="F42" s="92"/>
      <c r="G42" s="92"/>
      <c r="H42" s="92"/>
      <c r="I42" s="92"/>
    </row>
    <row r="43" spans="1:9" s="90" customFormat="1" x14ac:dyDescent="0.2">
      <c r="A43" s="23">
        <f t="shared" si="1"/>
        <v>0.9</v>
      </c>
      <c r="B43" s="23"/>
      <c r="C43" s="58"/>
      <c r="E43" s="92"/>
      <c r="F43" s="92"/>
      <c r="G43" s="92"/>
      <c r="H43" s="92"/>
      <c r="I43" s="92"/>
    </row>
    <row r="44" spans="1:9" s="90" customFormat="1" x14ac:dyDescent="0.2">
      <c r="A44" s="23">
        <f t="shared" si="1"/>
        <v>0.9</v>
      </c>
      <c r="B44" s="23"/>
      <c r="C44" s="58"/>
      <c r="E44" s="92"/>
      <c r="F44" s="92"/>
      <c r="G44" s="92"/>
      <c r="H44" s="92"/>
      <c r="I44" s="92"/>
    </row>
    <row r="45" spans="1:9" s="90" customFormat="1" x14ac:dyDescent="0.2">
      <c r="B45" s="91" t="str">
        <f>'Résultats ED'!B44</f>
        <v>Management des ressources</v>
      </c>
      <c r="E45" s="92"/>
      <c r="F45" s="92"/>
      <c r="G45" s="92"/>
      <c r="H45" s="92"/>
      <c r="I45" s="92"/>
    </row>
    <row r="46" spans="1:9" s="90" customFormat="1" x14ac:dyDescent="0.2">
      <c r="A46" s="23">
        <f>$A$34</f>
        <v>0.9</v>
      </c>
      <c r="B46" s="23"/>
      <c r="C46" s="58"/>
      <c r="E46" s="92"/>
      <c r="F46" s="92"/>
      <c r="G46" s="92"/>
      <c r="H46" s="92"/>
      <c r="I46" s="92"/>
    </row>
    <row r="47" spans="1:9" s="90" customFormat="1" x14ac:dyDescent="0.2">
      <c r="A47" s="23">
        <f>$A$34</f>
        <v>0.9</v>
      </c>
      <c r="B47" s="23"/>
      <c r="C47" s="58"/>
      <c r="E47" s="92"/>
      <c r="F47" s="92"/>
      <c r="G47" s="92"/>
      <c r="H47" s="92"/>
      <c r="I47" s="92"/>
    </row>
    <row r="48" spans="1:9" s="90" customFormat="1" x14ac:dyDescent="0.2">
      <c r="A48" s="23">
        <f>$A$34</f>
        <v>0.9</v>
      </c>
      <c r="B48" s="23"/>
      <c r="C48" s="58"/>
      <c r="E48" s="92"/>
      <c r="F48" s="92"/>
      <c r="G48" s="92"/>
      <c r="H48" s="92"/>
      <c r="I48" s="92"/>
    </row>
    <row r="49" spans="1:9" s="90" customFormat="1" x14ac:dyDescent="0.2">
      <c r="A49" s="23">
        <f>$A$34</f>
        <v>0.9</v>
      </c>
      <c r="B49" s="23"/>
      <c r="C49" s="58"/>
      <c r="E49" s="92"/>
      <c r="F49" s="92"/>
      <c r="G49" s="92"/>
      <c r="H49" s="92"/>
      <c r="I49" s="92"/>
    </row>
    <row r="50" spans="1:9" s="90" customFormat="1" x14ac:dyDescent="0.2">
      <c r="B50" s="91" t="str">
        <f>'Résultats ED'!B49</f>
        <v>Réalisation du produit</v>
      </c>
      <c r="E50" s="92"/>
      <c r="F50" s="92"/>
      <c r="G50" s="92"/>
      <c r="H50" s="92"/>
      <c r="I50" s="92"/>
    </row>
    <row r="51" spans="1:9" s="90" customFormat="1" x14ac:dyDescent="0.2">
      <c r="A51" s="23">
        <f t="shared" ref="A51:A56" si="2">$A$34</f>
        <v>0.9</v>
      </c>
      <c r="B51" s="23"/>
      <c r="C51" s="58"/>
      <c r="E51" s="92"/>
      <c r="F51" s="92"/>
      <c r="G51" s="92"/>
      <c r="H51" s="92"/>
      <c r="I51" s="92"/>
    </row>
    <row r="52" spans="1:9" s="90" customFormat="1" x14ac:dyDescent="0.2">
      <c r="A52" s="23">
        <f t="shared" si="2"/>
        <v>0.9</v>
      </c>
      <c r="B52" s="23"/>
      <c r="C52" s="58"/>
      <c r="E52" s="92"/>
      <c r="F52" s="92"/>
      <c r="G52" s="92"/>
      <c r="H52" s="92"/>
      <c r="I52" s="92"/>
    </row>
    <row r="53" spans="1:9" s="90" customFormat="1" x14ac:dyDescent="0.2">
      <c r="A53" s="23">
        <f t="shared" si="2"/>
        <v>0.9</v>
      </c>
      <c r="B53" s="23"/>
      <c r="C53" s="58"/>
      <c r="E53" s="92"/>
      <c r="F53" s="92"/>
      <c r="G53" s="92"/>
      <c r="H53" s="92"/>
      <c r="I53" s="92"/>
    </row>
    <row r="54" spans="1:9" s="90" customFormat="1" x14ac:dyDescent="0.2">
      <c r="A54" s="23">
        <f t="shared" si="2"/>
        <v>0.9</v>
      </c>
      <c r="B54" s="23"/>
      <c r="C54" s="58"/>
      <c r="E54" s="92"/>
      <c r="F54" s="92"/>
      <c r="G54" s="92"/>
      <c r="H54" s="92"/>
      <c r="I54" s="92"/>
    </row>
    <row r="55" spans="1:9" s="90" customFormat="1" x14ac:dyDescent="0.2">
      <c r="A55" s="23">
        <f t="shared" si="2"/>
        <v>0.9</v>
      </c>
      <c r="B55" s="23"/>
      <c r="C55" s="58"/>
      <c r="E55" s="92"/>
      <c r="F55" s="92"/>
      <c r="G55" s="92"/>
      <c r="H55" s="92"/>
      <c r="I55" s="92"/>
    </row>
    <row r="56" spans="1:9" s="90" customFormat="1" x14ac:dyDescent="0.2">
      <c r="A56" s="23">
        <f t="shared" si="2"/>
        <v>0.9</v>
      </c>
      <c r="B56" s="23"/>
      <c r="C56" s="58"/>
      <c r="E56" s="92"/>
      <c r="F56" s="92"/>
      <c r="G56" s="92"/>
      <c r="H56" s="92"/>
      <c r="I56" s="92"/>
    </row>
    <row r="57" spans="1:9" s="90" customFormat="1" x14ac:dyDescent="0.2">
      <c r="B57" s="91" t="str">
        <f>'Résultats ED'!B56</f>
        <v>Mesurage, analyse et amélioration</v>
      </c>
      <c r="E57" s="92"/>
      <c r="F57" s="92"/>
      <c r="G57" s="92"/>
      <c r="H57" s="92"/>
      <c r="I57" s="92"/>
    </row>
    <row r="58" spans="1:9" s="90" customFormat="1" x14ac:dyDescent="0.2">
      <c r="A58" s="23">
        <f>$A$34</f>
        <v>0.9</v>
      </c>
      <c r="B58" s="23"/>
      <c r="C58" s="58"/>
      <c r="E58" s="92"/>
      <c r="F58" s="92"/>
      <c r="G58" s="92"/>
      <c r="H58" s="92"/>
      <c r="I58" s="92"/>
    </row>
    <row r="59" spans="1:9" s="90" customFormat="1" x14ac:dyDescent="0.2">
      <c r="A59" s="23">
        <f>$A$34</f>
        <v>0.9</v>
      </c>
      <c r="B59" s="23"/>
      <c r="C59" s="58"/>
      <c r="E59" s="92"/>
      <c r="F59" s="92"/>
      <c r="G59" s="92"/>
      <c r="H59" s="92"/>
      <c r="I59" s="92"/>
    </row>
    <row r="60" spans="1:9" x14ac:dyDescent="0.2">
      <c r="A60" s="23">
        <f>$A$34</f>
        <v>0.9</v>
      </c>
    </row>
    <row r="61" spans="1:9" x14ac:dyDescent="0.2">
      <c r="A61" s="23">
        <f>$A$34</f>
        <v>0.9</v>
      </c>
    </row>
    <row r="62" spans="1:9" x14ac:dyDescent="0.2">
      <c r="A62" s="23">
        <f>$A$34</f>
        <v>0.9</v>
      </c>
    </row>
  </sheetData>
  <sheetProtection sheet="1" objects="1" scenarios="1" selectLockedCells="1" selectUnlockedCells="1"/>
  <phoneticPr fontId="70"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Mode d'emploi</vt:lpstr>
      <vt:lpstr>Evaluation rapide ER</vt:lpstr>
      <vt:lpstr>Résultats ER</vt:lpstr>
      <vt:lpstr>Evaluation détaillée ED</vt:lpstr>
      <vt:lpstr>Résultats ED</vt:lpstr>
      <vt:lpstr>Résultats ED par Article</vt:lpstr>
      <vt:lpstr>Déclarations ISO 17050 ER &amp; ED</vt:lpstr>
      <vt:lpstr>Util_ER</vt:lpstr>
      <vt:lpstr>Util_ED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FARGES Gilbert</cp:lastModifiedBy>
  <cp:lastPrinted>2018-01-15T09:17:14Z</cp:lastPrinted>
  <dcterms:created xsi:type="dcterms:W3CDTF">2017-02-08T20:21:22Z</dcterms:created>
  <dcterms:modified xsi:type="dcterms:W3CDTF">2018-01-31T05:07:04Z</dcterms:modified>
</cp:coreProperties>
</file>