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20505" windowHeight="8685" tabRatio="685" activeTab="0"/>
  </bookViews>
  <sheets>
    <sheet name="Mode d'emploi" sheetId="1" r:id="rId1"/>
    <sheet name="Fournisseur A" sheetId="2" r:id="rId2"/>
    <sheet name="Fournisseur B" sheetId="3" r:id="rId3"/>
    <sheet name="Fournisseur C" sheetId="4" r:id="rId4"/>
    <sheet name="Fournisseur D" sheetId="5" r:id="rId5"/>
    <sheet name="Fournisseur E" sheetId="6" r:id="rId6"/>
    <sheet name="Comparaison" sheetId="7" r:id="rId7"/>
  </sheets>
  <definedNames>
    <definedName name="_xlfn.IFERROR" hidden="1">#NAME?</definedName>
    <definedName name="Adresses">'Comparaison'!$I$6:$J$10</definedName>
    <definedName name="Classe">'Comparaison'!$F$25:$F$27</definedName>
    <definedName name="Fournisseur">'Comparaison'!$I$6:$I$10</definedName>
    <definedName name="GRAV">'Mode d''emploi'!$B$26:$B$29</definedName>
    <definedName name="Importance">'Mode d''emploi'!$B$38:$B$40</definedName>
    <definedName name="poids">'Mode d''emploi'!$D$38:$D$40</definedName>
    <definedName name="PROB">'Mode d''emploi'!$B$32:$B$35</definedName>
    <definedName name="STATUT">'Comparaison'!$E$25:$E$28</definedName>
    <definedName name="_xlnm.Print_Area" localSheetId="6">'Comparaison'!$A$1:$G$49</definedName>
    <definedName name="_xlnm.Print_Area" localSheetId="1">'Fournisseur A'!$A$1:$I$69</definedName>
    <definedName name="_xlnm.Print_Area" localSheetId="2">'Fournisseur B'!$A$1:$I$69</definedName>
    <definedName name="_xlnm.Print_Area" localSheetId="3">'Fournisseur C'!$A$1:$I$69</definedName>
    <definedName name="_xlnm.Print_Area" localSheetId="4">'Fournisseur D'!$A$1:$I$69</definedName>
    <definedName name="_xlnm.Print_Area" localSheetId="5">'Fournisseur E'!$A$1:$I$69</definedName>
    <definedName name="_xlnm.Print_Area" localSheetId="0">'Mode d''emploi'!$A$1:$E$45</definedName>
  </definedNames>
  <calcPr fullCalcOnLoad="1"/>
</workbook>
</file>

<file path=xl/comments2.xml><?xml version="1.0" encoding="utf-8"?>
<comments xmlns="http://schemas.openxmlformats.org/spreadsheetml/2006/main">
  <authors>
    <author>Bruno</author>
  </authors>
  <commentList>
    <comment ref="F9" authorId="0">
      <text>
        <r>
          <rPr>
            <b/>
            <sz val="9"/>
            <rFont val="Tahoma"/>
            <family val="0"/>
          </rPr>
          <t xml:space="preserve">Gravité </t>
        </r>
      </text>
    </comment>
    <comment ref="G9" authorId="0">
      <text>
        <r>
          <rPr>
            <b/>
            <sz val="9"/>
            <rFont val="Tahoma"/>
            <family val="0"/>
          </rPr>
          <t>Probabilité</t>
        </r>
      </text>
    </comment>
    <comment ref="H9" authorId="0">
      <text>
        <r>
          <rPr>
            <b/>
            <sz val="9"/>
            <rFont val="Tahoma"/>
            <family val="2"/>
          </rPr>
          <t>Importance</t>
        </r>
      </text>
    </comment>
  </commentList>
</comments>
</file>

<file path=xl/comments3.xml><?xml version="1.0" encoding="utf-8"?>
<comments xmlns="http://schemas.openxmlformats.org/spreadsheetml/2006/main">
  <authors>
    <author>Bruno</author>
  </authors>
  <commentList>
    <comment ref="F9" authorId="0">
      <text>
        <r>
          <rPr>
            <b/>
            <sz val="9"/>
            <rFont val="Tahoma"/>
            <family val="0"/>
          </rPr>
          <t xml:space="preserve">Gravité </t>
        </r>
      </text>
    </comment>
    <comment ref="G9" authorId="0">
      <text>
        <r>
          <rPr>
            <b/>
            <sz val="9"/>
            <rFont val="Tahoma"/>
            <family val="0"/>
          </rPr>
          <t>Probabilité</t>
        </r>
      </text>
    </comment>
    <comment ref="H9" authorId="0">
      <text>
        <r>
          <rPr>
            <b/>
            <sz val="9"/>
            <rFont val="Tahoma"/>
            <family val="2"/>
          </rPr>
          <t>Importance</t>
        </r>
      </text>
    </comment>
  </commentList>
</comments>
</file>

<file path=xl/comments4.xml><?xml version="1.0" encoding="utf-8"?>
<comments xmlns="http://schemas.openxmlformats.org/spreadsheetml/2006/main">
  <authors>
    <author>Bruno</author>
  </authors>
  <commentList>
    <comment ref="F9" authorId="0">
      <text>
        <r>
          <rPr>
            <b/>
            <sz val="9"/>
            <rFont val="Tahoma"/>
            <family val="0"/>
          </rPr>
          <t xml:space="preserve">Gravité </t>
        </r>
      </text>
    </comment>
    <comment ref="G9" authorId="0">
      <text>
        <r>
          <rPr>
            <b/>
            <sz val="9"/>
            <rFont val="Tahoma"/>
            <family val="0"/>
          </rPr>
          <t>Probabilité</t>
        </r>
      </text>
    </comment>
    <comment ref="H9" authorId="0">
      <text>
        <r>
          <rPr>
            <b/>
            <sz val="9"/>
            <rFont val="Tahoma"/>
            <family val="2"/>
          </rPr>
          <t>Importance</t>
        </r>
      </text>
    </comment>
  </commentList>
</comments>
</file>

<file path=xl/comments5.xml><?xml version="1.0" encoding="utf-8"?>
<comments xmlns="http://schemas.openxmlformats.org/spreadsheetml/2006/main">
  <authors>
    <author>Bruno</author>
  </authors>
  <commentList>
    <comment ref="F9" authorId="0">
      <text>
        <r>
          <rPr>
            <b/>
            <sz val="9"/>
            <rFont val="Tahoma"/>
            <family val="0"/>
          </rPr>
          <t xml:space="preserve">Gravité </t>
        </r>
      </text>
    </comment>
    <comment ref="G9" authorId="0">
      <text>
        <r>
          <rPr>
            <b/>
            <sz val="9"/>
            <rFont val="Tahoma"/>
            <family val="0"/>
          </rPr>
          <t>Probabilité</t>
        </r>
      </text>
    </comment>
    <comment ref="H9" authorId="0">
      <text>
        <r>
          <rPr>
            <b/>
            <sz val="9"/>
            <rFont val="Tahoma"/>
            <family val="2"/>
          </rPr>
          <t>Importance</t>
        </r>
      </text>
    </comment>
  </commentList>
</comments>
</file>

<file path=xl/comments6.xml><?xml version="1.0" encoding="utf-8"?>
<comments xmlns="http://schemas.openxmlformats.org/spreadsheetml/2006/main">
  <authors>
    <author>Bruno</author>
  </authors>
  <commentList>
    <comment ref="F9" authorId="0">
      <text>
        <r>
          <rPr>
            <b/>
            <sz val="9"/>
            <rFont val="Tahoma"/>
            <family val="0"/>
          </rPr>
          <t xml:space="preserve">Gravité </t>
        </r>
      </text>
    </comment>
    <comment ref="G9" authorId="0">
      <text>
        <r>
          <rPr>
            <b/>
            <sz val="9"/>
            <rFont val="Tahoma"/>
            <family val="0"/>
          </rPr>
          <t>Probabilité</t>
        </r>
      </text>
    </comment>
    <comment ref="H9" authorId="0">
      <text>
        <r>
          <rPr>
            <b/>
            <sz val="9"/>
            <rFont val="Tahoma"/>
            <family val="2"/>
          </rPr>
          <t>Importance</t>
        </r>
      </text>
    </comment>
  </commentList>
</comments>
</file>

<file path=xl/sharedStrings.xml><?xml version="1.0" encoding="utf-8"?>
<sst xmlns="http://schemas.openxmlformats.org/spreadsheetml/2006/main" count="525" uniqueCount="139">
  <si>
    <t>Qualité</t>
  </si>
  <si>
    <t xml:space="preserve">Ressources humaines </t>
  </si>
  <si>
    <t xml:space="preserve">Respect des délais de livraison </t>
  </si>
  <si>
    <t xml:space="preserve">Conception et production </t>
  </si>
  <si>
    <t>Financiers</t>
  </si>
  <si>
    <t xml:space="preserve">Critère d'évaluation </t>
  </si>
  <si>
    <t>Maîtrise des sous-traitants</t>
  </si>
  <si>
    <t>Maîtrise de la chaîne des sous-traitants</t>
  </si>
  <si>
    <t xml:space="preserve">Hygiène, sécurité et environnement </t>
  </si>
  <si>
    <t>Profil de l'entreprise</t>
  </si>
  <si>
    <t>Procédés spéciaux</t>
  </si>
  <si>
    <t>Complexité de la conception</t>
  </si>
  <si>
    <t>Complexité de la fabrication</t>
  </si>
  <si>
    <t>Taux de criticité normé (%)</t>
  </si>
  <si>
    <t>G</t>
  </si>
  <si>
    <t>Définition</t>
  </si>
  <si>
    <t>Mineure</t>
  </si>
  <si>
    <t>Retard rattrapable,  produit ou service utilisable dans l’état (non-conformité légère)</t>
  </si>
  <si>
    <t>Significative</t>
  </si>
  <si>
    <t>Retard de livraison au client final, produit ou service utilisable après action corrective</t>
  </si>
  <si>
    <t>Grave</t>
  </si>
  <si>
    <t>Très grave</t>
  </si>
  <si>
    <t>P</t>
  </si>
  <si>
    <t>Très rare</t>
  </si>
  <si>
    <t>1 fois tous les 50 ans</t>
  </si>
  <si>
    <t>Rare</t>
  </si>
  <si>
    <t>1 fois tous les 10 ans</t>
  </si>
  <si>
    <t>Peu fréquent</t>
  </si>
  <si>
    <t>1 fois par an</t>
  </si>
  <si>
    <t>Fréquent</t>
  </si>
  <si>
    <t>1 fois par mois</t>
  </si>
  <si>
    <t xml:space="preserve">Gravité </t>
  </si>
  <si>
    <t xml:space="preserve">Probabilité    </t>
  </si>
  <si>
    <t>GRAVITE</t>
  </si>
  <si>
    <t>PROBABILITE</t>
  </si>
  <si>
    <t>**</t>
  </si>
  <si>
    <t>Sous réserve</t>
  </si>
  <si>
    <t>Non approuvé</t>
  </si>
  <si>
    <t>Fournisseur</t>
  </si>
  <si>
    <t>B</t>
  </si>
  <si>
    <t>C</t>
  </si>
  <si>
    <t>D</t>
  </si>
  <si>
    <t>E</t>
  </si>
  <si>
    <t>Risque Fournisseur (%)</t>
  </si>
  <si>
    <t>Légende</t>
  </si>
  <si>
    <t>A</t>
  </si>
  <si>
    <t>Risque Produit (%)</t>
  </si>
  <si>
    <t>*</t>
  </si>
  <si>
    <t>Nom de l'entreprise cliente</t>
  </si>
  <si>
    <r>
      <t xml:space="preserve">Monopôle réglementaire/ </t>
    </r>
    <r>
      <rPr>
        <b/>
        <i/>
        <sz val="10"/>
        <color indexed="8"/>
        <rFont val="Calibri"/>
        <family val="2"/>
      </rPr>
      <t>de facto</t>
    </r>
  </si>
  <si>
    <t>-----------------------------------------------------------------------------------&gt;</t>
  </si>
  <si>
    <t>Fournisseur évalué :</t>
  </si>
  <si>
    <t>Risque "fournisseur" :</t>
  </si>
  <si>
    <t>Risque "produit" :</t>
  </si>
  <si>
    <t>Produit/Service évalué :</t>
  </si>
  <si>
    <t>Signature du responsable</t>
  </si>
  <si>
    <t>Nom du responsable de l'évaluation</t>
  </si>
  <si>
    <t xml:space="preserve"> Référence du document</t>
  </si>
  <si>
    <t>Rupture dans la chaîne d’approvisionnement, arrêt  de production, perte financière significative</t>
  </si>
  <si>
    <t>Adresse et contact</t>
  </si>
  <si>
    <t>Statut</t>
  </si>
  <si>
    <t xml:space="preserve"> </t>
  </si>
  <si>
    <t>Observations :</t>
  </si>
  <si>
    <t>Produit évalué</t>
  </si>
  <si>
    <t>produit</t>
  </si>
  <si>
    <t>Remarque sur la légende:</t>
  </si>
  <si>
    <t>Classement des fournisseurs</t>
  </si>
  <si>
    <t>Contact (e-mail) du responsable</t>
  </si>
  <si>
    <t xml:space="preserve">Approuvé </t>
  </si>
  <si>
    <t>Région</t>
  </si>
  <si>
    <t>Classe</t>
  </si>
  <si>
    <t>Adresse &amp; contact : fournisseur B</t>
  </si>
  <si>
    <t>Adresse &amp; contact : fournisseur A</t>
  </si>
  <si>
    <t>Adresse &amp; contact : fournisseur C</t>
  </si>
  <si>
    <t>Adresse &amp; contact : fournisseur D</t>
  </si>
  <si>
    <t>Adresse &amp; contact : fournisseur E</t>
  </si>
  <si>
    <t xml:space="preserve">Adresse &amp; contact </t>
  </si>
  <si>
    <t xml:space="preserve"> Pour régler les zones du graphique différement, il faut faire un clic droit sur le graphique, puis sélectionner "Mise en forme de la zone de traçage" et ensuite manipuler la position des curseurs pour chaque couleur (vert, jaune et rouge). </t>
  </si>
  <si>
    <t>Récapitulatif des évaluations (zone de travail non imprimée)</t>
  </si>
  <si>
    <t>Importance</t>
  </si>
  <si>
    <t>I</t>
  </si>
  <si>
    <t>Le sous-critère impacte faiblement le critère</t>
  </si>
  <si>
    <t>Le sous-critère influence le critère</t>
  </si>
  <si>
    <t>Le sous-critère agit de manière préponderante sur le critère</t>
  </si>
  <si>
    <t>GRILLES de GRAVITE, PROBABILITE &amp; IMPORTANCE</t>
  </si>
  <si>
    <t>Forte</t>
  </si>
  <si>
    <t>Moyenne</t>
  </si>
  <si>
    <t>Faible</t>
  </si>
  <si>
    <t>i) Catastrophe naturelle</t>
  </si>
  <si>
    <t xml:space="preserve">ii) Système politique </t>
  </si>
  <si>
    <t>iii) Régime douanier</t>
  </si>
  <si>
    <t>Nom &amp; contact du responsable de l'évaluation</t>
  </si>
  <si>
    <t>Signature ou validation électronique</t>
  </si>
  <si>
    <t xml:space="preserve">i) Hygiène au poste de travail </t>
  </si>
  <si>
    <t xml:space="preserve">ii) Sécurité au travail </t>
  </si>
  <si>
    <t xml:space="preserve">iii) Management environnemental </t>
  </si>
  <si>
    <t>i) Système de Management</t>
  </si>
  <si>
    <t>ii) Ethique</t>
  </si>
  <si>
    <t xml:space="preserve">iii) Politique </t>
  </si>
  <si>
    <t xml:space="preserve">i) Compétence du personnel </t>
  </si>
  <si>
    <t xml:space="preserve">ii) Formation/évolution </t>
  </si>
  <si>
    <t xml:space="preserve">iii) Climat social </t>
  </si>
  <si>
    <t>i) Expertise technique</t>
  </si>
  <si>
    <t>ii) Moyens et méthodes</t>
  </si>
  <si>
    <t xml:space="preserve">iii) Contrôle et validation </t>
  </si>
  <si>
    <t>i) Surveillance des sous-traitants</t>
  </si>
  <si>
    <t xml:space="preserve">ii) Documentation </t>
  </si>
  <si>
    <t>iii) Actions correctives</t>
  </si>
  <si>
    <t>i) Certifications</t>
  </si>
  <si>
    <t>iii) Système de Management de la Qualité</t>
  </si>
  <si>
    <t>i) Chiffre d'affaires</t>
  </si>
  <si>
    <t>ii) Investissements</t>
  </si>
  <si>
    <t xml:space="preserve">iii) Financement </t>
  </si>
  <si>
    <t>i) Plateformes logistiques</t>
  </si>
  <si>
    <t>ii) Transport</t>
  </si>
  <si>
    <t xml:space="preserve">iii) Communication au client </t>
  </si>
  <si>
    <t xml:space="preserve">ii) Traçabilité et enregistrements </t>
  </si>
  <si>
    <t xml:space="preserve">i) Imposition réglementaire d'un fournisseur </t>
  </si>
  <si>
    <t>ii) Fournisseur detenteur d'un savoir-faire rare</t>
  </si>
  <si>
    <t>iii) Absence de concurrents</t>
  </si>
  <si>
    <t xml:space="preserve">i) Respect de la réglementation spécifique </t>
  </si>
  <si>
    <t>iii) Expertise</t>
  </si>
  <si>
    <t>i) Compétence</t>
  </si>
  <si>
    <t>ii) Equipements</t>
  </si>
  <si>
    <t>iii) Documentation des méthodes</t>
  </si>
  <si>
    <t>i) Outils</t>
  </si>
  <si>
    <t>ii) Nombre de pièces ou sous-composants</t>
  </si>
  <si>
    <t>iii) Expérience antérieure</t>
  </si>
  <si>
    <t>i) Equipements</t>
  </si>
  <si>
    <t>ii) Maîtrise des méthodes</t>
  </si>
  <si>
    <t>ii) Activités d'amélioration continue</t>
  </si>
  <si>
    <t>ii) Fabrication d'articles classifiés</t>
  </si>
  <si>
    <t>Retard considérable, produit ou service non utilisable (non conforme, dangereux, cassé)</t>
  </si>
  <si>
    <t>IMPORTANCE RELATIVE</t>
  </si>
  <si>
    <t xml:space="preserve">Pays </t>
  </si>
  <si>
    <t>Sécurité des produits</t>
  </si>
  <si>
    <t>Nominé</t>
  </si>
  <si>
    <t>-------------</t>
  </si>
  <si>
    <t>www.utc.fr/master-qualite, puis "Travaux", "Qualité Management", Réf 274, janvier 2014</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</si>
</sst>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quot;Vrai&quot;;&quot;Vrai&quot;;&quot;Faux&quot;"/>
    <numFmt numFmtId="167" formatCode="&quot;Actif&quot;;&quot;Actif&quot;;&quot;Inactif&quot;"/>
    <numFmt numFmtId="168" formatCode="[$€-2]\ #,##0.00_);[Red]\([$€-2]\ #,##0.00\)"/>
    <numFmt numFmtId="169" formatCode="[$-40C]dddd\ d\ mmmm\ yyyy"/>
    <numFmt numFmtId="170" formatCode="0.000E+00"/>
    <numFmt numFmtId="171" formatCode="0.0E+00"/>
    <numFmt numFmtId="172" formatCode="0E+00"/>
    <numFmt numFmtId="173" formatCode="0.0000E+00"/>
    <numFmt numFmtId="174" formatCode="0.00000E+00"/>
    <numFmt numFmtId="175" formatCode="0.000000E+00"/>
    <numFmt numFmtId="176" formatCode="0.0000000E+00"/>
  </numFmts>
  <fonts count="68">
    <font>
      <sz val="11"/>
      <color theme="1"/>
      <name val="Calibri"/>
      <family val="2"/>
    </font>
    <font>
      <sz val="11"/>
      <color indexed="8"/>
      <name val="Calibri"/>
      <family val="2"/>
    </font>
    <font>
      <b/>
      <i/>
      <sz val="10"/>
      <color indexed="8"/>
      <name val="Calibri"/>
      <family val="2"/>
    </font>
    <font>
      <i/>
      <sz val="11"/>
      <name val="Calibri"/>
      <family val="2"/>
    </font>
    <font>
      <b/>
      <sz val="9"/>
      <name val="Tahoma"/>
      <family val="2"/>
    </font>
    <font>
      <sz val="10"/>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1"/>
      <color indexed="30"/>
      <name val="Calibri"/>
      <family val="2"/>
    </font>
    <font>
      <b/>
      <sz val="10"/>
      <color indexed="8"/>
      <name val="Calibri"/>
      <family val="2"/>
    </font>
    <font>
      <b/>
      <sz val="10"/>
      <name val="Calibri"/>
      <family val="2"/>
    </font>
    <font>
      <b/>
      <sz val="12"/>
      <color indexed="8"/>
      <name val="Calibri"/>
      <family val="2"/>
    </font>
    <font>
      <b/>
      <sz val="12"/>
      <name val="Calibri"/>
      <family val="2"/>
    </font>
    <font>
      <b/>
      <sz val="10"/>
      <color indexed="9"/>
      <name val="Calibri"/>
      <family val="2"/>
    </font>
    <font>
      <sz val="11"/>
      <color indexed="30"/>
      <name val="Calibri"/>
      <family val="2"/>
    </font>
    <font>
      <sz val="10"/>
      <color indexed="30"/>
      <name val="Calibri"/>
      <family val="2"/>
    </font>
    <font>
      <sz val="9"/>
      <color indexed="8"/>
      <name val="Calibri"/>
      <family val="2"/>
    </font>
    <font>
      <i/>
      <sz val="10"/>
      <color indexed="30"/>
      <name val="Calibri"/>
      <family val="2"/>
    </font>
    <font>
      <b/>
      <sz val="12"/>
      <color indexed="9"/>
      <name val="Calibri"/>
      <family val="2"/>
    </font>
    <font>
      <b/>
      <sz val="10.5"/>
      <color indexed="8"/>
      <name val="Calibri"/>
      <family val="2"/>
    </font>
    <font>
      <sz val="10.5"/>
      <color indexed="8"/>
      <name val="Calibri"/>
      <family val="2"/>
    </font>
    <font>
      <sz val="20"/>
      <color indexed="8"/>
      <name val="Calibri"/>
      <family val="2"/>
    </font>
    <font>
      <b/>
      <sz val="14"/>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1"/>
      <color rgb="FF0070C0"/>
      <name val="Calibri"/>
      <family val="2"/>
    </font>
    <font>
      <b/>
      <sz val="10"/>
      <color theme="1"/>
      <name val="Calibri"/>
      <family val="2"/>
    </font>
    <font>
      <sz val="10"/>
      <color theme="1"/>
      <name val="Calibri"/>
      <family val="2"/>
    </font>
    <font>
      <b/>
      <sz val="12"/>
      <color theme="1"/>
      <name val="Calibri"/>
      <family val="2"/>
    </font>
    <font>
      <b/>
      <sz val="10"/>
      <color theme="0"/>
      <name val="Calibri"/>
      <family val="2"/>
    </font>
    <font>
      <sz val="11"/>
      <color rgb="FF0070C0"/>
      <name val="Calibri"/>
      <family val="2"/>
    </font>
    <font>
      <sz val="10"/>
      <color rgb="FF0070C0"/>
      <name val="Calibri"/>
      <family val="2"/>
    </font>
    <font>
      <sz val="9"/>
      <color theme="1"/>
      <name val="Calibri"/>
      <family val="2"/>
    </font>
    <font>
      <i/>
      <sz val="10"/>
      <color rgb="FF0070C0"/>
      <name val="Calibri"/>
      <family val="2"/>
    </font>
    <font>
      <b/>
      <sz val="12"/>
      <color theme="0"/>
      <name val="Calibri"/>
      <family val="2"/>
    </font>
    <font>
      <b/>
      <sz val="8"/>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2"/>
        <bgColor indexed="64"/>
      </patternFill>
    </fill>
    <fill>
      <patternFill patternType="solid">
        <fgColor rgb="FF00FF00"/>
        <bgColor indexed="64"/>
      </patternFill>
    </fill>
    <fill>
      <patternFill patternType="solid">
        <fgColor rgb="FF008000"/>
        <bgColor indexed="64"/>
      </patternFill>
    </fill>
    <fill>
      <patternFill patternType="solid">
        <fgColor rgb="FFFF0000"/>
        <bgColor indexed="64"/>
      </patternFill>
    </fill>
    <fill>
      <patternFill patternType="solid">
        <fgColor theme="1"/>
        <bgColor indexed="64"/>
      </patternFill>
    </fill>
    <fill>
      <patternFill patternType="solid">
        <fgColor rgb="FF8DB3E2"/>
        <bgColor indexed="64"/>
      </patternFill>
    </fill>
    <fill>
      <gradientFill degree="90">
        <stop position="0">
          <color rgb="FFFFFF00"/>
        </stop>
        <stop position="1">
          <color rgb="FFFF0000"/>
        </stop>
      </gradientFill>
    </fill>
    <fill>
      <gradientFill degree="90">
        <stop position="0">
          <color rgb="FFFFFF00"/>
        </stop>
        <stop position="1">
          <color rgb="FFFF0000"/>
        </stop>
      </gradientFill>
    </fill>
    <fill>
      <gradientFill degree="90">
        <stop position="0">
          <color rgb="FFFFFF00"/>
        </stop>
        <stop position="1">
          <color rgb="FFFF0000"/>
        </stop>
      </gradientFill>
    </fill>
    <fill>
      <gradientFill degree="90">
        <stop position="0">
          <color rgb="FFFFFF00"/>
        </stop>
        <stop position="1">
          <color rgb="FFFF0000"/>
        </stop>
      </gradientFill>
    </fill>
    <fill>
      <gradientFill degree="90">
        <stop position="0">
          <color rgb="FFFFFF00"/>
        </stop>
        <stop position="1">
          <color rgb="FFFF0000"/>
        </stop>
      </gradientFill>
    </fill>
    <fill>
      <gradientFill degree="90">
        <stop position="0">
          <color rgb="FFFFFF00"/>
        </stop>
        <stop position="1">
          <color rgb="FFFF0000"/>
        </stop>
      </gradient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color indexed="63"/>
      </left>
      <right>
        <color indexed="63"/>
      </right>
      <top>
        <color indexed="63"/>
      </top>
      <bottom style="medium"/>
    </border>
    <border>
      <left>
        <color indexed="63"/>
      </left>
      <right style="medium"/>
      <top style="medium"/>
      <bottom style="thin"/>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color indexed="63"/>
      </top>
      <bottom>
        <color indexed="63"/>
      </bottom>
    </border>
    <border>
      <left>
        <color indexed="63"/>
      </left>
      <right>
        <color indexed="63"/>
      </right>
      <top style="medium"/>
      <bottom style="medium"/>
    </border>
    <border>
      <left style="thin"/>
      <right style="medium"/>
      <top style="thin"/>
      <bottom style="thin"/>
    </border>
    <border>
      <left style="thin"/>
      <right style="medium"/>
      <top style="thin"/>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style="medium"/>
      <right>
        <color indexed="63"/>
      </right>
      <top style="medium"/>
      <bottom style="thin"/>
    </border>
    <border>
      <left style="thin"/>
      <right style="thin"/>
      <top style="medium"/>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0" borderId="0" applyNumberFormat="0" applyBorder="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165">
    <xf numFmtId="0" fontId="0" fillId="0" borderId="0" xfId="0" applyFont="1" applyAlignment="1">
      <alignment/>
    </xf>
    <xf numFmtId="0" fontId="0" fillId="33" borderId="0" xfId="0" applyFill="1" applyAlignment="1">
      <alignment/>
    </xf>
    <xf numFmtId="0" fontId="0" fillId="33" borderId="0" xfId="0" applyFill="1" applyAlignment="1">
      <alignment wrapText="1"/>
    </xf>
    <xf numFmtId="0" fontId="0" fillId="33" borderId="0" xfId="0" applyFill="1" applyAlignment="1">
      <alignment vertical="center" wrapText="1"/>
    </xf>
    <xf numFmtId="0" fontId="0" fillId="33" borderId="0" xfId="0" applyFill="1" applyAlignment="1">
      <alignment vertical="center"/>
    </xf>
    <xf numFmtId="0" fontId="0" fillId="33" borderId="0" xfId="0" applyFill="1" applyBorder="1" applyAlignment="1">
      <alignment/>
    </xf>
    <xf numFmtId="0" fontId="0" fillId="33" borderId="0" xfId="0" applyFill="1" applyBorder="1" applyAlignment="1">
      <alignment vertical="center"/>
    </xf>
    <xf numFmtId="0" fontId="0" fillId="33" borderId="0" xfId="0" applyFill="1" applyBorder="1" applyAlignment="1">
      <alignment vertical="center" wrapText="1"/>
    </xf>
    <xf numFmtId="0" fontId="0" fillId="33" borderId="0" xfId="0" applyFill="1" applyBorder="1" applyAlignment="1">
      <alignment wrapText="1"/>
    </xf>
    <xf numFmtId="0" fontId="55" fillId="33" borderId="0" xfId="0" applyFont="1" applyFill="1" applyAlignment="1">
      <alignment horizontal="center"/>
    </xf>
    <xf numFmtId="0" fontId="55" fillId="33" borderId="0" xfId="0" applyFont="1" applyFill="1" applyAlignment="1">
      <alignment horizontal="center" wrapText="1"/>
    </xf>
    <xf numFmtId="0" fontId="57" fillId="34" borderId="10" xfId="0" applyFont="1" applyFill="1" applyBorder="1"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55" fillId="35" borderId="11" xfId="0" applyFont="1" applyFill="1" applyBorder="1" applyAlignment="1" applyProtection="1">
      <alignment horizontal="left"/>
      <protection/>
    </xf>
    <xf numFmtId="0" fontId="0" fillId="0" borderId="0" xfId="0" applyBorder="1" applyAlignment="1" applyProtection="1">
      <alignment vertical="center"/>
      <protection/>
    </xf>
    <xf numFmtId="0" fontId="57" fillId="0" borderId="0" xfId="0" applyFont="1" applyFill="1" applyBorder="1" applyAlignment="1" applyProtection="1">
      <alignment vertical="center"/>
      <protection/>
    </xf>
    <xf numFmtId="9" fontId="0" fillId="0" borderId="0" xfId="0" applyNumberFormat="1" applyAlignment="1" applyProtection="1">
      <alignment/>
      <protection/>
    </xf>
    <xf numFmtId="9" fontId="55" fillId="36" borderId="12" xfId="0" applyNumberFormat="1" applyFont="1" applyFill="1" applyBorder="1" applyAlignment="1" applyProtection="1">
      <alignment horizontal="center"/>
      <protection/>
    </xf>
    <xf numFmtId="0" fontId="0" fillId="0" borderId="13" xfId="0" applyBorder="1" applyAlignment="1" applyProtection="1">
      <alignment/>
      <protection/>
    </xf>
    <xf numFmtId="9" fontId="0" fillId="0" borderId="13" xfId="0" applyNumberFormat="1" applyBorder="1" applyAlignment="1" applyProtection="1">
      <alignment/>
      <protection/>
    </xf>
    <xf numFmtId="0" fontId="55" fillId="0" borderId="0" xfId="0" applyFont="1" applyAlignment="1" applyProtection="1">
      <alignment/>
      <protection/>
    </xf>
    <xf numFmtId="0" fontId="58" fillId="37" borderId="12" xfId="0" applyFont="1" applyFill="1" applyBorder="1" applyAlignment="1" applyProtection="1">
      <alignment horizontal="center" vertical="center" wrapText="1"/>
      <protection/>
    </xf>
    <xf numFmtId="0" fontId="26" fillId="37" borderId="12" xfId="0" applyFont="1" applyFill="1" applyBorder="1" applyAlignment="1" applyProtection="1">
      <alignment horizontal="center" vertical="center" wrapText="1"/>
      <protection/>
    </xf>
    <xf numFmtId="9" fontId="58" fillId="37" borderId="12" xfId="0" applyNumberFormat="1" applyFont="1" applyFill="1" applyBorder="1" applyAlignment="1" applyProtection="1">
      <alignment horizontal="center" vertical="center" wrapText="1"/>
      <protection/>
    </xf>
    <xf numFmtId="9" fontId="58" fillId="38" borderId="14" xfId="0" applyNumberFormat="1" applyFont="1" applyFill="1" applyBorder="1" applyAlignment="1" applyProtection="1">
      <alignment horizontal="center"/>
      <protection/>
    </xf>
    <xf numFmtId="0" fontId="59" fillId="38" borderId="15" xfId="0" applyFont="1" applyFill="1" applyBorder="1" applyAlignment="1" applyProtection="1">
      <alignment/>
      <protection/>
    </xf>
    <xf numFmtId="0" fontId="59" fillId="38" borderId="0" xfId="0" applyFont="1" applyFill="1" applyBorder="1" applyAlignment="1" applyProtection="1">
      <alignment/>
      <protection/>
    </xf>
    <xf numFmtId="0" fontId="59" fillId="37" borderId="0" xfId="0" applyFont="1" applyFill="1" applyBorder="1" applyAlignment="1" applyProtection="1">
      <alignment horizontal="center"/>
      <protection/>
    </xf>
    <xf numFmtId="0" fontId="59" fillId="38" borderId="16" xfId="0" applyFont="1" applyFill="1" applyBorder="1" applyAlignment="1" applyProtection="1">
      <alignment/>
      <protection/>
    </xf>
    <xf numFmtId="0" fontId="59" fillId="37" borderId="13" xfId="0" applyFont="1" applyFill="1" applyBorder="1" applyAlignment="1" applyProtection="1">
      <alignment horizontal="center"/>
      <protection/>
    </xf>
    <xf numFmtId="0" fontId="59" fillId="38" borderId="13" xfId="0" applyFont="1" applyFill="1" applyBorder="1" applyAlignment="1" applyProtection="1">
      <alignment/>
      <protection/>
    </xf>
    <xf numFmtId="0" fontId="60" fillId="37" borderId="17" xfId="0" applyFont="1" applyFill="1" applyBorder="1" applyAlignment="1" applyProtection="1">
      <alignment horizontal="center"/>
      <protection/>
    </xf>
    <xf numFmtId="0" fontId="60" fillId="37" borderId="18" xfId="0" applyFont="1" applyFill="1" applyBorder="1" applyAlignment="1" applyProtection="1">
      <alignment horizontal="center"/>
      <protection/>
    </xf>
    <xf numFmtId="0" fontId="60" fillId="37" borderId="19" xfId="0" applyFont="1" applyFill="1" applyBorder="1" applyAlignment="1" applyProtection="1">
      <alignment horizontal="center"/>
      <protection/>
    </xf>
    <xf numFmtId="0" fontId="0" fillId="0" borderId="0" xfId="0" applyBorder="1" applyAlignment="1" applyProtection="1">
      <alignment vertical="top" wrapText="1"/>
      <protection/>
    </xf>
    <xf numFmtId="0" fontId="0" fillId="0" borderId="0" xfId="0" applyBorder="1" applyAlignment="1" applyProtection="1">
      <alignment/>
      <protection/>
    </xf>
    <xf numFmtId="0" fontId="59" fillId="0" borderId="2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0" xfId="0" applyFont="1" applyBorder="1" applyAlignment="1" applyProtection="1" quotePrefix="1">
      <alignment horizontal="center"/>
      <protection/>
    </xf>
    <xf numFmtId="0" fontId="0" fillId="35" borderId="0" xfId="0" applyFill="1" applyAlignment="1" applyProtection="1">
      <alignment/>
      <protection/>
    </xf>
    <xf numFmtId="0" fontId="55" fillId="35" borderId="20" xfId="0" applyFont="1" applyFill="1" applyBorder="1" applyAlignment="1" applyProtection="1">
      <alignment horizontal="center"/>
      <protection/>
    </xf>
    <xf numFmtId="0" fontId="28" fillId="0" borderId="0" xfId="0" applyFont="1" applyBorder="1" applyAlignment="1" applyProtection="1">
      <alignment horizontal="center"/>
      <protection/>
    </xf>
    <xf numFmtId="0" fontId="59" fillId="0" borderId="0" xfId="0" applyFont="1" applyBorder="1" applyAlignment="1" applyProtection="1">
      <alignment horizontal="center" vertical="center"/>
      <protection locked="0"/>
    </xf>
    <xf numFmtId="0" fontId="58" fillId="35" borderId="20" xfId="0" applyFont="1" applyFill="1" applyBorder="1" applyAlignment="1" applyProtection="1">
      <alignment horizontal="center"/>
      <protection/>
    </xf>
    <xf numFmtId="0" fontId="59" fillId="39" borderId="20" xfId="0" applyFont="1" applyFill="1" applyBorder="1" applyAlignment="1" applyProtection="1">
      <alignment/>
      <protection/>
    </xf>
    <xf numFmtId="0" fontId="59" fillId="40" borderId="20" xfId="0" applyFont="1" applyFill="1" applyBorder="1" applyAlignment="1" applyProtection="1">
      <alignment/>
      <protection/>
    </xf>
    <xf numFmtId="0" fontId="59" fillId="34" borderId="20" xfId="0" applyFont="1" applyFill="1" applyBorder="1" applyAlignment="1" applyProtection="1">
      <alignment/>
      <protection/>
    </xf>
    <xf numFmtId="0" fontId="59" fillId="41" borderId="20" xfId="0" applyFont="1" applyFill="1" applyBorder="1" applyAlignment="1" applyProtection="1">
      <alignment/>
      <protection/>
    </xf>
    <xf numFmtId="0" fontId="59" fillId="0" borderId="20" xfId="0" applyFont="1" applyBorder="1" applyAlignment="1" applyProtection="1" quotePrefix="1">
      <alignment horizontal="center"/>
      <protection/>
    </xf>
    <xf numFmtId="0" fontId="59" fillId="0" borderId="0" xfId="0" applyFont="1" applyBorder="1" applyAlignment="1" applyProtection="1" quotePrefix="1">
      <alignment horizontal="center"/>
      <protection/>
    </xf>
    <xf numFmtId="0" fontId="0" fillId="0" borderId="0" xfId="0" applyFill="1" applyAlignment="1" applyProtection="1">
      <alignment/>
      <protection/>
    </xf>
    <xf numFmtId="0" fontId="0" fillId="0" borderId="21" xfId="0" applyFont="1" applyBorder="1" applyAlignment="1" applyProtection="1">
      <alignment horizontal="left" vertical="center"/>
      <protection/>
    </xf>
    <xf numFmtId="0" fontId="0" fillId="0" borderId="22" xfId="0" applyFont="1" applyBorder="1" applyAlignment="1" applyProtection="1">
      <alignment horizontal="center" vertical="center"/>
      <protection/>
    </xf>
    <xf numFmtId="0" fontId="0" fillId="0" borderId="23" xfId="0" applyFont="1" applyBorder="1" applyAlignment="1" applyProtection="1">
      <alignment horizontal="left" vertical="center"/>
      <protection/>
    </xf>
    <xf numFmtId="0" fontId="0" fillId="0" borderId="24" xfId="0" applyFont="1" applyBorder="1" applyAlignment="1" applyProtection="1">
      <alignment horizontal="center" vertical="center"/>
      <protection/>
    </xf>
    <xf numFmtId="0" fontId="58" fillId="35" borderId="17" xfId="0" applyFont="1" applyFill="1" applyBorder="1" applyAlignment="1" applyProtection="1">
      <alignment horizontal="center"/>
      <protection/>
    </xf>
    <xf numFmtId="0" fontId="58" fillId="35" borderId="19" xfId="0" applyFont="1" applyFill="1" applyBorder="1" applyAlignment="1" applyProtection="1">
      <alignment horizontal="center"/>
      <protection/>
    </xf>
    <xf numFmtId="0" fontId="58" fillId="35" borderId="18" xfId="0" applyFont="1" applyFill="1" applyBorder="1" applyAlignment="1" applyProtection="1">
      <alignment horizontal="center"/>
      <protection/>
    </xf>
    <xf numFmtId="0" fontId="59" fillId="0" borderId="25" xfId="0" applyFont="1" applyFill="1" applyBorder="1" applyAlignment="1" applyProtection="1">
      <alignment horizontal="center"/>
      <protection/>
    </xf>
    <xf numFmtId="10" fontId="59" fillId="0" borderId="20" xfId="0" applyNumberFormat="1" applyFont="1" applyFill="1" applyBorder="1" applyAlignment="1" applyProtection="1">
      <alignment horizontal="center"/>
      <protection/>
    </xf>
    <xf numFmtId="0" fontId="59" fillId="0" borderId="26" xfId="0" applyFont="1" applyFill="1" applyBorder="1" applyAlignment="1" applyProtection="1">
      <alignment horizontal="center"/>
      <protection/>
    </xf>
    <xf numFmtId="10" fontId="59" fillId="0" borderId="27" xfId="0" applyNumberFormat="1" applyFont="1" applyFill="1" applyBorder="1" applyAlignment="1" applyProtection="1">
      <alignment horizontal="center"/>
      <protection/>
    </xf>
    <xf numFmtId="0" fontId="3" fillId="35" borderId="0" xfId="0" applyFont="1" applyFill="1" applyBorder="1" applyAlignment="1" applyProtection="1">
      <alignment horizontal="center" vertical="center" wrapText="1" readingOrder="1"/>
      <protection/>
    </xf>
    <xf numFmtId="0" fontId="59" fillId="35" borderId="0" xfId="0" applyFont="1" applyFill="1" applyBorder="1" applyAlignment="1" applyProtection="1">
      <alignment horizontal="center" vertical="center"/>
      <protection/>
    </xf>
    <xf numFmtId="0" fontId="59" fillId="35" borderId="0" xfId="0" applyFont="1" applyFill="1" applyBorder="1" applyAlignment="1" applyProtection="1">
      <alignment horizontal="center"/>
      <protection/>
    </xf>
    <xf numFmtId="0" fontId="59" fillId="35" borderId="0" xfId="0" applyFont="1" applyFill="1" applyBorder="1" applyAlignment="1" applyProtection="1" quotePrefix="1">
      <alignment horizontal="center"/>
      <protection/>
    </xf>
    <xf numFmtId="0" fontId="0" fillId="35" borderId="0" xfId="0" applyFont="1" applyFill="1" applyBorder="1" applyAlignment="1" applyProtection="1" quotePrefix="1">
      <alignment horizontal="center"/>
      <protection/>
    </xf>
    <xf numFmtId="0" fontId="28" fillId="35" borderId="0" xfId="0" applyFont="1" applyFill="1" applyBorder="1" applyAlignment="1" applyProtection="1">
      <alignment horizontal="center"/>
      <protection/>
    </xf>
    <xf numFmtId="0" fontId="59" fillId="35" borderId="0" xfId="0" applyFont="1" applyFill="1" applyBorder="1" applyAlignment="1" applyProtection="1">
      <alignment horizontal="center" vertical="center"/>
      <protection locked="0"/>
    </xf>
    <xf numFmtId="9" fontId="61" fillId="42" borderId="28" xfId="0" applyNumberFormat="1" applyFont="1" applyFill="1" applyBorder="1" applyAlignment="1" applyProtection="1">
      <alignment/>
      <protection/>
    </xf>
    <xf numFmtId="0" fontId="55" fillId="33" borderId="0" xfId="0" applyFont="1" applyFill="1" applyAlignment="1">
      <alignment horizontal="center" wrapText="1"/>
    </xf>
    <xf numFmtId="0" fontId="62" fillId="34" borderId="11" xfId="0" applyFont="1" applyFill="1" applyBorder="1" applyAlignment="1" applyProtection="1">
      <alignment horizontal="center" vertical="center" wrapText="1" readingOrder="1"/>
      <protection locked="0"/>
    </xf>
    <xf numFmtId="0" fontId="57" fillId="34" borderId="11" xfId="0" applyFont="1" applyFill="1" applyBorder="1" applyAlignment="1" applyProtection="1">
      <alignment horizontal="left"/>
      <protection locked="0"/>
    </xf>
    <xf numFmtId="0" fontId="55" fillId="33" borderId="0" xfId="0" applyFont="1" applyFill="1" applyAlignment="1">
      <alignment horizontal="center" wrapText="1"/>
    </xf>
    <xf numFmtId="0" fontId="57" fillId="0" borderId="0" xfId="0" applyFont="1" applyFill="1" applyBorder="1" applyAlignment="1" applyProtection="1">
      <alignment vertical="center"/>
      <protection locked="0"/>
    </xf>
    <xf numFmtId="0" fontId="57" fillId="34" borderId="11" xfId="0" applyFont="1" applyFill="1" applyBorder="1" applyAlignment="1" applyProtection="1">
      <alignment vertical="center"/>
      <protection locked="0"/>
    </xf>
    <xf numFmtId="9" fontId="57" fillId="34" borderId="12" xfId="0" applyNumberFormat="1" applyFont="1" applyFill="1" applyBorder="1" applyAlignment="1" applyProtection="1">
      <alignment/>
      <protection locked="0"/>
    </xf>
    <xf numFmtId="0" fontId="57" fillId="0" borderId="0" xfId="0" applyFont="1" applyFill="1" applyBorder="1" applyAlignment="1" applyProtection="1">
      <alignment vertical="center" wrapText="1"/>
      <protection/>
    </xf>
    <xf numFmtId="0" fontId="57" fillId="34" borderId="29" xfId="0" applyFont="1" applyFill="1" applyBorder="1" applyAlignment="1" applyProtection="1">
      <alignment vertical="center" wrapText="1"/>
      <protection/>
    </xf>
    <xf numFmtId="0" fontId="57" fillId="34" borderId="10" xfId="0" applyFont="1" applyFill="1" applyBorder="1" applyAlignment="1" applyProtection="1">
      <alignment vertical="center" wrapText="1"/>
      <protection/>
    </xf>
    <xf numFmtId="0" fontId="63" fillId="34" borderId="20" xfId="0" applyFont="1" applyFill="1" applyBorder="1" applyAlignment="1" applyProtection="1">
      <alignment horizontal="center"/>
      <protection locked="0"/>
    </xf>
    <xf numFmtId="0" fontId="59" fillId="33" borderId="0" xfId="0" applyFont="1" applyFill="1" applyAlignment="1">
      <alignment/>
    </xf>
    <xf numFmtId="0" fontId="64" fillId="33" borderId="0" xfId="0" applyFont="1" applyFill="1" applyAlignment="1">
      <alignment/>
    </xf>
    <xf numFmtId="0" fontId="64" fillId="33" borderId="0" xfId="0" applyFont="1" applyFill="1" applyAlignment="1">
      <alignment/>
    </xf>
    <xf numFmtId="0" fontId="58" fillId="43" borderId="20" xfId="0" applyFont="1" applyFill="1" applyBorder="1" applyAlignment="1">
      <alignment horizontal="center" vertical="center" wrapText="1"/>
    </xf>
    <xf numFmtId="0" fontId="59" fillId="0" borderId="20" xfId="0" applyFont="1" applyBorder="1" applyAlignment="1">
      <alignment horizontal="center" vertical="center"/>
    </xf>
    <xf numFmtId="0" fontId="59" fillId="0" borderId="20" xfId="0" applyFont="1" applyBorder="1" applyAlignment="1">
      <alignment horizontal="center" vertical="center" wrapText="1"/>
    </xf>
    <xf numFmtId="0" fontId="58" fillId="43" borderId="20" xfId="0" applyFont="1" applyFill="1" applyBorder="1" applyAlignment="1">
      <alignment horizontal="center" vertical="center"/>
    </xf>
    <xf numFmtId="0" fontId="64" fillId="0" borderId="20" xfId="0" applyFont="1" applyBorder="1" applyAlignment="1">
      <alignment horizontal="center" vertical="center" wrapText="1"/>
    </xf>
    <xf numFmtId="0" fontId="63" fillId="34" borderId="27" xfId="0" applyFont="1" applyFill="1" applyBorder="1" applyAlignment="1" applyProtection="1">
      <alignment horizontal="center"/>
      <protection locked="0"/>
    </xf>
    <xf numFmtId="9" fontId="59" fillId="0" borderId="20" xfId="0" applyNumberFormat="1" applyFont="1" applyFill="1" applyBorder="1" applyAlignment="1" applyProtection="1">
      <alignment horizontal="center"/>
      <protection/>
    </xf>
    <xf numFmtId="9" fontId="59" fillId="0" borderId="30" xfId="0" applyNumberFormat="1" applyFont="1" applyFill="1" applyBorder="1" applyAlignment="1" applyProtection="1">
      <alignment horizontal="center"/>
      <protection/>
    </xf>
    <xf numFmtId="9" fontId="59" fillId="0" borderId="27" xfId="0" applyNumberFormat="1" applyFont="1" applyFill="1" applyBorder="1" applyAlignment="1" applyProtection="1">
      <alignment horizontal="center"/>
      <protection/>
    </xf>
    <xf numFmtId="9" fontId="59" fillId="0" borderId="31" xfId="0" applyNumberFormat="1" applyFont="1" applyFill="1" applyBorder="1" applyAlignment="1" applyProtection="1">
      <alignment horizontal="center"/>
      <protection/>
    </xf>
    <xf numFmtId="9" fontId="61" fillId="42" borderId="32" xfId="0" applyNumberFormat="1" applyFont="1" applyFill="1" applyBorder="1" applyAlignment="1" applyProtection="1">
      <alignment/>
      <protection/>
    </xf>
    <xf numFmtId="0" fontId="62" fillId="34" borderId="11" xfId="0" applyFont="1" applyFill="1" applyBorder="1" applyAlignment="1" applyProtection="1">
      <alignment horizontal="center" vertical="center" wrapText="1" readingOrder="1"/>
      <protection locked="0"/>
    </xf>
    <xf numFmtId="0" fontId="62" fillId="34" borderId="10" xfId="0" applyFont="1" applyFill="1" applyBorder="1" applyAlignment="1" applyProtection="1">
      <alignment horizontal="center" vertical="center" wrapText="1" readingOrder="1"/>
      <protection locked="0"/>
    </xf>
    <xf numFmtId="0" fontId="58" fillId="33" borderId="11" xfId="0" applyFont="1" applyFill="1" applyBorder="1" applyAlignment="1">
      <alignment horizontal="center"/>
    </xf>
    <xf numFmtId="0" fontId="58" fillId="33" borderId="29" xfId="0" applyFont="1" applyFill="1" applyBorder="1" applyAlignment="1">
      <alignment horizontal="center"/>
    </xf>
    <xf numFmtId="0" fontId="58" fillId="33" borderId="10" xfId="0" applyFont="1" applyFill="1" applyBorder="1" applyAlignment="1">
      <alignment horizontal="center"/>
    </xf>
    <xf numFmtId="14" fontId="3" fillId="33" borderId="11" xfId="0" applyNumberFormat="1" applyFont="1" applyFill="1" applyBorder="1" applyAlignment="1" applyProtection="1">
      <alignment horizontal="center" vertical="center" wrapText="1" readingOrder="1"/>
      <protection/>
    </xf>
    <xf numFmtId="14" fontId="3" fillId="33" borderId="10" xfId="0" applyNumberFormat="1" applyFont="1" applyFill="1" applyBorder="1" applyAlignment="1" applyProtection="1">
      <alignment horizontal="center" vertical="center" wrapText="1" readingOrder="1"/>
      <protection/>
    </xf>
    <xf numFmtId="0" fontId="45" fillId="33" borderId="0" xfId="45" applyFill="1" applyAlignment="1">
      <alignment horizontal="center"/>
    </xf>
    <xf numFmtId="0" fontId="57" fillId="34" borderId="33" xfId="0" applyFont="1" applyFill="1" applyBorder="1" applyAlignment="1" applyProtection="1">
      <alignment horizontal="center" vertical="center"/>
      <protection locked="0"/>
    </xf>
    <xf numFmtId="0" fontId="57" fillId="34" borderId="34" xfId="0" applyFont="1" applyFill="1" applyBorder="1" applyAlignment="1" applyProtection="1">
      <alignment horizontal="center" vertical="center"/>
      <protection locked="0"/>
    </xf>
    <xf numFmtId="0" fontId="57" fillId="34" borderId="35" xfId="0" applyFont="1" applyFill="1" applyBorder="1" applyAlignment="1" applyProtection="1">
      <alignment horizontal="center" vertical="center"/>
      <protection locked="0"/>
    </xf>
    <xf numFmtId="0" fontId="57" fillId="34" borderId="16" xfId="0" applyFont="1" applyFill="1" applyBorder="1" applyAlignment="1" applyProtection="1">
      <alignment horizontal="center" vertical="center"/>
      <protection locked="0"/>
    </xf>
    <xf numFmtId="0" fontId="57" fillId="34" borderId="13" xfId="0" applyFont="1" applyFill="1" applyBorder="1" applyAlignment="1" applyProtection="1">
      <alignment horizontal="center" vertical="center"/>
      <protection locked="0"/>
    </xf>
    <xf numFmtId="0" fontId="57" fillId="34" borderId="32" xfId="0" applyFont="1" applyFill="1" applyBorder="1" applyAlignment="1" applyProtection="1">
      <alignment horizontal="center" vertical="center"/>
      <protection locked="0"/>
    </xf>
    <xf numFmtId="0" fontId="58" fillId="38" borderId="36" xfId="0" applyFont="1" applyFill="1" applyBorder="1" applyAlignment="1" applyProtection="1" quotePrefix="1">
      <alignment horizontal="center"/>
      <protection/>
    </xf>
    <xf numFmtId="0" fontId="58" fillId="38" borderId="37" xfId="0" applyFont="1" applyFill="1" applyBorder="1" applyAlignment="1" applyProtection="1">
      <alignment horizontal="center"/>
      <protection/>
    </xf>
    <xf numFmtId="0" fontId="58" fillId="38" borderId="36" xfId="0" applyFont="1" applyFill="1" applyBorder="1" applyAlignment="1" applyProtection="1">
      <alignment horizontal="center"/>
      <protection/>
    </xf>
    <xf numFmtId="0" fontId="3" fillId="0" borderId="11"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65" fillId="34" borderId="11" xfId="0" applyFont="1" applyFill="1" applyBorder="1" applyAlignment="1" applyProtection="1">
      <alignment horizontal="center" vertical="center"/>
      <protection locked="0"/>
    </xf>
    <xf numFmtId="0" fontId="65" fillId="34" borderId="29" xfId="0" applyFont="1" applyFill="1" applyBorder="1" applyAlignment="1" applyProtection="1">
      <alignment horizontal="center" vertical="center"/>
      <protection locked="0"/>
    </xf>
    <xf numFmtId="0" fontId="65" fillId="34" borderId="10" xfId="0" applyFont="1" applyFill="1" applyBorder="1" applyAlignment="1" applyProtection="1">
      <alignment horizontal="center" vertical="center"/>
      <protection locked="0"/>
    </xf>
    <xf numFmtId="0" fontId="58" fillId="37" borderId="11" xfId="0" applyFont="1" applyFill="1" applyBorder="1" applyAlignment="1" applyProtection="1">
      <alignment horizontal="center" vertical="center"/>
      <protection/>
    </xf>
    <xf numFmtId="0" fontId="58" fillId="37" borderId="10" xfId="0" applyFont="1" applyFill="1" applyBorder="1" applyAlignment="1" applyProtection="1">
      <alignment horizontal="center" vertical="center"/>
      <protection/>
    </xf>
    <xf numFmtId="0" fontId="55" fillId="35" borderId="11" xfId="0" applyFont="1" applyFill="1" applyBorder="1" applyAlignment="1" applyProtection="1">
      <alignment horizontal="center" vertical="center"/>
      <protection/>
    </xf>
    <xf numFmtId="0" fontId="55" fillId="35" borderId="29" xfId="0" applyFont="1" applyFill="1" applyBorder="1" applyAlignment="1" applyProtection="1">
      <alignment horizontal="center" vertical="center"/>
      <protection/>
    </xf>
    <xf numFmtId="0" fontId="55" fillId="35" borderId="10" xfId="0" applyFont="1" applyFill="1" applyBorder="1" applyAlignment="1" applyProtection="1">
      <alignment horizontal="center" vertical="center"/>
      <protection/>
    </xf>
    <xf numFmtId="14" fontId="3" fillId="0" borderId="11" xfId="0" applyNumberFormat="1" applyFont="1" applyFill="1" applyBorder="1" applyAlignment="1" applyProtection="1">
      <alignment horizontal="center" vertical="center"/>
      <protection/>
    </xf>
    <xf numFmtId="0" fontId="65" fillId="34" borderId="17" xfId="0" applyFont="1" applyFill="1" applyBorder="1" applyAlignment="1" applyProtection="1">
      <alignment horizontal="center" vertical="center"/>
      <protection locked="0"/>
    </xf>
    <xf numFmtId="0" fontId="65" fillId="34" borderId="19" xfId="0" applyFont="1" applyFill="1" applyBorder="1" applyAlignment="1" applyProtection="1">
      <alignment horizontal="center" vertical="center"/>
      <protection locked="0"/>
    </xf>
    <xf numFmtId="0" fontId="65" fillId="34" borderId="18" xfId="0" applyFont="1" applyFill="1" applyBorder="1" applyAlignment="1" applyProtection="1">
      <alignment horizontal="center" vertical="center"/>
      <protection locked="0"/>
    </xf>
    <xf numFmtId="0" fontId="65" fillId="34" borderId="25" xfId="0" applyFont="1" applyFill="1" applyBorder="1" applyAlignment="1" applyProtection="1">
      <alignment horizontal="center" vertical="center"/>
      <protection locked="0"/>
    </xf>
    <xf numFmtId="0" fontId="65" fillId="34" borderId="20" xfId="0" applyFont="1" applyFill="1" applyBorder="1" applyAlignment="1" applyProtection="1">
      <alignment horizontal="center" vertical="center"/>
      <protection locked="0"/>
    </xf>
    <xf numFmtId="0" fontId="65" fillId="34" borderId="30" xfId="0" applyFont="1" applyFill="1" applyBorder="1" applyAlignment="1" applyProtection="1">
      <alignment horizontal="center" vertical="center"/>
      <protection locked="0"/>
    </xf>
    <xf numFmtId="0" fontId="65" fillId="34" borderId="26" xfId="0" applyFont="1" applyFill="1" applyBorder="1" applyAlignment="1" applyProtection="1">
      <alignment horizontal="center" vertical="center"/>
      <protection locked="0"/>
    </xf>
    <xf numFmtId="0" fontId="65" fillId="34" borderId="27" xfId="0" applyFont="1" applyFill="1" applyBorder="1" applyAlignment="1" applyProtection="1">
      <alignment horizontal="center" vertical="center"/>
      <protection locked="0"/>
    </xf>
    <xf numFmtId="0" fontId="65" fillId="34" borderId="31" xfId="0" applyFont="1" applyFill="1" applyBorder="1" applyAlignment="1" applyProtection="1">
      <alignment horizontal="center" vertical="center"/>
      <protection locked="0"/>
    </xf>
    <xf numFmtId="0" fontId="60" fillId="37" borderId="38" xfId="0" applyFont="1" applyFill="1" applyBorder="1" applyAlignment="1" applyProtection="1">
      <alignment horizontal="center"/>
      <protection/>
    </xf>
    <xf numFmtId="0" fontId="55" fillId="0" borderId="39" xfId="0" applyFont="1" applyBorder="1" applyAlignment="1" applyProtection="1">
      <alignment horizontal="center"/>
      <protection/>
    </xf>
    <xf numFmtId="0" fontId="57" fillId="34" borderId="33" xfId="0" applyFont="1" applyFill="1" applyBorder="1" applyAlignment="1" applyProtection="1">
      <alignment horizontal="left" vertical="top"/>
      <protection locked="0"/>
    </xf>
    <xf numFmtId="0" fontId="57" fillId="34" borderId="34" xfId="0" applyFont="1" applyFill="1" applyBorder="1" applyAlignment="1" applyProtection="1">
      <alignment horizontal="left" vertical="top"/>
      <protection locked="0"/>
    </xf>
    <xf numFmtId="0" fontId="57" fillId="34" borderId="35" xfId="0" applyFont="1" applyFill="1" applyBorder="1" applyAlignment="1" applyProtection="1">
      <alignment horizontal="left" vertical="top"/>
      <protection locked="0"/>
    </xf>
    <xf numFmtId="0" fontId="57" fillId="34" borderId="16" xfId="0" applyFont="1" applyFill="1" applyBorder="1" applyAlignment="1" applyProtection="1">
      <alignment horizontal="left" vertical="top"/>
      <protection locked="0"/>
    </xf>
    <xf numFmtId="0" fontId="57" fillId="34" borderId="13" xfId="0" applyFont="1" applyFill="1" applyBorder="1" applyAlignment="1" applyProtection="1">
      <alignment horizontal="left" vertical="top"/>
      <protection locked="0"/>
    </xf>
    <xf numFmtId="0" fontId="57" fillId="34" borderId="32" xfId="0" applyFont="1" applyFill="1" applyBorder="1" applyAlignment="1" applyProtection="1">
      <alignment horizontal="left" vertical="top"/>
      <protection locked="0"/>
    </xf>
    <xf numFmtId="0" fontId="55" fillId="0" borderId="11" xfId="0" applyFont="1" applyFill="1" applyBorder="1" applyAlignment="1" applyProtection="1">
      <alignment horizontal="center"/>
      <protection/>
    </xf>
    <xf numFmtId="0" fontId="55" fillId="0" borderId="29" xfId="0" applyFont="1" applyFill="1" applyBorder="1" applyAlignment="1" applyProtection="1">
      <alignment horizontal="center"/>
      <protection/>
    </xf>
    <xf numFmtId="0" fontId="55" fillId="0" borderId="10" xfId="0" applyFont="1" applyFill="1" applyBorder="1" applyAlignment="1" applyProtection="1">
      <alignment horizontal="center"/>
      <protection/>
    </xf>
    <xf numFmtId="0" fontId="66" fillId="40" borderId="20" xfId="0" applyFont="1" applyFill="1" applyBorder="1" applyAlignment="1" applyProtection="1">
      <alignment horizontal="center"/>
      <protection/>
    </xf>
    <xf numFmtId="0" fontId="0" fillId="44" borderId="40" xfId="0" applyFont="1" applyFill="1" applyBorder="1" applyAlignment="1" applyProtection="1">
      <alignment horizontal="center" vertical="center" wrapText="1"/>
      <protection/>
    </xf>
    <xf numFmtId="0" fontId="0" fillId="45" borderId="41" xfId="0" applyFont="1" applyFill="1" applyBorder="1" applyAlignment="1" applyProtection="1">
      <alignment horizontal="center" vertical="center" wrapText="1"/>
      <protection/>
    </xf>
    <xf numFmtId="0" fontId="0" fillId="46" borderId="42" xfId="0" applyFont="1" applyFill="1" applyBorder="1" applyAlignment="1" applyProtection="1">
      <alignment horizontal="center" vertical="center" wrapText="1"/>
      <protection/>
    </xf>
    <xf numFmtId="0" fontId="0" fillId="47" borderId="43" xfId="0" applyFont="1" applyFill="1" applyBorder="1" applyAlignment="1" applyProtection="1">
      <alignment horizontal="center" vertical="center" wrapText="1"/>
      <protection/>
    </xf>
    <xf numFmtId="0" fontId="0" fillId="48" borderId="44" xfId="0" applyFont="1" applyFill="1" applyBorder="1" applyAlignment="1" applyProtection="1">
      <alignment horizontal="center" vertical="center" wrapText="1"/>
      <protection/>
    </xf>
    <xf numFmtId="0" fontId="0" fillId="49" borderId="45"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readingOrder="1"/>
      <protection/>
    </xf>
    <xf numFmtId="0" fontId="3" fillId="0" borderId="10" xfId="0" applyFont="1" applyFill="1" applyBorder="1" applyAlignment="1" applyProtection="1">
      <alignment horizontal="center" vertical="center" wrapText="1" readingOrder="1"/>
      <protection/>
    </xf>
    <xf numFmtId="0" fontId="28" fillId="0" borderId="11" xfId="0" applyFont="1" applyBorder="1" applyAlignment="1" applyProtection="1">
      <alignment horizontal="center"/>
      <protection/>
    </xf>
    <xf numFmtId="0" fontId="28" fillId="0" borderId="29" xfId="0" applyFont="1" applyBorder="1" applyAlignment="1" applyProtection="1">
      <alignment horizontal="center"/>
      <protection/>
    </xf>
    <xf numFmtId="0" fontId="28" fillId="0" borderId="10" xfId="0" applyFont="1" applyBorder="1" applyAlignment="1" applyProtection="1">
      <alignment horizontal="center"/>
      <protection/>
    </xf>
    <xf numFmtId="0" fontId="3" fillId="0" borderId="29" xfId="0" applyFont="1" applyFill="1" applyBorder="1" applyAlignment="1" applyProtection="1">
      <alignment horizontal="center" vertical="center" wrapText="1" readingOrder="1"/>
      <protection/>
    </xf>
    <xf numFmtId="14" fontId="3" fillId="0" borderId="11" xfId="0" applyNumberFormat="1" applyFont="1" applyFill="1" applyBorder="1" applyAlignment="1" applyProtection="1">
      <alignment horizontal="center" vertical="center" wrapText="1" readingOrder="1"/>
      <protection/>
    </xf>
    <xf numFmtId="0" fontId="63" fillId="34" borderId="46" xfId="0" applyFont="1" applyFill="1" applyBorder="1" applyAlignment="1" applyProtection="1">
      <alignment horizontal="center" vertical="center"/>
      <protection locked="0"/>
    </xf>
    <xf numFmtId="0" fontId="63" fillId="34" borderId="47" xfId="0" applyFont="1" applyFill="1" applyBorder="1" applyAlignment="1" applyProtection="1">
      <alignment horizontal="center" vertical="center"/>
      <protection locked="0"/>
    </xf>
    <xf numFmtId="0" fontId="63" fillId="34" borderId="22" xfId="0" applyFont="1" applyFill="1" applyBorder="1" applyAlignment="1" applyProtection="1">
      <alignment horizontal="center" vertical="center"/>
      <protection locked="0"/>
    </xf>
    <xf numFmtId="0" fontId="63" fillId="34" borderId="30" xfId="0" applyFont="1" applyFill="1" applyBorder="1" applyAlignment="1" applyProtection="1">
      <alignment horizontal="center" vertical="center"/>
      <protection locked="0"/>
    </xf>
    <xf numFmtId="0" fontId="63" fillId="34" borderId="24" xfId="0" applyFont="1" applyFill="1" applyBorder="1" applyAlignment="1" applyProtection="1">
      <alignment horizontal="center" vertical="center"/>
      <protection locked="0"/>
    </xf>
    <xf numFmtId="0" fontId="63" fillId="34" borderId="31" xfId="0" applyFont="1" applyFill="1" applyBorder="1" applyAlignment="1" applyProtection="1">
      <alignment horizontal="center" vertical="center"/>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Graphique comparatif des fournisseurs</a:t>
            </a:r>
          </a:p>
        </c:rich>
      </c:tx>
      <c:layout>
        <c:manualLayout>
          <c:xMode val="factor"/>
          <c:yMode val="factor"/>
          <c:x val="0.033"/>
          <c:y val="-0.0135"/>
        </c:manualLayout>
      </c:layout>
      <c:spPr>
        <a:noFill/>
        <a:ln w="3175">
          <a:noFill/>
        </a:ln>
      </c:spPr>
    </c:title>
    <c:plotArea>
      <c:layout>
        <c:manualLayout>
          <c:xMode val="edge"/>
          <c:yMode val="edge"/>
          <c:x val="0.11875"/>
          <c:y val="0.063"/>
          <c:w val="0.77825"/>
          <c:h val="0.86075"/>
        </c:manualLayout>
      </c:layout>
      <c:scatterChart>
        <c:scatterStyle val="lineMarker"/>
        <c:varyColors val="0"/>
        <c:ser>
          <c:idx val="0"/>
          <c:order val="0"/>
          <c:tx>
            <c:strRef>
              <c:f>Comparaison!$I$6</c:f>
              <c:strCache>
                <c:ptCount val="1"/>
                <c:pt idx="0">
                  <c:v>A</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17"/>
            <c:spPr>
              <a:solidFill>
                <a:srgbClr val="333399"/>
              </a:solidFill>
              <a:ln>
                <a:solidFill>
                  <a:srgbClr val="333399"/>
                </a:solidFill>
              </a:ln>
            </c:spPr>
          </c:marker>
          <c:dLbls>
            <c:numFmt formatCode="General" sourceLinked="1"/>
          </c:dLbls>
          <c:xVal>
            <c:numRef>
              <c:f>Comparaison!$L$6</c:f>
              <c:numCache/>
            </c:numRef>
          </c:xVal>
          <c:yVal>
            <c:numRef>
              <c:f>Comparaison!$K$6</c:f>
              <c:numCache/>
            </c:numRef>
          </c:yVal>
          <c:smooth val="0"/>
        </c:ser>
        <c:ser>
          <c:idx val="1"/>
          <c:order val="1"/>
          <c:tx>
            <c:strRef>
              <c:f>Comparaison!$I$7</c:f>
              <c:strCache>
                <c:ptCount val="1"/>
                <c:pt idx="0">
                  <c:v>B</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17"/>
            <c:spPr>
              <a:solidFill>
                <a:srgbClr val="993366"/>
              </a:solidFill>
              <a:ln>
                <a:solidFill>
                  <a:srgbClr val="993366"/>
                </a:solidFill>
              </a:ln>
            </c:spPr>
          </c:marker>
          <c:dLbls>
            <c:numFmt formatCode="General" sourceLinked="1"/>
          </c:dLbls>
          <c:xVal>
            <c:numRef>
              <c:f>Comparaison!$L$7</c:f>
              <c:numCache/>
            </c:numRef>
          </c:xVal>
          <c:yVal>
            <c:numRef>
              <c:f>Comparaison!$K$7</c:f>
              <c:numCache/>
            </c:numRef>
          </c:yVal>
          <c:smooth val="0"/>
        </c:ser>
        <c:ser>
          <c:idx val="2"/>
          <c:order val="2"/>
          <c:tx>
            <c:strRef>
              <c:f>Comparaison!$I$8</c:f>
              <c:strCache>
                <c:ptCount val="1"/>
                <c:pt idx="0">
                  <c:v>C</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17"/>
            <c:spPr>
              <a:solidFill>
                <a:srgbClr val="808000"/>
              </a:solidFill>
              <a:ln>
                <a:solidFill>
                  <a:srgbClr val="808000"/>
                </a:solidFill>
              </a:ln>
            </c:spPr>
          </c:marker>
          <c:dLbls>
            <c:numFmt formatCode="General" sourceLinked="1"/>
          </c:dLbls>
          <c:xVal>
            <c:numRef>
              <c:f>Comparaison!$L$8</c:f>
              <c:numCache/>
            </c:numRef>
          </c:xVal>
          <c:yVal>
            <c:numRef>
              <c:f>Comparaison!$K$8</c:f>
              <c:numCache/>
            </c:numRef>
          </c:yVal>
          <c:smooth val="0"/>
        </c:ser>
        <c:ser>
          <c:idx val="3"/>
          <c:order val="3"/>
          <c:tx>
            <c:strRef>
              <c:f>Comparaison!$I$9</c:f>
              <c:strCache>
                <c:ptCount val="1"/>
                <c:pt idx="0">
                  <c:v>D</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x"/>
            <c:size val="17"/>
            <c:spPr>
              <a:solidFill>
                <a:srgbClr val="666699"/>
              </a:solidFill>
              <a:ln>
                <a:solidFill>
                  <a:srgbClr val="666699"/>
                </a:solidFill>
              </a:ln>
            </c:spPr>
          </c:marker>
          <c:xVal>
            <c:numRef>
              <c:f>Comparaison!$L$9</c:f>
              <c:numCache/>
            </c:numRef>
          </c:xVal>
          <c:yVal>
            <c:numRef>
              <c:f>Comparaison!$K$9</c:f>
              <c:numCache/>
            </c:numRef>
          </c:yVal>
          <c:smooth val="0"/>
        </c:ser>
        <c:ser>
          <c:idx val="4"/>
          <c:order val="4"/>
          <c:tx>
            <c:strRef>
              <c:f>Comparaison!$I$10</c:f>
              <c:strCache>
                <c:ptCount val="1"/>
                <c:pt idx="0">
                  <c:v>E</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tar"/>
            <c:size val="17"/>
            <c:spPr>
              <a:solidFill>
                <a:srgbClr val="008080"/>
              </a:solidFill>
              <a:ln>
                <a:solidFill>
                  <a:srgbClr val="339966"/>
                </a:solidFill>
              </a:ln>
            </c:spPr>
          </c:marker>
          <c:dPt>
            <c:idx val="0"/>
            <c:spPr>
              <a:ln w="38100">
                <a:solidFill>
                  <a:srgbClr val="000000"/>
                </a:solidFill>
              </a:ln>
            </c:spPr>
            <c:marker>
              <c:symbol val="none"/>
            </c:marker>
          </c:dPt>
          <c:dLbls>
            <c:numFmt formatCode="General" sourceLinked="1"/>
          </c:dLbls>
          <c:xVal>
            <c:numRef>
              <c:f>Comparaison!$L$10</c:f>
              <c:numCache/>
            </c:numRef>
          </c:xVal>
          <c:yVal>
            <c:numRef>
              <c:f>Comparaison!$K$10</c:f>
              <c:numCache/>
            </c:numRef>
          </c:yVal>
          <c:smooth val="0"/>
        </c:ser>
        <c:ser>
          <c:idx val="5"/>
          <c:order val="5"/>
          <c:tx>
            <c:strRef>
              <c:f>Comparaison!$C$6</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13"/>
            <c:spPr>
              <a:solidFill>
                <a:srgbClr val="808000"/>
              </a:solidFill>
              <a:ln>
                <a:solidFill>
                  <a:srgbClr val="808000"/>
                </a:solidFill>
              </a:ln>
            </c:spPr>
          </c:marker>
          <c:dLbls>
            <c:numFmt formatCode="General" sourceLinked="1"/>
          </c:dLbls>
          <c:xVal>
            <c:numRef>
              <c:f>Comparaison!$F$6</c:f>
              <c:numCache/>
            </c:numRef>
          </c:xVal>
          <c:yVal>
            <c:numRef>
              <c:f>Comparaison!$E$6</c:f>
              <c:numCache/>
            </c:numRef>
          </c:yVal>
          <c:smooth val="0"/>
        </c:ser>
        <c:ser>
          <c:idx val="6"/>
          <c:order val="6"/>
          <c:tx>
            <c:strRef>
              <c:f>Comparaison!$C$7</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plus"/>
            <c:size val="17"/>
            <c:spPr>
              <a:solidFill>
                <a:srgbClr val="666699"/>
              </a:solidFill>
              <a:ln>
                <a:solidFill>
                  <a:srgbClr val="666699"/>
                </a:solidFill>
              </a:ln>
            </c:spPr>
          </c:marker>
          <c:dLbls>
            <c:numFmt formatCode="General" sourceLinked="1"/>
          </c:dLbls>
          <c:xVal>
            <c:numRef>
              <c:f>Comparaison!$F$7</c:f>
              <c:numCache/>
            </c:numRef>
          </c:xVal>
          <c:yVal>
            <c:numRef>
              <c:f>Comparaison!$E$7</c:f>
              <c:numCache/>
            </c:numRef>
          </c:yVal>
          <c:smooth val="0"/>
        </c:ser>
        <c:ser>
          <c:idx val="7"/>
          <c:order val="7"/>
          <c:tx>
            <c:strRef>
              <c:f>Comparaison!$C$8</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ot"/>
            <c:size val="17"/>
            <c:spPr>
              <a:solidFill>
                <a:srgbClr val="993366"/>
              </a:solidFill>
              <a:ln>
                <a:solidFill>
                  <a:srgbClr val="993366"/>
                </a:solidFill>
              </a:ln>
            </c:spPr>
          </c:marker>
          <c:dLbls>
            <c:numFmt formatCode="General" sourceLinked="1"/>
          </c:dLbls>
          <c:xVal>
            <c:numRef>
              <c:f>Comparaison!$F$8</c:f>
              <c:numCache/>
            </c:numRef>
          </c:xVal>
          <c:yVal>
            <c:numRef>
              <c:f>Comparaison!$E$8</c:f>
              <c:numCache/>
            </c:numRef>
          </c:yVal>
          <c:smooth val="0"/>
        </c:ser>
        <c:ser>
          <c:idx val="8"/>
          <c:order val="8"/>
          <c:tx>
            <c:strRef>
              <c:f>Comparaison!$C$9</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808080"/>
              </a:solidFill>
              <a:ln>
                <a:solidFill>
                  <a:srgbClr val="808000"/>
                </a:solidFill>
              </a:ln>
            </c:spPr>
          </c:marker>
          <c:xVal>
            <c:numRef>
              <c:f>Comparaison!$F$9</c:f>
              <c:numCache/>
            </c:numRef>
          </c:xVal>
          <c:yVal>
            <c:numRef>
              <c:f>Comparaison!$E$9</c:f>
              <c:numCache/>
            </c:numRef>
          </c:yVal>
          <c:smooth val="0"/>
        </c:ser>
        <c:ser>
          <c:idx val="9"/>
          <c:order val="9"/>
          <c:tx>
            <c:strRef>
              <c:f>Comparaison!$C$9</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17"/>
            <c:spPr>
              <a:solidFill>
                <a:srgbClr val="666699"/>
              </a:solidFill>
              <a:ln>
                <a:solidFill>
                  <a:srgbClr val="666699"/>
                </a:solidFill>
              </a:ln>
            </c:spPr>
          </c:marker>
          <c:dLbls>
            <c:numFmt formatCode="General" sourceLinked="1"/>
          </c:dLbls>
          <c:xVal>
            <c:numRef>
              <c:f>Comparaison!$F$9</c:f>
              <c:numCache/>
            </c:numRef>
          </c:xVal>
          <c:yVal>
            <c:numRef>
              <c:f>Comparaison!$E$9</c:f>
              <c:numCache/>
            </c:numRef>
          </c:yVal>
          <c:smooth val="0"/>
        </c:ser>
        <c:ser>
          <c:idx val="10"/>
          <c:order val="10"/>
          <c:tx>
            <c:strRef>
              <c:f>Comparaison!$C$10</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17"/>
            <c:spPr>
              <a:solidFill>
                <a:srgbClr val="339966"/>
              </a:solidFill>
              <a:ln>
                <a:solidFill>
                  <a:srgbClr val="666699"/>
                </a:solidFill>
              </a:ln>
            </c:spPr>
          </c:marker>
          <c:dLbls>
            <c:numFmt formatCode="General" sourceLinked="1"/>
          </c:dLbls>
          <c:xVal>
            <c:numRef>
              <c:f>Comparaison!$F$10</c:f>
              <c:numCache/>
            </c:numRef>
          </c:xVal>
          <c:yVal>
            <c:numRef>
              <c:f>Comparaison!$E$10</c:f>
              <c:numCache/>
            </c:numRef>
          </c:yVal>
          <c:smooth val="0"/>
        </c:ser>
        <c:ser>
          <c:idx val="11"/>
          <c:order val="11"/>
          <c:tx>
            <c:strRef>
              <c:f>Comparaison!$C$11</c:f>
              <c:strCache>
                <c:ptCount val="1"/>
                <c:pt idx="0">
                  <c:v/>
                </c:pt>
              </c:strCache>
            </c:strRef>
          </c:tx>
          <c:spPr>
            <a:ln w="381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17"/>
            <c:spPr>
              <a:solidFill>
                <a:srgbClr val="FF8080"/>
              </a:solidFill>
              <a:ln>
                <a:solidFill>
                  <a:srgbClr val="FF6600"/>
                </a:solidFill>
              </a:ln>
            </c:spPr>
          </c:marker>
          <c:dLbls>
            <c:numFmt formatCode="General" sourceLinked="1"/>
          </c:dLbls>
          <c:xVal>
            <c:numRef>
              <c:f>Comparaison!$F$11</c:f>
              <c:numCache/>
            </c:numRef>
          </c:xVal>
          <c:yVal>
            <c:numRef>
              <c:f>Comparaison!$E$11</c:f>
              <c:numCache/>
            </c:numRef>
          </c:yVal>
          <c:smooth val="0"/>
        </c:ser>
        <c:ser>
          <c:idx val="12"/>
          <c:order val="12"/>
          <c:tx>
            <c:strRef>
              <c:f>Comparaison!$C$12</c:f>
              <c:strCache>
                <c:ptCount val="1"/>
                <c:pt idx="0">
                  <c:v/>
                </c:pt>
              </c:strCache>
            </c:strRef>
          </c:tx>
          <c:spPr>
            <a:ln w="381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17"/>
            <c:spPr>
              <a:solidFill>
                <a:srgbClr val="666699"/>
              </a:solidFill>
              <a:ln>
                <a:solidFill>
                  <a:srgbClr val="666699"/>
                </a:solidFill>
              </a:ln>
            </c:spPr>
          </c:marker>
          <c:dLbls>
            <c:numFmt formatCode="General" sourceLinked="1"/>
          </c:dLbls>
          <c:xVal>
            <c:numRef>
              <c:f>Comparaison!$F$12</c:f>
              <c:numCache/>
            </c:numRef>
          </c:xVal>
          <c:yVal>
            <c:numRef>
              <c:f>Comparaison!$E$12</c:f>
              <c:numCache/>
            </c:numRef>
          </c:yVal>
          <c:smooth val="0"/>
        </c:ser>
        <c:ser>
          <c:idx val="13"/>
          <c:order val="13"/>
          <c:tx>
            <c:strRef>
              <c:f>Comparaison!$C$13</c:f>
              <c:strCache>
                <c:ptCount val="1"/>
                <c:pt idx="0">
                  <c:v/>
                </c:pt>
              </c:strCache>
            </c:strRef>
          </c:tx>
          <c:spPr>
            <a:ln w="381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tar"/>
            <c:size val="17"/>
            <c:spPr>
              <a:solidFill>
                <a:srgbClr val="993366"/>
              </a:solidFill>
              <a:ln>
                <a:solidFill>
                  <a:srgbClr val="993366"/>
                </a:solidFill>
              </a:ln>
            </c:spPr>
          </c:marker>
          <c:dLbls>
            <c:numFmt formatCode="General" sourceLinked="1"/>
            <c:spPr>
              <a:noFill/>
              <a:ln w="3175">
                <a:noFill/>
              </a:ln>
            </c:spPr>
            <c:showLegendKey val="0"/>
            <c:showVal val="0"/>
            <c:showBubbleSize val="0"/>
            <c:showCatName val="0"/>
            <c:showSerName val="0"/>
            <c:showPercent val="0"/>
          </c:dLbls>
          <c:xVal>
            <c:numRef>
              <c:f>Comparaison!$F$13</c:f>
              <c:numCache/>
            </c:numRef>
          </c:xVal>
          <c:yVal>
            <c:numRef>
              <c:f>Comparaison!$E$13</c:f>
              <c:numCache/>
            </c:numRef>
          </c:yVal>
          <c:smooth val="0"/>
        </c:ser>
        <c:ser>
          <c:idx val="14"/>
          <c:order val="14"/>
          <c:tx>
            <c:strRef>
              <c:f>Comparaison!$C$14</c:f>
              <c:strCache>
                <c:ptCount val="1"/>
                <c:pt idx="0">
                  <c:v/>
                </c:pt>
              </c:strCache>
            </c:strRef>
          </c:tx>
          <c:spPr>
            <a:ln w="381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969696"/>
              </a:solidFill>
              <a:ln>
                <a:solidFill>
                  <a:srgbClr val="99CC00"/>
                </a:solidFill>
              </a:ln>
            </c:spPr>
          </c:marker>
          <c:dLbls>
            <c:numFmt formatCode="General" sourceLinked="1"/>
          </c:dLbls>
          <c:xVal>
            <c:numRef>
              <c:f>Comparaison!$F$14</c:f>
              <c:numCache/>
            </c:numRef>
          </c:xVal>
          <c:yVal>
            <c:numRef>
              <c:f>Comparaison!$E$14</c:f>
              <c:numCache/>
            </c:numRef>
          </c:yVal>
          <c:smooth val="0"/>
        </c:ser>
        <c:ser>
          <c:idx val="15"/>
          <c:order val="15"/>
          <c:tx>
            <c:strRef>
              <c:f>Comparaison!$C$15</c:f>
              <c:strCache>
                <c:ptCount val="1"/>
                <c:pt idx="0">
                  <c:v/>
                </c:pt>
              </c:strCache>
            </c:strRef>
          </c:tx>
          <c:spPr>
            <a:ln w="381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plus"/>
            <c:size val="17"/>
            <c:spPr>
              <a:solidFill>
                <a:srgbClr val="666699"/>
              </a:solidFill>
              <a:ln>
                <a:solidFill>
                  <a:srgbClr val="666699"/>
                </a:solidFill>
              </a:ln>
            </c:spPr>
          </c:marker>
          <c:dLbls>
            <c:numFmt formatCode="General" sourceLinked="1"/>
          </c:dLbls>
          <c:xVal>
            <c:numRef>
              <c:f>Comparaison!$F$15</c:f>
              <c:numCache/>
            </c:numRef>
          </c:xVal>
          <c:yVal>
            <c:numRef>
              <c:f>Comparaison!$E$15</c:f>
              <c:numCache/>
            </c:numRef>
          </c:yVal>
          <c:smooth val="0"/>
        </c:ser>
        <c:ser>
          <c:idx val="16"/>
          <c:order val="16"/>
          <c:tx>
            <c:strRef>
              <c:f>Comparaison!$I$6</c:f>
              <c:strCache>
                <c:ptCount val="1"/>
                <c:pt idx="0">
                  <c:v>A</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Comparaison!$L$6</c:f>
              <c:numCache/>
            </c:numRef>
          </c:xVal>
          <c:yVal>
            <c:numRef>
              <c:f>Comparaison!$K$6</c:f>
              <c:numCache/>
            </c:numRef>
          </c:yVal>
          <c:smooth val="0"/>
        </c:ser>
        <c:ser>
          <c:idx val="17"/>
          <c:order val="17"/>
          <c:tx>
            <c:strRef>
              <c:f>Comparaison!$I$7</c:f>
              <c:strCache>
                <c:ptCount val="1"/>
                <c:pt idx="0">
                  <c:v>B</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Comparaison!$L$7</c:f>
              <c:numCache/>
            </c:numRef>
          </c:xVal>
          <c:yVal>
            <c:numRef>
              <c:f>Comparaison!$K$7</c:f>
              <c:numCache/>
            </c:numRef>
          </c:yVal>
          <c:smooth val="0"/>
        </c:ser>
        <c:ser>
          <c:idx val="18"/>
          <c:order val="18"/>
          <c:tx>
            <c:strRef>
              <c:f>Comparaison!$I$8</c:f>
              <c:strCache>
                <c:ptCount val="1"/>
                <c:pt idx="0">
                  <c:v>C</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Comparaison!$L$8</c:f>
              <c:numCache/>
            </c:numRef>
          </c:xVal>
          <c:yVal>
            <c:numRef>
              <c:f>Comparaison!$K$8</c:f>
              <c:numCache/>
            </c:numRef>
          </c:yVal>
          <c:smooth val="0"/>
        </c:ser>
        <c:ser>
          <c:idx val="19"/>
          <c:order val="19"/>
          <c:tx>
            <c:strRef>
              <c:f>Comparaison!$I$9</c:f>
              <c:strCache>
                <c:ptCount val="1"/>
                <c:pt idx="0">
                  <c:v>D</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17"/>
            <c:spPr>
              <a:solidFill>
                <a:srgbClr val="FF8080"/>
              </a:solidFill>
              <a:ln>
                <a:solidFill>
                  <a:srgbClr val="FF8080"/>
                </a:solidFill>
              </a:ln>
            </c:spPr>
          </c:marker>
          <c:dLbls>
            <c:numFmt formatCode="General" sourceLinked="1"/>
          </c:dLbls>
          <c:xVal>
            <c:numRef>
              <c:f>Comparaison!$L$9</c:f>
              <c:numCache/>
            </c:numRef>
          </c:xVal>
          <c:yVal>
            <c:numRef>
              <c:f>Comparaison!$K$9</c:f>
              <c:numCache/>
            </c:numRef>
          </c:yVal>
          <c:smooth val="0"/>
        </c:ser>
        <c:ser>
          <c:idx val="20"/>
          <c:order val="20"/>
          <c:tx>
            <c:strRef>
              <c:f>Comparaison!$I$10</c:f>
              <c:strCache>
                <c:ptCount val="1"/>
                <c:pt idx="0">
                  <c:v>E</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17"/>
            <c:spPr>
              <a:solidFill>
                <a:srgbClr val="969696"/>
              </a:solidFill>
              <a:ln>
                <a:solidFill>
                  <a:srgbClr val="FFCC99"/>
                </a:solidFill>
              </a:ln>
            </c:spPr>
          </c:marker>
          <c:xVal>
            <c:numRef>
              <c:f>Comparaison!$L$10</c:f>
              <c:numCache/>
            </c:numRef>
          </c:xVal>
          <c:yVal>
            <c:numRef>
              <c:f>Comparaison!$K$10</c:f>
              <c:numCache/>
            </c:numRef>
          </c:yVal>
          <c:smooth val="0"/>
        </c:ser>
        <c:ser>
          <c:idx val="21"/>
          <c:order val="21"/>
          <c:tx>
            <c:strRef>
              <c:f>Comparaison!$C$6</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x"/>
            <c:size val="13"/>
            <c:spPr>
              <a:solidFill>
                <a:srgbClr val="969696"/>
              </a:solidFill>
              <a:ln>
                <a:solidFill>
                  <a:srgbClr val="666699"/>
                </a:solidFill>
              </a:ln>
            </c:spPr>
          </c:marker>
          <c:xVal>
            <c:numRef>
              <c:f>Comparaison!$F$6</c:f>
              <c:numCache/>
            </c:numRef>
          </c:xVal>
          <c:yVal>
            <c:numRef>
              <c:f>Comparaison!$E$6</c:f>
              <c:numCache/>
            </c:numRef>
          </c:yVal>
          <c:smooth val="0"/>
        </c:ser>
        <c:ser>
          <c:idx val="22"/>
          <c:order val="22"/>
          <c:tx>
            <c:strRef>
              <c:f>Comparaison!$C$7</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tar"/>
            <c:size val="17"/>
            <c:spPr>
              <a:solidFill>
                <a:srgbClr val="33CCCC"/>
              </a:solidFill>
              <a:ln>
                <a:solidFill>
                  <a:srgbClr val="33CCCC"/>
                </a:solidFill>
              </a:ln>
            </c:spPr>
          </c:marker>
          <c:xVal>
            <c:numRef>
              <c:f>Comparaison!$F$7</c:f>
              <c:numCache/>
            </c:numRef>
          </c:xVal>
          <c:yVal>
            <c:numRef>
              <c:f>Comparaison!$E$7</c:f>
              <c:numCache/>
            </c:numRef>
          </c:yVal>
          <c:smooth val="0"/>
        </c:ser>
        <c:ser>
          <c:idx val="23"/>
          <c:order val="23"/>
          <c:tx>
            <c:strRef>
              <c:f>Comparaison!$C$8</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FF8080"/>
              </a:solidFill>
              <a:ln>
                <a:solidFill>
                  <a:srgbClr val="FF8080"/>
                </a:solidFill>
              </a:ln>
            </c:spPr>
          </c:marker>
          <c:xVal>
            <c:numRef>
              <c:f>Comparaison!$F$8</c:f>
              <c:numCache/>
            </c:numRef>
          </c:xVal>
          <c:yVal>
            <c:numRef>
              <c:f>Comparaison!$E$8</c:f>
              <c:numCache/>
            </c:numRef>
          </c:yVal>
          <c:smooth val="0"/>
        </c:ser>
        <c:ser>
          <c:idx val="24"/>
          <c:order val="24"/>
          <c:tx>
            <c:strRef>
              <c:f>Comparaison!$C$9</c:f>
              <c:strCache>
                <c:ptCount val="1"/>
                <c:pt idx="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C0C0C0"/>
              </a:solidFill>
              <a:ln>
                <a:solidFill>
                  <a:srgbClr val="9999FF"/>
                </a:solidFill>
              </a:ln>
            </c:spPr>
          </c:marker>
          <c:xVal>
            <c:numRef>
              <c:f>Comparaison!$F$9</c:f>
              <c:numCache/>
            </c:numRef>
          </c:xVal>
          <c:yVal>
            <c:numRef>
              <c:f>Comparaison!$E$9</c:f>
              <c:numCache/>
            </c:numRef>
          </c:yVal>
          <c:smooth val="0"/>
        </c:ser>
        <c:ser>
          <c:idx val="25"/>
          <c:order val="25"/>
          <c:tx>
            <c:strRef>
              <c:f>Comparaison!$C$9</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ot"/>
            <c:size val="17"/>
            <c:spPr>
              <a:solidFill>
                <a:srgbClr val="C0C0C0"/>
              </a:solidFill>
              <a:ln>
                <a:solidFill>
                  <a:srgbClr val="FF8080"/>
                </a:solidFill>
              </a:ln>
            </c:spPr>
          </c:marker>
          <c:xVal>
            <c:numRef>
              <c:f>Comparaison!$F$9</c:f>
              <c:numCache/>
            </c:numRef>
          </c:xVal>
          <c:yVal>
            <c:numRef>
              <c:f>Comparaison!$E$9</c:f>
              <c:numCache/>
            </c:numRef>
          </c:yVal>
          <c:smooth val="0"/>
        </c:ser>
        <c:ser>
          <c:idx val="26"/>
          <c:order val="26"/>
          <c:tx>
            <c:strRef>
              <c:f>Comparaison!$C$10</c:f>
              <c:strCache>
                <c:ptCount val="1"/>
                <c:pt idx="0">
                  <c:v/>
                </c:pt>
              </c:strCache>
            </c:strRef>
          </c:tx>
          <c:spPr>
            <a:ln w="381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ash"/>
            <c:size val="17"/>
            <c:spPr>
              <a:solidFill>
                <a:srgbClr val="C0C0C0"/>
              </a:solidFill>
              <a:ln>
                <a:solidFill>
                  <a:srgbClr val="FFCC99"/>
                </a:solidFill>
              </a:ln>
            </c:spPr>
          </c:marker>
          <c:xVal>
            <c:numRef>
              <c:f>Comparaison!$F$10</c:f>
              <c:numCache/>
            </c:numRef>
          </c:xVal>
          <c:yVal>
            <c:numRef>
              <c:f>Comparaison!$E$10</c:f>
              <c:numCache/>
            </c:numRef>
          </c:yVal>
          <c:smooth val="0"/>
        </c:ser>
        <c:ser>
          <c:idx val="27"/>
          <c:order val="27"/>
          <c:tx>
            <c:strRef>
              <c:f>Comparaison!$C$11</c:f>
              <c:strCache>
                <c:ptCount val="1"/>
                <c:pt idx="0">
                  <c:v/>
                </c:pt>
              </c:strCache>
            </c:strRef>
          </c:tx>
          <c:spPr>
            <a:ln w="381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17"/>
            <c:spPr>
              <a:solidFill>
                <a:srgbClr val="C0C0C0"/>
              </a:solidFill>
              <a:ln>
                <a:solidFill>
                  <a:srgbClr val="9999FF"/>
                </a:solidFill>
              </a:ln>
            </c:spPr>
          </c:marker>
          <c:xVal>
            <c:numRef>
              <c:f>Comparaison!$F$11</c:f>
              <c:numCache/>
            </c:numRef>
          </c:xVal>
          <c:yVal>
            <c:numRef>
              <c:f>Comparaison!$E$11</c:f>
              <c:numCache/>
            </c:numRef>
          </c:yVal>
          <c:smooth val="0"/>
        </c:ser>
        <c:ser>
          <c:idx val="28"/>
          <c:order val="28"/>
          <c:tx>
            <c:strRef>
              <c:f>Comparaison!$C$12</c:f>
              <c:strCache>
                <c:ptCount val="1"/>
                <c:pt idx="0">
                  <c:v/>
                </c:pt>
              </c:strCache>
            </c:strRef>
          </c:tx>
          <c:spPr>
            <a:ln w="381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square"/>
            <c:size val="17"/>
            <c:spPr>
              <a:solidFill>
                <a:srgbClr val="99CCFF"/>
              </a:solidFill>
              <a:ln>
                <a:solidFill>
                  <a:srgbClr val="99CCFF"/>
                </a:solidFill>
              </a:ln>
            </c:spPr>
          </c:marker>
          <c:xVal>
            <c:numRef>
              <c:f>Comparaison!$F$12</c:f>
              <c:numCache/>
            </c:numRef>
          </c:xVal>
          <c:yVal>
            <c:numRef>
              <c:f>Comparaison!$E$12</c:f>
              <c:numCache/>
            </c:numRef>
          </c:yVal>
          <c:smooth val="0"/>
        </c:ser>
        <c:ser>
          <c:idx val="29"/>
          <c:order val="29"/>
          <c:tx>
            <c:strRef>
              <c:f>Comparaison!$C$13</c:f>
              <c:strCache>
                <c:ptCount val="1"/>
                <c:pt idx="0">
                  <c:v/>
                </c:pt>
              </c:strCache>
            </c:strRef>
          </c:tx>
          <c:spPr>
            <a:ln w="381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17"/>
            <c:spPr>
              <a:solidFill>
                <a:srgbClr val="FFCC99"/>
              </a:solidFill>
              <a:ln>
                <a:solidFill>
                  <a:srgbClr val="FFCC99"/>
                </a:solidFill>
              </a:ln>
            </c:spPr>
          </c:marker>
          <c:xVal>
            <c:numRef>
              <c:f>Comparaison!$F$13</c:f>
              <c:numCache/>
            </c:numRef>
          </c:xVal>
          <c:yVal>
            <c:numRef>
              <c:f>Comparaison!$E$13</c:f>
              <c:numCache/>
            </c:numRef>
          </c:yVal>
          <c:smooth val="0"/>
        </c:ser>
        <c:ser>
          <c:idx val="30"/>
          <c:order val="30"/>
          <c:tx>
            <c:strRef>
              <c:f>Comparaison!$C$14</c:f>
              <c:strCache>
                <c:ptCount val="1"/>
                <c:pt idx="0">
                  <c:v/>
                </c:pt>
              </c:strCache>
            </c:strRef>
          </c:tx>
          <c:spPr>
            <a:ln w="38100">
              <a:solidFill>
                <a:srgbClr val="CCCCFF"/>
              </a:solidFill>
            </a:ln>
          </c:spPr>
          <c:extLst>
            <c:ext xmlns:c14="http://schemas.microsoft.com/office/drawing/2007/8/2/chart" uri="{6F2FDCE9-48DA-4B69-8628-5D25D57E5C99}">
              <c14:invertSolidFillFmt>
                <c14:spPr>
                  <a:solidFill>
                    <a:srgbClr val="FFFFFF"/>
                  </a:solidFill>
                </c14:spPr>
              </c14:invertSolidFillFmt>
            </c:ext>
          </c:extLst>
          <c:marker>
            <c:symbol val="x"/>
            <c:size val="17"/>
            <c:spPr>
              <a:solidFill>
                <a:srgbClr val="CCCCFF"/>
              </a:solidFill>
              <a:ln>
                <a:solidFill>
                  <a:srgbClr val="CCCCFF"/>
                </a:solidFill>
              </a:ln>
            </c:spPr>
          </c:marker>
          <c:xVal>
            <c:numRef>
              <c:f>Comparaison!$F$14</c:f>
              <c:numCache/>
            </c:numRef>
          </c:xVal>
          <c:yVal>
            <c:numRef>
              <c:f>Comparaison!$E$14</c:f>
              <c:numCache/>
            </c:numRef>
          </c:yVal>
          <c:smooth val="0"/>
        </c:ser>
        <c:ser>
          <c:idx val="31"/>
          <c:order val="31"/>
          <c:tx>
            <c:strRef>
              <c:f>Comparaison!$C$15</c:f>
              <c:strCache>
                <c:ptCount val="1"/>
                <c:pt idx="0">
                  <c:v/>
                </c:pt>
              </c:strCache>
            </c:strRef>
          </c:tx>
          <c:spPr>
            <a:ln w="381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star"/>
            <c:size val="17"/>
            <c:spPr>
              <a:solidFill>
                <a:srgbClr val="C0C0C0"/>
              </a:solidFill>
              <a:ln>
                <a:solidFill>
                  <a:srgbClr val="FFCC99"/>
                </a:solidFill>
              </a:ln>
            </c:spPr>
          </c:marker>
          <c:xVal>
            <c:numRef>
              <c:f>Comparaison!$F$15</c:f>
              <c:numCache/>
            </c:numRef>
          </c:xVal>
          <c:yVal>
            <c:numRef>
              <c:f>Comparaison!$E$15</c:f>
              <c:numCache/>
            </c:numRef>
          </c:yVal>
          <c:smooth val="0"/>
        </c:ser>
        <c:axId val="29029347"/>
        <c:axId val="59937532"/>
      </c:scatterChart>
      <c:valAx>
        <c:axId val="29029347"/>
        <c:scaling>
          <c:orientation val="minMax"/>
          <c:max val="1"/>
          <c:min val="0"/>
        </c:scaling>
        <c:axPos val="b"/>
        <c:title>
          <c:tx>
            <c:rich>
              <a:bodyPr vert="horz" rot="0" anchor="ctr"/>
              <a:lstStyle/>
              <a:p>
                <a:pPr algn="ctr">
                  <a:defRPr/>
                </a:pPr>
                <a:r>
                  <a:rPr lang="en-US" cap="none" sz="1400" b="1" i="0" u="none" baseline="0">
                    <a:solidFill>
                      <a:srgbClr val="000000"/>
                    </a:solidFill>
                    <a:latin typeface="Calibri"/>
                    <a:ea typeface="Calibri"/>
                    <a:cs typeface="Calibri"/>
                  </a:rPr>
                  <a:t>Risque Produit (%)</a:t>
                </a:r>
              </a:p>
            </c:rich>
          </c:tx>
          <c:layout>
            <c:manualLayout>
              <c:xMode val="factor"/>
              <c:yMode val="factor"/>
              <c:x val="-0.0015"/>
              <c:y val="-0.008"/>
            </c:manualLayout>
          </c:layout>
          <c:overlay val="0"/>
          <c:spPr>
            <a:noFill/>
            <a:ln w="3175">
              <a:noFill/>
            </a:ln>
          </c:spPr>
        </c:title>
        <c:majorGridlines>
          <c:spPr>
            <a:ln w="3175">
              <a:solidFill>
                <a:srgbClr val="000000"/>
              </a:solidFill>
              <a:prstDash val="dash"/>
            </a:ln>
          </c:spPr>
        </c:majorGridlines>
        <c:delete val="0"/>
        <c:numFmt formatCode="0%" sourceLinked="0"/>
        <c:majorTickMark val="out"/>
        <c:minorTickMark val="out"/>
        <c:tickLblPos val="nextTo"/>
        <c:spPr>
          <a:ln w="3175">
            <a:solidFill>
              <a:srgbClr val="000000"/>
            </a:solidFill>
          </a:ln>
        </c:spPr>
        <c:crossAx val="59937532"/>
        <c:crosses val="autoZero"/>
        <c:crossBetween val="midCat"/>
        <c:dispUnits/>
        <c:majorUnit val="0.2"/>
        <c:minorUnit val="0.1"/>
      </c:valAx>
      <c:valAx>
        <c:axId val="59937532"/>
        <c:scaling>
          <c:orientation val="minMax"/>
          <c:max val="1"/>
          <c:min val="0"/>
        </c:scaling>
        <c:axPos val="l"/>
        <c:title>
          <c:tx>
            <c:rich>
              <a:bodyPr vert="horz" rot="-5400000" anchor="ctr"/>
              <a:lstStyle/>
              <a:p>
                <a:pPr algn="ctr">
                  <a:defRPr/>
                </a:pPr>
                <a:r>
                  <a:rPr lang="en-US" cap="none" sz="1400" b="1" i="0" u="none" baseline="0">
                    <a:solidFill>
                      <a:srgbClr val="000000"/>
                    </a:solidFill>
                    <a:latin typeface="Calibri"/>
                    <a:ea typeface="Calibri"/>
                    <a:cs typeface="Calibri"/>
                  </a:rPr>
                  <a:t>Risque Fournisseur (%)</a:t>
                </a:r>
              </a:p>
            </c:rich>
          </c:tx>
          <c:layout>
            <c:manualLayout>
              <c:xMode val="factor"/>
              <c:yMode val="factor"/>
              <c:x val="-0.0175"/>
              <c:y val="-0.00175"/>
            </c:manualLayout>
          </c:layout>
          <c:overlay val="0"/>
          <c:spPr>
            <a:noFill/>
            <a:ln w="3175">
              <a:noFill/>
            </a:ln>
          </c:spPr>
        </c:title>
        <c:majorGridlines>
          <c:spPr>
            <a:ln w="3175">
              <a:solidFill>
                <a:srgbClr val="000000"/>
              </a:solidFill>
              <a:prstDash val="dash"/>
            </a:ln>
          </c:spPr>
        </c:majorGridlines>
        <c:delete val="0"/>
        <c:numFmt formatCode="0%" sourceLinked="0"/>
        <c:majorTickMark val="out"/>
        <c:minorTickMark val="out"/>
        <c:tickLblPos val="nextTo"/>
        <c:spPr>
          <a:ln w="3175">
            <a:solidFill>
              <a:srgbClr val="000000"/>
            </a:solidFill>
          </a:ln>
        </c:spPr>
        <c:crossAx val="29029347"/>
        <c:crosses val="autoZero"/>
        <c:crossBetween val="midCat"/>
        <c:dispUnits/>
        <c:majorUnit val="0.2"/>
        <c:minorUnit val="0.1"/>
      </c:valAx>
      <c:spPr>
        <a:gradFill rotWithShape="1">
          <a:gsLst>
            <a:gs pos="0">
              <a:srgbClr val="00FF00"/>
            </a:gs>
            <a:gs pos="19000">
              <a:srgbClr val="00FF00"/>
            </a:gs>
            <a:gs pos="20000">
              <a:srgbClr val="008000"/>
            </a:gs>
            <a:gs pos="39999">
              <a:srgbClr val="009900"/>
            </a:gs>
            <a:gs pos="41000">
              <a:srgbClr val="FFFF00"/>
            </a:gs>
            <a:gs pos="69000">
              <a:srgbClr val="FFFF00"/>
            </a:gs>
          </a:gsLst>
          <a:path path="rect">
            <a:fillToRect t="100000" r="100000"/>
          </a:path>
        </a:gra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142875</xdr:colOff>
      <xdr:row>1</xdr:row>
      <xdr:rowOff>114300</xdr:rowOff>
    </xdr:from>
    <xdr:to>
      <xdr:col>4</xdr:col>
      <xdr:colOff>676275</xdr:colOff>
      <xdr:row>19</xdr:row>
      <xdr:rowOff>76200</xdr:rowOff>
    </xdr:to>
    <xdr:sp>
      <xdr:nvSpPr>
        <xdr:cNvPr id="1" name="ZoneTexte 1"/>
        <xdr:cNvSpPr txBox="1">
          <a:spLocks noChangeArrowheads="1"/>
        </xdr:cNvSpPr>
      </xdr:nvSpPr>
      <xdr:spPr>
        <a:xfrm>
          <a:off x="142875" y="314325"/>
          <a:ext cx="5915025" cy="3400425"/>
        </a:xfrm>
        <a:prstGeom prst="rect">
          <a:avLst/>
        </a:prstGeom>
        <a:solidFill>
          <a:srgbClr val="FFFFFF"/>
        </a:solidFill>
        <a:ln w="9525" cmpd="sng">
          <a:solidFill>
            <a:srgbClr val="BCBCBC"/>
          </a:solidFill>
          <a:headEnd type="none"/>
          <a:tailEnd type="none"/>
        </a:ln>
      </xdr:spPr>
      <xdr:txBody>
        <a:bodyPr vertOverflow="clip" wrap="square" lIns="36000" tIns="36000" rIns="36000" bIns="36000"/>
        <a:p>
          <a:pPr algn="l">
            <a:defRPr/>
          </a:pP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INSTRUCTIONS
</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Observation:</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 Les</a:t>
          </a:r>
          <a:r>
            <a:rPr lang="en-US" cap="none" sz="1050" b="1" i="0" u="none" baseline="0">
              <a:solidFill>
                <a:srgbClr val="000000"/>
              </a:solidFill>
              <a:latin typeface="Calibri"/>
              <a:ea typeface="Calibri"/>
              <a:cs typeface="Calibri"/>
            </a:rPr>
            <a:t> espaces en fond jaune et texte bleu sont à remplir avec les informations demandées</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1) </a:t>
          </a:r>
          <a:r>
            <a:rPr lang="en-US" cap="none" sz="1050" b="0" i="0" u="none" baseline="0">
              <a:solidFill>
                <a:srgbClr val="000000"/>
              </a:solidFill>
              <a:latin typeface="Calibri"/>
              <a:ea typeface="Calibri"/>
              <a:cs typeface="Calibri"/>
            </a:rPr>
            <a:t>Remplir</a:t>
          </a:r>
          <a:r>
            <a:rPr lang="en-US" cap="none" sz="1050" b="0" i="0" u="none" baseline="0">
              <a:solidFill>
                <a:srgbClr val="000000"/>
              </a:solidFill>
              <a:latin typeface="Calibri"/>
              <a:ea typeface="Calibri"/>
              <a:cs typeface="Calibri"/>
            </a:rPr>
            <a:t> les espaces réservés en haut de cette page avec le nom de votre entreprise et le numéro de référence de ce document. 
</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2)</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Dans l'onglet {Fournisseur A}, saisir le nom du produit ou service à évaluer dans l'espace jaune réservé  à cet effet. Le produit ou service saisi sera automatiquement recopié dans les autres onglets {Fournisseur}.
</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3) </a:t>
          </a:r>
          <a:r>
            <a:rPr lang="en-US" cap="none" sz="1050" b="0" i="0" u="none" baseline="0">
              <a:solidFill>
                <a:srgbClr val="000000"/>
              </a:solidFill>
              <a:latin typeface="Calibri"/>
              <a:ea typeface="Calibri"/>
              <a:cs typeface="Calibri"/>
            </a:rPr>
            <a:t>Dans</a:t>
          </a:r>
          <a:r>
            <a:rPr lang="en-US" cap="none" sz="1050" b="0" i="0" u="none" baseline="0">
              <a:solidFill>
                <a:srgbClr val="000000"/>
              </a:solidFill>
              <a:latin typeface="Calibri"/>
              <a:ea typeface="Calibri"/>
              <a:cs typeface="Calibri"/>
            </a:rPr>
            <a:t> chaque onglet {Fournisseur}, saisir le nom du fournisseur à évaluer dans l'espace jaune réservé à cet effet. Pour chaque critère d'évaluation il faut remplir les cellules jaunes en faisant un choix dans la liste proposée. Les définitions des options des listes sont données dans les tableaux ci-dessous. Les valeurs (%) des risques sont calculées automatiquement.
</a:t>
          </a:r>
          <a:r>
            <a:rPr lang="en-US" cap="none" sz="1050" b="1"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4) </a:t>
          </a:r>
          <a:r>
            <a:rPr lang="en-US" cap="none" sz="1050" b="0" i="0" u="none" baseline="0">
              <a:solidFill>
                <a:srgbClr val="000000"/>
              </a:solidFill>
              <a:latin typeface="Calibri"/>
              <a:ea typeface="Calibri"/>
              <a:cs typeface="Calibri"/>
            </a:rPr>
            <a:t>Une</a:t>
          </a:r>
          <a:r>
            <a:rPr lang="en-US" cap="none" sz="1050" b="0" i="0" u="none" baseline="0">
              <a:solidFill>
                <a:srgbClr val="000000"/>
              </a:solidFill>
              <a:latin typeface="Calibri"/>
              <a:ea typeface="Calibri"/>
              <a:cs typeface="Calibri"/>
            </a:rPr>
            <a:t> fois que tous les onglets {Fournisseur} soient remplis, le graphique comparatif dans l'onglet {Comparaison} indiquera les positions relatives des fournisseurs. En fonction des résultats obtenus dans ce graphique, il faut remplir le tableau de classement des fournisseurs dans l'onglet {Comparaison}</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5)</a:t>
          </a:r>
          <a:r>
            <a:rPr lang="en-US" cap="none" sz="1050" b="0" i="0" u="none" baseline="0">
              <a:solidFill>
                <a:srgbClr val="000000"/>
              </a:solidFill>
              <a:latin typeface="Calibri"/>
              <a:ea typeface="Calibri"/>
              <a:cs typeface="Calibri"/>
            </a:rPr>
            <a:t> Pour évaluer un nouveau groupe de 5 fournisseurs, il faut supprimer les valeurs des cellules jaunes dans les onglets {Fournisseurs} et {Comparaison} et refaire les analyses, ou ouvrir une version vierge du fichier.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L'utilisateur peut librement adapter le fonctionnement de cet outil selon ses besoins. Pour cela, il faut ôter la protection de la feuille et changer les valeurs de cellules autrement verrouillées.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2</xdr:row>
      <xdr:rowOff>19050</xdr:rowOff>
    </xdr:from>
    <xdr:ext cx="5000625" cy="3629025"/>
    <xdr:graphicFrame>
      <xdr:nvGraphicFramePr>
        <xdr:cNvPr id="1" name="Graphique 1"/>
        <xdr:cNvGraphicFramePr/>
      </xdr:nvGraphicFramePr>
      <xdr:xfrm>
        <a:off x="361950" y="400050"/>
        <a:ext cx="5000625" cy="3629025"/>
      </xdr:xfrm>
      <a:graphic>
        <a:graphicData uri="http://schemas.openxmlformats.org/drawingml/2006/chart">
          <c:chart xmlns:c="http://schemas.openxmlformats.org/drawingml/2006/chart"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tc.fr/master-qualite" TargetMode="External"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8.vml" /><Relationship Id="rId3" Type="http://schemas.openxmlformats.org/officeDocument/2006/relationships/vmlDrawing" Target="../drawings/vmlDrawing9.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0.vml" /><Relationship Id="rId3" Type="http://schemas.openxmlformats.org/officeDocument/2006/relationships/vmlDrawing" Target="../drawings/vmlDrawing11.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2.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40"/>
  <sheetViews>
    <sheetView tabSelected="1" zoomScalePageLayoutView="60" workbookViewId="0" topLeftCell="A1">
      <selection activeCell="A1" sqref="A1:B1"/>
    </sheetView>
  </sheetViews>
  <sheetFormatPr defaultColWidth="11.421875" defaultRowHeight="15"/>
  <cols>
    <col min="1" max="1" width="14.7109375" style="1" customWidth="1"/>
    <col min="2" max="2" width="12.57421875" style="1" customWidth="1"/>
    <col min="3" max="3" width="45.7109375" style="1" customWidth="1"/>
    <col min="4" max="4" width="7.7109375" style="1" customWidth="1"/>
    <col min="5" max="5" width="12.140625" style="1" customWidth="1"/>
    <col min="6" max="6" width="11.28125" style="1" customWidth="1"/>
    <col min="7" max="7" width="13.57421875" style="1" bestFit="1" customWidth="1"/>
    <col min="8" max="8" width="33.140625" style="1" customWidth="1"/>
    <col min="9" max="9" width="6.421875" style="1" customWidth="1"/>
    <col min="10" max="16384" width="11.421875" style="1" customWidth="1"/>
  </cols>
  <sheetData>
    <row r="1" spans="1:9" ht="15.75" customHeight="1" thickBot="1">
      <c r="A1" s="96" t="s">
        <v>48</v>
      </c>
      <c r="B1" s="97"/>
      <c r="C1" s="72" t="s">
        <v>57</v>
      </c>
      <c r="D1" s="101">
        <f ca="1">TODAY()</f>
        <v>41669</v>
      </c>
      <c r="E1" s="102"/>
      <c r="H1" s="9"/>
      <c r="I1" s="9"/>
    </row>
    <row r="2" ht="15"/>
    <row r="3" spans="1:6" ht="15.75" customHeight="1">
      <c r="A3" s="74"/>
      <c r="B3" s="74"/>
      <c r="C3" s="71"/>
      <c r="D3" s="10"/>
      <c r="E3" s="10"/>
      <c r="F3" s="10"/>
    </row>
    <row r="4" spans="1:6" ht="15">
      <c r="A4" s="74"/>
      <c r="B4" s="74"/>
      <c r="C4" s="71"/>
      <c r="D4" s="10"/>
      <c r="E4" s="10"/>
      <c r="F4" s="10"/>
    </row>
    <row r="5" spans="3:5" ht="15">
      <c r="C5" s="5"/>
      <c r="D5" s="5"/>
      <c r="E5" s="5"/>
    </row>
    <row r="6" spans="1:7" ht="15">
      <c r="A6" s="3"/>
      <c r="B6" s="3"/>
      <c r="C6" s="7"/>
      <c r="D6" s="7"/>
      <c r="E6" s="7"/>
      <c r="F6" s="7"/>
      <c r="G6" s="5"/>
    </row>
    <row r="7" spans="1:7" ht="15">
      <c r="A7" s="4"/>
      <c r="B7" s="4"/>
      <c r="C7" s="6"/>
      <c r="D7" s="6"/>
      <c r="E7" s="6"/>
      <c r="F7" s="6"/>
      <c r="G7" s="5"/>
    </row>
    <row r="8" spans="1:7" ht="15">
      <c r="A8" s="3"/>
      <c r="B8" s="3"/>
      <c r="C8" s="7"/>
      <c r="D8" s="7"/>
      <c r="E8" s="7"/>
      <c r="F8" s="7"/>
      <c r="G8" s="5"/>
    </row>
    <row r="9" spans="1:7" ht="15">
      <c r="A9" s="2"/>
      <c r="B9" s="2"/>
      <c r="C9" s="8"/>
      <c r="D9" s="8"/>
      <c r="E9" s="8"/>
      <c r="F9" s="8"/>
      <c r="G9" s="5"/>
    </row>
    <row r="10" spans="3:5" ht="15">
      <c r="C10" s="5"/>
      <c r="D10" s="5"/>
      <c r="E10" s="5"/>
    </row>
    <row r="11" ht="15"/>
    <row r="12" ht="15"/>
    <row r="13" ht="15"/>
    <row r="14" ht="15"/>
    <row r="15" ht="15"/>
    <row r="16" ht="15"/>
    <row r="17" ht="15"/>
    <row r="18" ht="15"/>
    <row r="19" ht="15"/>
    <row r="20" ht="15"/>
    <row r="21" spans="1:5" ht="15">
      <c r="A21" s="103" t="s">
        <v>138</v>
      </c>
      <c r="B21" s="103"/>
      <c r="C21" s="103"/>
      <c r="D21" s="103"/>
      <c r="E21" s="103"/>
    </row>
    <row r="22" ht="15.75" thickBot="1"/>
    <row r="23" spans="2:4" ht="15.75" thickBot="1">
      <c r="B23" s="98" t="s">
        <v>84</v>
      </c>
      <c r="C23" s="99"/>
      <c r="D23" s="100"/>
    </row>
    <row r="24" spans="2:4" ht="15">
      <c r="B24" s="82"/>
      <c r="C24" s="82"/>
      <c r="D24" s="82"/>
    </row>
    <row r="25" spans="2:4" ht="15">
      <c r="B25" s="85" t="s">
        <v>33</v>
      </c>
      <c r="C25" s="85" t="s">
        <v>15</v>
      </c>
      <c r="D25" s="85" t="s">
        <v>14</v>
      </c>
    </row>
    <row r="26" spans="2:4" ht="25.5">
      <c r="B26" s="86" t="s">
        <v>16</v>
      </c>
      <c r="C26" s="87" t="s">
        <v>17</v>
      </c>
      <c r="D26" s="87">
        <v>1</v>
      </c>
    </row>
    <row r="27" spans="2:4" ht="25.5">
      <c r="B27" s="86" t="s">
        <v>18</v>
      </c>
      <c r="C27" s="87" t="s">
        <v>19</v>
      </c>
      <c r="D27" s="87">
        <v>2</v>
      </c>
    </row>
    <row r="28" spans="2:4" ht="25.5">
      <c r="B28" s="86" t="s">
        <v>20</v>
      </c>
      <c r="C28" s="87" t="s">
        <v>132</v>
      </c>
      <c r="D28" s="87">
        <v>3</v>
      </c>
    </row>
    <row r="29" spans="2:4" ht="36.75" customHeight="1">
      <c r="B29" s="86" t="s">
        <v>21</v>
      </c>
      <c r="C29" s="87" t="s">
        <v>58</v>
      </c>
      <c r="D29" s="87">
        <v>4</v>
      </c>
    </row>
    <row r="30" spans="2:4" ht="23.25" customHeight="1">
      <c r="B30" s="83"/>
      <c r="C30" s="84"/>
      <c r="D30" s="84"/>
    </row>
    <row r="31" spans="2:4" ht="15">
      <c r="B31" s="88" t="s">
        <v>34</v>
      </c>
      <c r="C31" s="85" t="s">
        <v>15</v>
      </c>
      <c r="D31" s="85" t="s">
        <v>22</v>
      </c>
    </row>
    <row r="32" spans="2:4" ht="15">
      <c r="B32" s="86" t="s">
        <v>23</v>
      </c>
      <c r="C32" s="87" t="s">
        <v>24</v>
      </c>
      <c r="D32" s="87">
        <v>1</v>
      </c>
    </row>
    <row r="33" spans="2:4" ht="15">
      <c r="B33" s="86" t="s">
        <v>25</v>
      </c>
      <c r="C33" s="87" t="s">
        <v>26</v>
      </c>
      <c r="D33" s="87">
        <v>2</v>
      </c>
    </row>
    <row r="34" spans="2:4" ht="15">
      <c r="B34" s="86" t="s">
        <v>27</v>
      </c>
      <c r="C34" s="87" t="s">
        <v>28</v>
      </c>
      <c r="D34" s="87">
        <v>3</v>
      </c>
    </row>
    <row r="35" spans="2:4" ht="15">
      <c r="B35" s="86" t="s">
        <v>29</v>
      </c>
      <c r="C35" s="87" t="s">
        <v>30</v>
      </c>
      <c r="D35" s="87">
        <v>4</v>
      </c>
    </row>
    <row r="36" spans="2:4" ht="21.75" customHeight="1">
      <c r="B36" s="84"/>
      <c r="C36" s="84"/>
      <c r="D36" s="84"/>
    </row>
    <row r="37" spans="2:4" ht="25.5">
      <c r="B37" s="85" t="s">
        <v>133</v>
      </c>
      <c r="C37" s="85" t="s">
        <v>15</v>
      </c>
      <c r="D37" s="85" t="s">
        <v>80</v>
      </c>
    </row>
    <row r="38" spans="2:4" ht="15.75" customHeight="1">
      <c r="B38" s="87" t="s">
        <v>85</v>
      </c>
      <c r="C38" s="89" t="s">
        <v>83</v>
      </c>
      <c r="D38" s="87">
        <v>3</v>
      </c>
    </row>
    <row r="39" spans="2:4" ht="15">
      <c r="B39" s="87" t="s">
        <v>86</v>
      </c>
      <c r="C39" s="89" t="s">
        <v>82</v>
      </c>
      <c r="D39" s="87">
        <v>2</v>
      </c>
    </row>
    <row r="40" spans="2:4" ht="15">
      <c r="B40" s="87" t="s">
        <v>87</v>
      </c>
      <c r="C40" s="89" t="s">
        <v>81</v>
      </c>
      <c r="D40" s="87">
        <v>1</v>
      </c>
    </row>
  </sheetData>
  <sheetProtection sheet="1" objects="1" formatColumns="0" formatRows="0" selectLockedCells="1"/>
  <mergeCells count="5">
    <mergeCell ref="A1:B1"/>
    <mergeCell ref="B23:D23"/>
    <mergeCell ref="D1:E1"/>
    <mergeCell ref="A21:E21"/>
  </mergeCells>
  <hyperlinks>
    <hyperlink ref="A21:E21" r:id="rId1" display="www.utc.fr/master-qualite, puis &quot;Travaux&quot;, &quot;Qualité Management&quot;, Réf 274, janvier 2014"/>
  </hyperlinks>
  <printOptions horizontalCentered="1"/>
  <pageMargins left="0.1968503937007874" right="0.1968503937007874" top="0.9448818897637796" bottom="0.35433070866141736" header="0.31496062992125984" footer="0.31496062992125984"/>
  <pageSetup horizontalDpi="600" verticalDpi="600" orientation="portrait" paperSize="9" r:id="rId4"/>
  <headerFooter>
    <oddHeader>&amp;L&amp;G&amp;C&amp;"+,Normal"&amp;9Outil pour le calcul des risques, la comparaison et le classement des fournisseurs
Conçu par SARK team, Master Qualité UTC 2013/2014
www.utc.fr/master-qualite, puis "Travaux", "Qualité-Management", réf n°274, janvier 2014&amp;R&amp;G</oddHeader>
    <oddFooter>&amp;LFichier : &amp;F, Onglet : {&amp;A}&amp;R&amp;P</oddFooter>
  </headerFooter>
  <drawing r:id="rId2"/>
  <legacyDrawingHF r:id="rId3"/>
</worksheet>
</file>

<file path=xl/worksheets/sheet2.xml><?xml version="1.0" encoding="utf-8"?>
<worksheet xmlns="http://schemas.openxmlformats.org/spreadsheetml/2006/main" xmlns:r="http://schemas.openxmlformats.org/officeDocument/2006/relationships">
  <dimension ref="A1:I69"/>
  <sheetViews>
    <sheetView workbookViewId="0" topLeftCell="A1">
      <selection activeCell="A4" sqref="A4"/>
    </sheetView>
  </sheetViews>
  <sheetFormatPr defaultColWidth="11.421875" defaultRowHeight="15" customHeight="1"/>
  <cols>
    <col min="1" max="1" width="26.57421875" style="12" customWidth="1"/>
    <col min="2" max="2" width="12.00390625" style="12" customWidth="1"/>
    <col min="3" max="3" width="10.7109375" style="12" customWidth="1"/>
    <col min="4" max="4" width="10.8515625" style="12" bestFit="1" customWidth="1"/>
    <col min="5" max="5" width="10.00390625" style="12" bestFit="1" customWidth="1"/>
    <col min="6" max="8" width="4.7109375" style="12" customWidth="1"/>
    <col min="9" max="9" width="13.8515625" style="17" customWidth="1"/>
    <col min="10" max="16384" width="11.421875" style="12" customWidth="1"/>
  </cols>
  <sheetData>
    <row r="1" spans="1:9" ht="21" customHeight="1" thickBot="1">
      <c r="A1" s="113" t="str">
        <f>'Mode d''emploi'!A1:B1</f>
        <v>Nom de l'entreprise cliente</v>
      </c>
      <c r="B1" s="115"/>
      <c r="C1" s="113" t="str">
        <f>'Mode d''emploi'!C1:C1</f>
        <v> Référence du document</v>
      </c>
      <c r="D1" s="114"/>
      <c r="E1" s="114"/>
      <c r="F1" s="114"/>
      <c r="G1" s="115"/>
      <c r="H1" s="124">
        <f ca="1">TODAY()</f>
        <v>41669</v>
      </c>
      <c r="I1" s="115"/>
    </row>
    <row r="2" spans="1:9" ht="15" customHeight="1" thickBot="1">
      <c r="A2" s="13"/>
      <c r="B2" s="13"/>
      <c r="C2" s="13"/>
      <c r="F2" s="13"/>
      <c r="G2" s="13"/>
      <c r="I2" s="13"/>
    </row>
    <row r="3" spans="1:9" ht="15" customHeight="1" thickBot="1">
      <c r="A3" s="14" t="s">
        <v>51</v>
      </c>
      <c r="B3" s="73" t="s">
        <v>45</v>
      </c>
      <c r="C3" s="11"/>
      <c r="D3" s="15"/>
      <c r="E3" s="121" t="s">
        <v>54</v>
      </c>
      <c r="F3" s="122"/>
      <c r="G3" s="122"/>
      <c r="H3" s="123"/>
      <c r="I3" s="77" t="s">
        <v>64</v>
      </c>
    </row>
    <row r="4" spans="1:9" ht="15" customHeight="1" thickBot="1">
      <c r="A4" s="76" t="s">
        <v>72</v>
      </c>
      <c r="B4" s="79"/>
      <c r="C4" s="80"/>
      <c r="D4" s="16"/>
      <c r="E4" s="75"/>
      <c r="F4" s="75"/>
      <c r="G4" s="75"/>
      <c r="H4" s="75"/>
      <c r="I4" s="75"/>
    </row>
    <row r="5" spans="1:9" ht="15" customHeight="1" thickBot="1">
      <c r="A5" s="78"/>
      <c r="B5" s="78"/>
      <c r="C5" s="78"/>
      <c r="D5" s="16"/>
      <c r="E5" s="116" t="s">
        <v>91</v>
      </c>
      <c r="F5" s="117"/>
      <c r="G5" s="117"/>
      <c r="H5" s="117"/>
      <c r="I5" s="118"/>
    </row>
    <row r="6" spans="1:9" ht="15" customHeight="1" thickBot="1">
      <c r="A6" s="14" t="s">
        <v>52</v>
      </c>
      <c r="B6" s="18">
        <f>AVERAGE(I10,I14,I18,I22,I26,I30,I34,I38,I42,I46,I50)</f>
        <v>0</v>
      </c>
      <c r="E6" s="104" t="s">
        <v>92</v>
      </c>
      <c r="F6" s="105"/>
      <c r="G6" s="105"/>
      <c r="H6" s="105"/>
      <c r="I6" s="106"/>
    </row>
    <row r="7" spans="1:9" ht="15" customHeight="1" thickBot="1">
      <c r="A7" s="14" t="s">
        <v>53</v>
      </c>
      <c r="B7" s="18">
        <f>AVERAGE(I54,I58,I62,I66)</f>
        <v>0</v>
      </c>
      <c r="E7" s="107"/>
      <c r="F7" s="108"/>
      <c r="G7" s="108"/>
      <c r="H7" s="108"/>
      <c r="I7" s="109"/>
    </row>
    <row r="8" spans="1:9" s="21" customFormat="1" ht="15" customHeight="1" thickBot="1">
      <c r="A8" s="19"/>
      <c r="B8" s="19"/>
      <c r="C8" s="19"/>
      <c r="D8" s="19"/>
      <c r="E8" s="19"/>
      <c r="F8" s="19"/>
      <c r="G8" s="19"/>
      <c r="H8" s="19"/>
      <c r="I8" s="20"/>
    </row>
    <row r="9" spans="1:9" ht="33.75" customHeight="1" thickBot="1">
      <c r="A9" s="119" t="s">
        <v>5</v>
      </c>
      <c r="B9" s="120"/>
      <c r="C9" s="22" t="s">
        <v>31</v>
      </c>
      <c r="D9" s="22" t="s">
        <v>32</v>
      </c>
      <c r="E9" s="22" t="s">
        <v>79</v>
      </c>
      <c r="F9" s="22" t="s">
        <v>14</v>
      </c>
      <c r="G9" s="23" t="s">
        <v>22</v>
      </c>
      <c r="H9" s="22" t="s">
        <v>80</v>
      </c>
      <c r="I9" s="24" t="s">
        <v>13</v>
      </c>
    </row>
    <row r="10" spans="1:9" ht="15" customHeight="1">
      <c r="A10" s="111" t="s">
        <v>134</v>
      </c>
      <c r="B10" s="112"/>
      <c r="C10" s="110" t="s">
        <v>50</v>
      </c>
      <c r="D10" s="110"/>
      <c r="E10" s="110"/>
      <c r="F10" s="110"/>
      <c r="G10" s="110"/>
      <c r="H10" s="110"/>
      <c r="I10" s="25">
        <f>_xlfn.IFERROR(SUM(I11:I13),"")</f>
        <v>0</v>
      </c>
    </row>
    <row r="11" spans="1:9" ht="15" customHeight="1">
      <c r="A11" s="26" t="s">
        <v>88</v>
      </c>
      <c r="B11" s="27"/>
      <c r="C11" s="81"/>
      <c r="D11" s="81"/>
      <c r="E11" s="81"/>
      <c r="F11" s="28">
        <f>_xlfn.IFERROR(VLOOKUP(C11,'Mode d''emploi'!$B$26:$D$29,3,),"")</f>
      </c>
      <c r="G11" s="28">
        <f>_xlfn.IFERROR(VLOOKUP(D11,'Mode d''emploi'!$B$32:$D$35,3,),"")</f>
      </c>
      <c r="H11" s="28">
        <f>_xlfn.IFERROR(VLOOKUP(E11,'Mode d''emploi'!$B$35:$D$40,3,),"")</f>
      </c>
      <c r="I11" s="70">
        <f>_xlfn.IFERROR((F11*G11*H11)/(16*SUM($H$11:$H$13)),"")</f>
      </c>
    </row>
    <row r="12" spans="1:9" s="21" customFormat="1" ht="15" customHeight="1">
      <c r="A12" s="26" t="s">
        <v>89</v>
      </c>
      <c r="B12" s="27"/>
      <c r="C12" s="81"/>
      <c r="D12" s="81"/>
      <c r="E12" s="81"/>
      <c r="F12" s="28">
        <f>_xlfn.IFERROR(VLOOKUP(C12,'Mode d''emploi'!$B$26:$D$29,3,),"")</f>
      </c>
      <c r="G12" s="28">
        <f>_xlfn.IFERROR(VLOOKUP(D12,'Mode d''emploi'!$B$32:$D$35,3,),"")</f>
      </c>
      <c r="H12" s="28">
        <f>_xlfn.IFERROR(VLOOKUP(E12,'Mode d''emploi'!$B$35:$D$40,3,),"")</f>
      </c>
      <c r="I12" s="70">
        <f>_xlfn.IFERROR((F12*G12*H12)/(16*SUM($H$11:$H$13)),"")</f>
      </c>
    </row>
    <row r="13" spans="1:9" ht="15" customHeight="1" thickBot="1">
      <c r="A13" s="29" t="s">
        <v>90</v>
      </c>
      <c r="B13" s="31"/>
      <c r="C13" s="90"/>
      <c r="D13" s="90"/>
      <c r="E13" s="90"/>
      <c r="F13" s="30">
        <f>_xlfn.IFERROR(VLOOKUP(C13,'Mode d''emploi'!$B$26:$D$29,3,),"")</f>
      </c>
      <c r="G13" s="30">
        <f>_xlfn.IFERROR(VLOOKUP(D13,'Mode d''emploi'!$B$32:$D$35,3,),"")</f>
      </c>
      <c r="H13" s="30">
        <f>_xlfn.IFERROR(VLOOKUP(E13,'Mode d''emploi'!$B$35:$D$40,3,),"")</f>
      </c>
      <c r="I13" s="95">
        <f>_xlfn.IFERROR((F13*G13*H13)/(16*SUM($H$11:$H$13)),"")</f>
      </c>
    </row>
    <row r="14" spans="1:9" ht="15" customHeight="1">
      <c r="A14" s="111" t="s">
        <v>8</v>
      </c>
      <c r="B14" s="112"/>
      <c r="C14" s="110" t="s">
        <v>50</v>
      </c>
      <c r="D14" s="110"/>
      <c r="E14" s="110"/>
      <c r="F14" s="110"/>
      <c r="G14" s="110"/>
      <c r="H14" s="110"/>
      <c r="I14" s="25">
        <f>_xlfn.IFERROR(SUM(I15:I17),"")</f>
        <v>0</v>
      </c>
    </row>
    <row r="15" spans="1:9" ht="15" customHeight="1">
      <c r="A15" s="26" t="s">
        <v>93</v>
      </c>
      <c r="B15" s="27"/>
      <c r="C15" s="81"/>
      <c r="D15" s="81"/>
      <c r="E15" s="81"/>
      <c r="F15" s="28">
        <f>_xlfn.IFERROR(VLOOKUP(C15,'Mode d''emploi'!$B$26:$D$29,3,),"")</f>
      </c>
      <c r="G15" s="28">
        <f>_xlfn.IFERROR(VLOOKUP(D15,'Mode d''emploi'!$B$32:$D$35,3,),"")</f>
      </c>
      <c r="H15" s="28">
        <f>_xlfn.IFERROR(VLOOKUP(E15,'Mode d''emploi'!$B$35:$D$40,3,),"")</f>
      </c>
      <c r="I15" s="70">
        <f>_xlfn.IFERROR((F15*G15*H15)/(16*SUM($H$15:$H$17)),"")</f>
      </c>
    </row>
    <row r="16" spans="1:9" s="21" customFormat="1" ht="15" customHeight="1">
      <c r="A16" s="26" t="s">
        <v>94</v>
      </c>
      <c r="B16" s="27"/>
      <c r="C16" s="81"/>
      <c r="D16" s="81"/>
      <c r="E16" s="81"/>
      <c r="F16" s="28">
        <f>_xlfn.IFERROR(VLOOKUP(C16,'Mode d''emploi'!$B$26:$D$29,3,),"")</f>
      </c>
      <c r="G16" s="28">
        <f>_xlfn.IFERROR(VLOOKUP(D16,'Mode d''emploi'!$B$32:$D$35,3,),"")</f>
      </c>
      <c r="H16" s="28">
        <f>_xlfn.IFERROR(VLOOKUP(E16,'Mode d''emploi'!$B$35:$D$40,3,),"")</f>
      </c>
      <c r="I16" s="70">
        <f>_xlfn.IFERROR((F16*G16*H16)/(16*SUM($H$15:$H$17)),"")</f>
      </c>
    </row>
    <row r="17" spans="1:9" ht="15" customHeight="1" thickBot="1">
      <c r="A17" s="29" t="s">
        <v>95</v>
      </c>
      <c r="B17" s="31"/>
      <c r="C17" s="90"/>
      <c r="D17" s="90"/>
      <c r="E17" s="90"/>
      <c r="F17" s="30">
        <f>_xlfn.IFERROR(VLOOKUP(C17,'Mode d''emploi'!$B$26:$D$29,3,),"")</f>
      </c>
      <c r="G17" s="30">
        <f>_xlfn.IFERROR(VLOOKUP(D17,'Mode d''emploi'!$B$32:$D$35,3,),"")</f>
      </c>
      <c r="H17" s="30">
        <f>_xlfn.IFERROR(VLOOKUP(E17,'Mode d''emploi'!$B$35:$D$40,3,),"")</f>
      </c>
      <c r="I17" s="95">
        <f>_xlfn.IFERROR((F17*G17*H17)/(16*SUM($H$15:$H$17)),"")</f>
      </c>
    </row>
    <row r="18" spans="1:9" ht="15" customHeight="1">
      <c r="A18" s="111" t="s">
        <v>9</v>
      </c>
      <c r="B18" s="112"/>
      <c r="C18" s="110" t="s">
        <v>50</v>
      </c>
      <c r="D18" s="110"/>
      <c r="E18" s="110"/>
      <c r="F18" s="110"/>
      <c r="G18" s="110"/>
      <c r="H18" s="110"/>
      <c r="I18" s="25">
        <f>_xlfn.IFERROR(SUM(I19:I21),"")</f>
        <v>0</v>
      </c>
    </row>
    <row r="19" spans="1:9" ht="15" customHeight="1">
      <c r="A19" s="26" t="s">
        <v>96</v>
      </c>
      <c r="B19" s="27"/>
      <c r="C19" s="81"/>
      <c r="D19" s="81"/>
      <c r="E19" s="81"/>
      <c r="F19" s="28">
        <f>_xlfn.IFERROR(VLOOKUP(C19,'Mode d''emploi'!$B$26:$D$29,3,),"")</f>
      </c>
      <c r="G19" s="28">
        <f>_xlfn.IFERROR(VLOOKUP(D19,'Mode d''emploi'!$B$32:$D$35,3,),"")</f>
      </c>
      <c r="H19" s="28">
        <f>_xlfn.IFERROR(VLOOKUP(E19,'Mode d''emploi'!$B$35:$D$40,3,),"")</f>
      </c>
      <c r="I19" s="70">
        <f>_xlfn.IFERROR((F19*G19*H19)/(16*SUM($H$19:$H$21)),"")</f>
      </c>
    </row>
    <row r="20" spans="1:9" s="21" customFormat="1" ht="15" customHeight="1">
      <c r="A20" s="26" t="s">
        <v>97</v>
      </c>
      <c r="B20" s="27"/>
      <c r="C20" s="81"/>
      <c r="D20" s="81"/>
      <c r="E20" s="81"/>
      <c r="F20" s="28">
        <f>_xlfn.IFERROR(VLOOKUP(C20,'Mode d''emploi'!$B$26:$D$29,3,),"")</f>
      </c>
      <c r="G20" s="28">
        <f>_xlfn.IFERROR(VLOOKUP(D20,'Mode d''emploi'!$B$32:$D$35,3,),"")</f>
      </c>
      <c r="H20" s="28">
        <f>_xlfn.IFERROR(VLOOKUP(E20,'Mode d''emploi'!$B$35:$D$40,3,),"")</f>
      </c>
      <c r="I20" s="70">
        <f>_xlfn.IFERROR((F20*G20*H20)/(16*SUM($H$19:$H$21)),"")</f>
      </c>
    </row>
    <row r="21" spans="1:9" ht="15" customHeight="1" thickBot="1">
      <c r="A21" s="29" t="s">
        <v>98</v>
      </c>
      <c r="B21" s="31"/>
      <c r="C21" s="90"/>
      <c r="D21" s="90"/>
      <c r="E21" s="90"/>
      <c r="F21" s="30">
        <f>_xlfn.IFERROR(VLOOKUP(C21,'Mode d''emploi'!$B$26:$D$29,3,),"")</f>
      </c>
      <c r="G21" s="30">
        <f>_xlfn.IFERROR(VLOOKUP(D21,'Mode d''emploi'!$B$32:$D$35,3,),"")</f>
      </c>
      <c r="H21" s="30">
        <f>_xlfn.IFERROR(VLOOKUP(E21,'Mode d''emploi'!$B$35:$D$40,3,),"")</f>
      </c>
      <c r="I21" s="95">
        <f>_xlfn.IFERROR((F21*G21*H21)/(16*SUM($H$19:$H$21)),"")</f>
      </c>
    </row>
    <row r="22" spans="1:9" ht="15" customHeight="1">
      <c r="A22" s="111" t="s">
        <v>1</v>
      </c>
      <c r="B22" s="112"/>
      <c r="C22" s="110" t="s">
        <v>50</v>
      </c>
      <c r="D22" s="110"/>
      <c r="E22" s="110"/>
      <c r="F22" s="110"/>
      <c r="G22" s="110"/>
      <c r="H22" s="110"/>
      <c r="I22" s="25">
        <f>_xlfn.IFERROR(SUM(I23:I25),"")</f>
        <v>0</v>
      </c>
    </row>
    <row r="23" spans="1:9" ht="15" customHeight="1">
      <c r="A23" s="26" t="s">
        <v>99</v>
      </c>
      <c r="B23" s="27"/>
      <c r="C23" s="81"/>
      <c r="D23" s="81"/>
      <c r="E23" s="81"/>
      <c r="F23" s="28">
        <f>_xlfn.IFERROR(VLOOKUP(C23,'Mode d''emploi'!$B$26:$D$29,3,),"")</f>
      </c>
      <c r="G23" s="28">
        <f>_xlfn.IFERROR(VLOOKUP(D23,'Mode d''emploi'!$B$32:$D$35,3,),"")</f>
      </c>
      <c r="H23" s="28">
        <f>_xlfn.IFERROR(VLOOKUP(E23,'Mode d''emploi'!$B$35:$D$40,3,),"")</f>
      </c>
      <c r="I23" s="70">
        <f>_xlfn.IFERROR((F23*G23*H23)/(16*SUM($H$23:$H$25)),"")</f>
      </c>
    </row>
    <row r="24" spans="1:9" s="21" customFormat="1" ht="15" customHeight="1">
      <c r="A24" s="26" t="s">
        <v>100</v>
      </c>
      <c r="B24" s="27"/>
      <c r="C24" s="81"/>
      <c r="D24" s="81"/>
      <c r="E24" s="81"/>
      <c r="F24" s="28">
        <f>_xlfn.IFERROR(VLOOKUP(C24,'Mode d''emploi'!$B$26:$D$29,3,),"")</f>
      </c>
      <c r="G24" s="28">
        <f>_xlfn.IFERROR(VLOOKUP(D24,'Mode d''emploi'!$B$32:$D$35,3,),"")</f>
      </c>
      <c r="H24" s="28">
        <f>_xlfn.IFERROR(VLOOKUP(E24,'Mode d''emploi'!$B$35:$D$40,3,),"")</f>
      </c>
      <c r="I24" s="70">
        <f>_xlfn.IFERROR((F24*G24*H24)/(16*SUM($H$23:$H$25)),"")</f>
      </c>
    </row>
    <row r="25" spans="1:9" ht="15" customHeight="1" thickBot="1">
      <c r="A25" s="29" t="s">
        <v>101</v>
      </c>
      <c r="B25" s="31"/>
      <c r="C25" s="90"/>
      <c r="D25" s="90"/>
      <c r="E25" s="90"/>
      <c r="F25" s="30">
        <f>_xlfn.IFERROR(VLOOKUP(C25,'Mode d''emploi'!$B$26:$D$29,3,),"")</f>
      </c>
      <c r="G25" s="30">
        <f>_xlfn.IFERROR(VLOOKUP(D25,'Mode d''emploi'!$B$32:$D$35,3,),"")</f>
      </c>
      <c r="H25" s="30">
        <f>_xlfn.IFERROR(VLOOKUP(E25,'Mode d''emploi'!$B$35:$D$40,3,),"")</f>
      </c>
      <c r="I25" s="95">
        <f>_xlfn.IFERROR((F25*G25*H25)/(16*SUM($H$23:$H$25)),"")</f>
      </c>
    </row>
    <row r="26" spans="1:9" ht="15" customHeight="1">
      <c r="A26" s="111" t="s">
        <v>3</v>
      </c>
      <c r="B26" s="112"/>
      <c r="C26" s="110" t="s">
        <v>50</v>
      </c>
      <c r="D26" s="110"/>
      <c r="E26" s="110"/>
      <c r="F26" s="110"/>
      <c r="G26" s="110"/>
      <c r="H26" s="110"/>
      <c r="I26" s="25">
        <f>_xlfn.IFERROR(SUM(I27:I29),"")</f>
        <v>0</v>
      </c>
    </row>
    <row r="27" spans="1:9" ht="15" customHeight="1">
      <c r="A27" s="26" t="s">
        <v>102</v>
      </c>
      <c r="B27" s="27"/>
      <c r="C27" s="81"/>
      <c r="D27" s="81"/>
      <c r="E27" s="81"/>
      <c r="F27" s="28">
        <f>_xlfn.IFERROR(VLOOKUP(C27,'Mode d''emploi'!$B$26:$D$29,3,),"")</f>
      </c>
      <c r="G27" s="28">
        <f>_xlfn.IFERROR(VLOOKUP(D27,'Mode d''emploi'!$B$32:$D$35,3,),"")</f>
      </c>
      <c r="H27" s="28">
        <f>_xlfn.IFERROR(VLOOKUP(E27,'Mode d''emploi'!$B$35:$D$40,3,),"")</f>
      </c>
      <c r="I27" s="70">
        <f>_xlfn.IFERROR((F27*G27*H27)/(16*SUM($H$27:$H$29)),"")</f>
      </c>
    </row>
    <row r="28" spans="1:9" s="21" customFormat="1" ht="15" customHeight="1">
      <c r="A28" s="26" t="s">
        <v>103</v>
      </c>
      <c r="B28" s="27"/>
      <c r="C28" s="81"/>
      <c r="D28" s="81"/>
      <c r="E28" s="81"/>
      <c r="F28" s="28">
        <f>_xlfn.IFERROR(VLOOKUP(C28,'Mode d''emploi'!$B$26:$D$29,3,),"")</f>
      </c>
      <c r="G28" s="28">
        <f>_xlfn.IFERROR(VLOOKUP(D28,'Mode d''emploi'!$B$32:$D$35,3,),"")</f>
      </c>
      <c r="H28" s="28">
        <f>_xlfn.IFERROR(VLOOKUP(E28,'Mode d''emploi'!$B$35:$D$40,3,),"")</f>
      </c>
      <c r="I28" s="70">
        <f>_xlfn.IFERROR((F28*G28*H28)/(16*SUM($H$27:$H$29)),"")</f>
      </c>
    </row>
    <row r="29" spans="1:9" ht="15" customHeight="1" thickBot="1">
      <c r="A29" s="29" t="s">
        <v>104</v>
      </c>
      <c r="B29" s="31"/>
      <c r="C29" s="90"/>
      <c r="D29" s="90"/>
      <c r="E29" s="90"/>
      <c r="F29" s="30">
        <f>_xlfn.IFERROR(VLOOKUP(C29,'Mode d''emploi'!$B$26:$D$29,3,),"")</f>
      </c>
      <c r="G29" s="30">
        <f>_xlfn.IFERROR(VLOOKUP(D29,'Mode d''emploi'!$B$32:$D$35,3,),"")</f>
      </c>
      <c r="H29" s="30">
        <f>_xlfn.IFERROR(VLOOKUP(E29,'Mode d''emploi'!$B$35:$D$40,3,),"")</f>
      </c>
      <c r="I29" s="95">
        <f>_xlfn.IFERROR((F29*G29*H29)/(16*SUM($H$27:$H$29)),"")</f>
      </c>
    </row>
    <row r="30" spans="1:9" ht="15" customHeight="1">
      <c r="A30" s="111" t="s">
        <v>6</v>
      </c>
      <c r="B30" s="112"/>
      <c r="C30" s="110" t="s">
        <v>50</v>
      </c>
      <c r="D30" s="110"/>
      <c r="E30" s="110"/>
      <c r="F30" s="110"/>
      <c r="G30" s="110"/>
      <c r="H30" s="110"/>
      <c r="I30" s="25">
        <f>_xlfn.IFERROR(SUM(I31:I33),"")</f>
        <v>0</v>
      </c>
    </row>
    <row r="31" spans="1:9" ht="15" customHeight="1">
      <c r="A31" s="26" t="s">
        <v>105</v>
      </c>
      <c r="B31" s="27"/>
      <c r="C31" s="81"/>
      <c r="D31" s="81"/>
      <c r="E31" s="81"/>
      <c r="F31" s="28">
        <f>_xlfn.IFERROR(VLOOKUP(C31,'Mode d''emploi'!$B$26:$D$29,3,),"")</f>
      </c>
      <c r="G31" s="28">
        <f>_xlfn.IFERROR(VLOOKUP(D31,'Mode d''emploi'!$B$32:$D$35,3,),"")</f>
      </c>
      <c r="H31" s="28">
        <f>_xlfn.IFERROR(VLOOKUP(E31,'Mode d''emploi'!$B$35:$D$40,3,),"")</f>
      </c>
      <c r="I31" s="70">
        <f>_xlfn.IFERROR((F31*G31*H31)/(16*SUM($H$31:$H$33)),"")</f>
      </c>
    </row>
    <row r="32" spans="1:9" s="21" customFormat="1" ht="15" customHeight="1">
      <c r="A32" s="26" t="s">
        <v>106</v>
      </c>
      <c r="B32" s="27"/>
      <c r="C32" s="81"/>
      <c r="D32" s="81"/>
      <c r="E32" s="81"/>
      <c r="F32" s="28">
        <f>_xlfn.IFERROR(VLOOKUP(C32,'Mode d''emploi'!$B$26:$D$29,3,),"")</f>
      </c>
      <c r="G32" s="28">
        <f>_xlfn.IFERROR(VLOOKUP(D32,'Mode d''emploi'!$B$32:$D$35,3,),"")</f>
      </c>
      <c r="H32" s="28">
        <f>_xlfn.IFERROR(VLOOKUP(E32,'Mode d''emploi'!$B$35:$D$40,3,),"")</f>
      </c>
      <c r="I32" s="70">
        <f>_xlfn.IFERROR((F32*G32*H32)/(16*SUM($H$31:$H$33)),"")</f>
      </c>
    </row>
    <row r="33" spans="1:9" ht="15" customHeight="1" thickBot="1">
      <c r="A33" s="29" t="s">
        <v>107</v>
      </c>
      <c r="B33" s="31"/>
      <c r="C33" s="90"/>
      <c r="D33" s="90"/>
      <c r="E33" s="90"/>
      <c r="F33" s="30">
        <f>_xlfn.IFERROR(VLOOKUP(C33,'Mode d''emploi'!$B$26:$D$29,3,),"")</f>
      </c>
      <c r="G33" s="30">
        <f>_xlfn.IFERROR(VLOOKUP(D33,'Mode d''emploi'!$B$32:$D$35,3,),"")</f>
      </c>
      <c r="H33" s="30">
        <f>_xlfn.IFERROR(VLOOKUP(E33,'Mode d''emploi'!$B$35:$D$40,3,),"")</f>
      </c>
      <c r="I33" s="95">
        <f>_xlfn.IFERROR((F33*G33*H33)/(16*SUM($H$31:$H$33)),"")</f>
      </c>
    </row>
    <row r="34" spans="1:9" ht="15" customHeight="1">
      <c r="A34" s="111" t="s">
        <v>0</v>
      </c>
      <c r="B34" s="112"/>
      <c r="C34" s="110" t="s">
        <v>50</v>
      </c>
      <c r="D34" s="110"/>
      <c r="E34" s="110"/>
      <c r="F34" s="110"/>
      <c r="G34" s="110"/>
      <c r="H34" s="110"/>
      <c r="I34" s="25">
        <f>_xlfn.IFERROR(SUM(I35:I37),"")</f>
        <v>0</v>
      </c>
    </row>
    <row r="35" spans="1:9" ht="15" customHeight="1">
      <c r="A35" s="26" t="s">
        <v>108</v>
      </c>
      <c r="B35" s="27"/>
      <c r="C35" s="81"/>
      <c r="D35" s="81"/>
      <c r="E35" s="81"/>
      <c r="F35" s="28">
        <f>_xlfn.IFERROR(VLOOKUP(C35,'Mode d''emploi'!$B$26:$D$29,3,),"")</f>
      </c>
      <c r="G35" s="28">
        <f>_xlfn.IFERROR(VLOOKUP(D35,'Mode d''emploi'!$B$32:$D$35,3,),"")</f>
      </c>
      <c r="H35" s="28">
        <f>_xlfn.IFERROR(VLOOKUP(E35,'Mode d''emploi'!$B$35:$D$40,3,),"")</f>
      </c>
      <c r="I35" s="70">
        <f>_xlfn.IFERROR((F35*G35*H35)/(16*SUM($H$35:$H$37)),"")</f>
      </c>
    </row>
    <row r="36" spans="1:9" s="21" customFormat="1" ht="15" customHeight="1">
      <c r="A36" s="26" t="s">
        <v>130</v>
      </c>
      <c r="B36" s="27"/>
      <c r="C36" s="81"/>
      <c r="D36" s="81"/>
      <c r="E36" s="81"/>
      <c r="F36" s="28">
        <f>_xlfn.IFERROR(VLOOKUP(C36,'Mode d''emploi'!$B$26:$D$29,3,),"")</f>
      </c>
      <c r="G36" s="28">
        <f>_xlfn.IFERROR(VLOOKUP(D36,'Mode d''emploi'!$B$32:$D$35,3,),"")</f>
      </c>
      <c r="H36" s="28">
        <f>_xlfn.IFERROR(VLOOKUP(E36,'Mode d''emploi'!$B$35:$D$40,3,),"")</f>
      </c>
      <c r="I36" s="70">
        <f>_xlfn.IFERROR((F36*G36*H36)/(16*SUM($H$35:$H$37)),"")</f>
      </c>
    </row>
    <row r="37" spans="1:9" ht="15" customHeight="1" thickBot="1">
      <c r="A37" s="29" t="s">
        <v>109</v>
      </c>
      <c r="B37" s="31"/>
      <c r="C37" s="90"/>
      <c r="D37" s="90"/>
      <c r="E37" s="90"/>
      <c r="F37" s="30">
        <f>_xlfn.IFERROR(VLOOKUP(C37,'Mode d''emploi'!$B$26:$D$29,3,),"")</f>
      </c>
      <c r="G37" s="30">
        <f>_xlfn.IFERROR(VLOOKUP(D37,'Mode d''emploi'!$B$32:$D$35,3,),"")</f>
      </c>
      <c r="H37" s="30">
        <f>_xlfn.IFERROR(VLOOKUP(E37,'Mode d''emploi'!$B$35:$D$40,3,),"")</f>
      </c>
      <c r="I37" s="95">
        <f>_xlfn.IFERROR((F37*G37*H37)/(16*SUM($H$35:$H$37)),"")</f>
      </c>
    </row>
    <row r="38" spans="1:9" ht="15" customHeight="1">
      <c r="A38" s="111" t="s">
        <v>4</v>
      </c>
      <c r="B38" s="112"/>
      <c r="C38" s="110" t="s">
        <v>50</v>
      </c>
      <c r="D38" s="110"/>
      <c r="E38" s="110"/>
      <c r="F38" s="110"/>
      <c r="G38" s="110"/>
      <c r="H38" s="110"/>
      <c r="I38" s="25">
        <f>_xlfn.IFERROR(SUM(I39:I41),"")</f>
        <v>0</v>
      </c>
    </row>
    <row r="39" spans="1:9" ht="15" customHeight="1">
      <c r="A39" s="26" t="s">
        <v>110</v>
      </c>
      <c r="B39" s="27"/>
      <c r="C39" s="81"/>
      <c r="D39" s="81"/>
      <c r="E39" s="81"/>
      <c r="F39" s="28">
        <f>_xlfn.IFERROR(VLOOKUP(C39,'Mode d''emploi'!$B$26:$D$29,3,),"")</f>
      </c>
      <c r="G39" s="28">
        <f>_xlfn.IFERROR(VLOOKUP(D39,'Mode d''emploi'!$B$32:$D$35,3,),"")</f>
      </c>
      <c r="H39" s="28">
        <f>_xlfn.IFERROR(VLOOKUP(E39,'Mode d''emploi'!$B$35:$D$40,3,),"")</f>
      </c>
      <c r="I39" s="70">
        <f>_xlfn.IFERROR((F39*G39*H39)/(16*SUM($H$39:$H$41)),"")</f>
      </c>
    </row>
    <row r="40" spans="1:9" s="21" customFormat="1" ht="15" customHeight="1">
      <c r="A40" s="26" t="s">
        <v>111</v>
      </c>
      <c r="B40" s="27"/>
      <c r="C40" s="81"/>
      <c r="D40" s="81"/>
      <c r="E40" s="81"/>
      <c r="F40" s="28">
        <f>_xlfn.IFERROR(VLOOKUP(C40,'Mode d''emploi'!$B$26:$D$29,3,),"")</f>
      </c>
      <c r="G40" s="28">
        <f>_xlfn.IFERROR(VLOOKUP(D40,'Mode d''emploi'!$B$32:$D$35,3,),"")</f>
      </c>
      <c r="H40" s="28">
        <f>_xlfn.IFERROR(VLOOKUP(E40,'Mode d''emploi'!$B$35:$D$40,3,),"")</f>
      </c>
      <c r="I40" s="70">
        <f>_xlfn.IFERROR((F40*G40*H40)/(16*SUM($H$39:$H$41)),"")</f>
      </c>
    </row>
    <row r="41" spans="1:9" ht="15" customHeight="1" thickBot="1">
      <c r="A41" s="29" t="s">
        <v>112</v>
      </c>
      <c r="B41" s="31"/>
      <c r="C41" s="90"/>
      <c r="D41" s="90"/>
      <c r="E41" s="90"/>
      <c r="F41" s="30">
        <f>_xlfn.IFERROR(VLOOKUP(C41,'Mode d''emploi'!$B$26:$D$29,3,),"")</f>
      </c>
      <c r="G41" s="30">
        <f>_xlfn.IFERROR(VLOOKUP(D41,'Mode d''emploi'!$B$32:$D$35,3,),"")</f>
      </c>
      <c r="H41" s="30">
        <f>_xlfn.IFERROR(VLOOKUP(E41,'Mode d''emploi'!$B$35:$D$40,3,),"")</f>
      </c>
      <c r="I41" s="95">
        <f>_xlfn.IFERROR((F41*G41*H41)/(16*SUM($H$39:$H$41)),"")</f>
      </c>
    </row>
    <row r="42" spans="1:9" ht="15" customHeight="1">
      <c r="A42" s="111" t="s">
        <v>2</v>
      </c>
      <c r="B42" s="112"/>
      <c r="C42" s="110" t="s">
        <v>50</v>
      </c>
      <c r="D42" s="110"/>
      <c r="E42" s="110"/>
      <c r="F42" s="110"/>
      <c r="G42" s="110"/>
      <c r="H42" s="110"/>
      <c r="I42" s="25">
        <f>_xlfn.IFERROR(SUM(I43:I45),"")</f>
        <v>0</v>
      </c>
    </row>
    <row r="43" spans="1:9" ht="15" customHeight="1">
      <c r="A43" s="26" t="s">
        <v>113</v>
      </c>
      <c r="B43" s="27"/>
      <c r="C43" s="81"/>
      <c r="D43" s="81"/>
      <c r="E43" s="81"/>
      <c r="F43" s="28">
        <f>_xlfn.IFERROR(VLOOKUP(C43,'Mode d''emploi'!$B$26:$D$29,3,),"")</f>
      </c>
      <c r="G43" s="28">
        <f>_xlfn.IFERROR(VLOOKUP(D43,'Mode d''emploi'!$B$32:$D$35,3,),"")</f>
      </c>
      <c r="H43" s="28">
        <f>_xlfn.IFERROR(VLOOKUP(E43,'Mode d''emploi'!$B$35:$D$40,3,),"")</f>
      </c>
      <c r="I43" s="70">
        <f>_xlfn.IFERROR((F43*G43*H43)/(16*SUM($H$43:$H$45)),"")</f>
      </c>
    </row>
    <row r="44" spans="1:9" s="21" customFormat="1" ht="15" customHeight="1">
      <c r="A44" s="26" t="s">
        <v>114</v>
      </c>
      <c r="B44" s="27"/>
      <c r="C44" s="81"/>
      <c r="D44" s="81"/>
      <c r="E44" s="81"/>
      <c r="F44" s="28">
        <f>_xlfn.IFERROR(VLOOKUP(C44,'Mode d''emploi'!$B$26:$D$29,3,),"")</f>
      </c>
      <c r="G44" s="28">
        <f>_xlfn.IFERROR(VLOOKUP(D44,'Mode d''emploi'!$B$32:$D$35,3,),"")</f>
      </c>
      <c r="H44" s="28">
        <f>_xlfn.IFERROR(VLOOKUP(E44,'Mode d''emploi'!$B$35:$D$40,3,),"")</f>
      </c>
      <c r="I44" s="70">
        <f>_xlfn.IFERROR((F44*G44*H44)/(16*SUM($H$43:$H$45)),"")</f>
      </c>
    </row>
    <row r="45" spans="1:9" ht="15.75" thickBot="1">
      <c r="A45" s="29" t="s">
        <v>115</v>
      </c>
      <c r="B45" s="31"/>
      <c r="C45" s="90"/>
      <c r="D45" s="90"/>
      <c r="E45" s="90"/>
      <c r="F45" s="30">
        <f>_xlfn.IFERROR(VLOOKUP(C45,'Mode d''emploi'!$B$26:$D$29,3,),"")</f>
      </c>
      <c r="G45" s="30">
        <f>_xlfn.IFERROR(VLOOKUP(D45,'Mode d''emploi'!$B$32:$D$35,3,),"")</f>
      </c>
      <c r="H45" s="30">
        <f>_xlfn.IFERROR(VLOOKUP(E45,'Mode d''emploi'!$B$35:$D$40,3,),"")</f>
      </c>
      <c r="I45" s="95">
        <f>_xlfn.IFERROR((F45*G45*H45)/(16*SUM($H$43:$H$45)),"")</f>
      </c>
    </row>
    <row r="46" spans="1:9" ht="15" customHeight="1">
      <c r="A46" s="111" t="s">
        <v>7</v>
      </c>
      <c r="B46" s="112"/>
      <c r="C46" s="110" t="s">
        <v>50</v>
      </c>
      <c r="D46" s="110"/>
      <c r="E46" s="110"/>
      <c r="F46" s="110"/>
      <c r="G46" s="110"/>
      <c r="H46" s="110"/>
      <c r="I46" s="25">
        <f>_xlfn.IFERROR(SUM(I47:I49),"")</f>
        <v>0</v>
      </c>
    </row>
    <row r="47" spans="1:9" ht="15" customHeight="1">
      <c r="A47" s="26" t="s">
        <v>105</v>
      </c>
      <c r="B47" s="27"/>
      <c r="C47" s="81"/>
      <c r="D47" s="81"/>
      <c r="E47" s="81"/>
      <c r="F47" s="28">
        <f>_xlfn.IFERROR(VLOOKUP(C47,'Mode d''emploi'!$B$26:$D$29,3,),"")</f>
      </c>
      <c r="G47" s="28">
        <f>_xlfn.IFERROR(VLOOKUP(D47,'Mode d''emploi'!$B$32:$D$35,3,),"")</f>
      </c>
      <c r="H47" s="28">
        <f>_xlfn.IFERROR(VLOOKUP(E47,'Mode d''emploi'!$B$35:$D$40,3,),"")</f>
      </c>
      <c r="I47" s="70">
        <f>_xlfn.IFERROR((F47*G47*H47)/(16*SUM($H$47:$H$49)),"")</f>
      </c>
    </row>
    <row r="48" spans="1:9" ht="15" customHeight="1">
      <c r="A48" s="26" t="s">
        <v>116</v>
      </c>
      <c r="B48" s="27"/>
      <c r="C48" s="81"/>
      <c r="D48" s="81"/>
      <c r="E48" s="81"/>
      <c r="F48" s="28">
        <f>_xlfn.IFERROR(VLOOKUP(C48,'Mode d''emploi'!$B$26:$D$29,3,),"")</f>
      </c>
      <c r="G48" s="28">
        <f>_xlfn.IFERROR(VLOOKUP(D48,'Mode d''emploi'!$B$32:$D$35,3,),"")</f>
      </c>
      <c r="H48" s="28">
        <f>_xlfn.IFERROR(VLOOKUP(E48,'Mode d''emploi'!$B$35:$D$40,3,),"")</f>
      </c>
      <c r="I48" s="70">
        <f>_xlfn.IFERROR((F48*G48*H48)/(16*SUM($H$47:$H$49)),"")</f>
      </c>
    </row>
    <row r="49" spans="1:9" ht="15" customHeight="1" thickBot="1">
      <c r="A49" s="29" t="s">
        <v>107</v>
      </c>
      <c r="B49" s="31"/>
      <c r="C49" s="90"/>
      <c r="D49" s="90"/>
      <c r="E49" s="90"/>
      <c r="F49" s="30">
        <f>_xlfn.IFERROR(VLOOKUP(C49,'Mode d''emploi'!$B$26:$D$29,3,),"")</f>
      </c>
      <c r="G49" s="30">
        <f>_xlfn.IFERROR(VLOOKUP(D49,'Mode d''emploi'!$B$32:$D$35,3,),"")</f>
      </c>
      <c r="H49" s="30">
        <f>_xlfn.IFERROR(VLOOKUP(E49,'Mode d''emploi'!$B$35:$D$40,3,),"")</f>
      </c>
      <c r="I49" s="95">
        <f>_xlfn.IFERROR((F49*G49*H49)/(16*SUM($H$47:$H$49)),"")</f>
      </c>
    </row>
    <row r="50" spans="1:9" ht="15" customHeight="1">
      <c r="A50" s="111" t="s">
        <v>49</v>
      </c>
      <c r="B50" s="112"/>
      <c r="C50" s="110" t="s">
        <v>50</v>
      </c>
      <c r="D50" s="110"/>
      <c r="E50" s="110"/>
      <c r="F50" s="110"/>
      <c r="G50" s="110"/>
      <c r="H50" s="110"/>
      <c r="I50" s="25">
        <f>_xlfn.IFERROR(SUM(I51:I53),"")</f>
        <v>0</v>
      </c>
    </row>
    <row r="51" spans="1:9" ht="15" customHeight="1">
      <c r="A51" s="26" t="s">
        <v>117</v>
      </c>
      <c r="B51" s="27"/>
      <c r="C51" s="81"/>
      <c r="D51" s="81"/>
      <c r="E51" s="81"/>
      <c r="F51" s="28">
        <f>_xlfn.IFERROR(VLOOKUP(C51,'Mode d''emploi'!$B$26:$D$29,3,),"")</f>
      </c>
      <c r="G51" s="28">
        <f>_xlfn.IFERROR(VLOOKUP(D51,'Mode d''emploi'!$B$32:$D$35,3,),"")</f>
      </c>
      <c r="H51" s="28">
        <f>_xlfn.IFERROR(VLOOKUP(E51,'Mode d''emploi'!$B$35:$D$40,3,),"")</f>
      </c>
      <c r="I51" s="70">
        <f>_xlfn.IFERROR((F51*G51*H51)/(16*SUM($H$51:$H$53)),"")</f>
      </c>
    </row>
    <row r="52" spans="1:9" ht="15" customHeight="1">
      <c r="A52" s="26" t="s">
        <v>118</v>
      </c>
      <c r="B52" s="27"/>
      <c r="C52" s="81"/>
      <c r="D52" s="81"/>
      <c r="E52" s="81"/>
      <c r="F52" s="28">
        <f>_xlfn.IFERROR(VLOOKUP(C52,'Mode d''emploi'!$B$26:$D$29,3,),"")</f>
      </c>
      <c r="G52" s="28">
        <f>_xlfn.IFERROR(VLOOKUP(D52,'Mode d''emploi'!$B$32:$D$35,3,),"")</f>
      </c>
      <c r="H52" s="28">
        <f>_xlfn.IFERROR(VLOOKUP(E52,'Mode d''emploi'!$B$35:$D$40,3,),"")</f>
      </c>
      <c r="I52" s="70">
        <f>_xlfn.IFERROR((F52*G52*H52)/(16*SUM($H$51:$H$53)),"")</f>
      </c>
    </row>
    <row r="53" spans="1:9" ht="15" customHeight="1" thickBot="1">
      <c r="A53" s="29" t="s">
        <v>119</v>
      </c>
      <c r="B53" s="31"/>
      <c r="C53" s="90"/>
      <c r="D53" s="90"/>
      <c r="E53" s="90"/>
      <c r="F53" s="30">
        <f>_xlfn.IFERROR(VLOOKUP(C53,'Mode d''emploi'!$B$26:$D$29,3,),"")</f>
      </c>
      <c r="G53" s="30">
        <f>_xlfn.IFERROR(VLOOKUP(D53,'Mode d''emploi'!$B$32:$D$35,3,),"")</f>
      </c>
      <c r="H53" s="30">
        <f>_xlfn.IFERROR(VLOOKUP(E53,'Mode d''emploi'!$B$35:$D$40,3,),"")</f>
      </c>
      <c r="I53" s="95">
        <f>_xlfn.IFERROR((F53*G53*H53)/(16*SUM($H$51:$H$53)),"")</f>
      </c>
    </row>
    <row r="54" spans="1:9" ht="15" customHeight="1">
      <c r="A54" s="111" t="s">
        <v>135</v>
      </c>
      <c r="B54" s="112"/>
      <c r="C54" s="110" t="s">
        <v>50</v>
      </c>
      <c r="D54" s="110"/>
      <c r="E54" s="110"/>
      <c r="F54" s="110"/>
      <c r="G54" s="110"/>
      <c r="H54" s="110"/>
      <c r="I54" s="25">
        <f>_xlfn.IFERROR(SUM(I55:I57),"")</f>
        <v>0</v>
      </c>
    </row>
    <row r="55" spans="1:9" ht="15" customHeight="1">
      <c r="A55" s="26" t="s">
        <v>120</v>
      </c>
      <c r="B55" s="27"/>
      <c r="C55" s="81"/>
      <c r="D55" s="81"/>
      <c r="E55" s="81"/>
      <c r="F55" s="28">
        <f>_xlfn.IFERROR(VLOOKUP(C55,'Mode d''emploi'!$B$26:$D$29,3,),"")</f>
      </c>
      <c r="G55" s="28">
        <f>_xlfn.IFERROR(VLOOKUP(D55,'Mode d''emploi'!$B$32:$D$35,3,),"")</f>
      </c>
      <c r="H55" s="28">
        <f>_xlfn.IFERROR(VLOOKUP(E55,'Mode d''emploi'!$B$35:$D$40,3,),"")</f>
      </c>
      <c r="I55" s="70">
        <f>_xlfn.IFERROR((F55*G55*H55)/(16*SUM($H$55:$H$57)),"")</f>
      </c>
    </row>
    <row r="56" spans="1:9" ht="15" customHeight="1">
      <c r="A56" s="26" t="s">
        <v>131</v>
      </c>
      <c r="B56" s="27"/>
      <c r="C56" s="81"/>
      <c r="D56" s="81"/>
      <c r="E56" s="81"/>
      <c r="F56" s="28">
        <f>_xlfn.IFERROR(VLOOKUP(C56,'Mode d''emploi'!$B$26:$D$29,3,),"")</f>
      </c>
      <c r="G56" s="28">
        <f>_xlfn.IFERROR(VLOOKUP(D56,'Mode d''emploi'!$B$32:$D$35,3,),"")</f>
      </c>
      <c r="H56" s="28">
        <f>_xlfn.IFERROR(VLOOKUP(E56,'Mode d''emploi'!$B$35:$D$40,3,),"")</f>
      </c>
      <c r="I56" s="70">
        <f>_xlfn.IFERROR((F56*G56*H56)/(16*SUM($H$55:$H$57)),"")</f>
      </c>
    </row>
    <row r="57" spans="1:9" ht="15" customHeight="1" thickBot="1">
      <c r="A57" s="29" t="s">
        <v>121</v>
      </c>
      <c r="B57" s="31"/>
      <c r="C57" s="90"/>
      <c r="D57" s="90"/>
      <c r="E57" s="90"/>
      <c r="F57" s="30">
        <f>_xlfn.IFERROR(VLOOKUP(C57,'Mode d''emploi'!$B$26:$D$29,3,),"")</f>
      </c>
      <c r="G57" s="30">
        <f>_xlfn.IFERROR(VLOOKUP(D57,'Mode d''emploi'!$B$32:$D$35,3,),"")</f>
      </c>
      <c r="H57" s="30">
        <f>_xlfn.IFERROR(VLOOKUP(E57,'Mode d''emploi'!$B$35:$D$40,3,),"")</f>
      </c>
      <c r="I57" s="95">
        <f>_xlfn.IFERROR((F57*G57*H57)/(16*SUM($H$55:$H$57)),"")</f>
      </c>
    </row>
    <row r="58" spans="1:9" ht="15" customHeight="1">
      <c r="A58" s="111" t="s">
        <v>10</v>
      </c>
      <c r="B58" s="112"/>
      <c r="C58" s="110" t="s">
        <v>50</v>
      </c>
      <c r="D58" s="110"/>
      <c r="E58" s="110"/>
      <c r="F58" s="110"/>
      <c r="G58" s="110"/>
      <c r="H58" s="110"/>
      <c r="I58" s="25">
        <f>_xlfn.IFERROR(SUM(I59:I61),"")</f>
        <v>0</v>
      </c>
    </row>
    <row r="59" spans="1:9" ht="15" customHeight="1">
      <c r="A59" s="26" t="s">
        <v>122</v>
      </c>
      <c r="B59" s="27"/>
      <c r="C59" s="81"/>
      <c r="D59" s="81"/>
      <c r="E59" s="81"/>
      <c r="F59" s="28">
        <f>_xlfn.IFERROR(VLOOKUP(C59,'Mode d''emploi'!$B$26:$D$29,3,),"")</f>
      </c>
      <c r="G59" s="28">
        <f>_xlfn.IFERROR(VLOOKUP(D59,'Mode d''emploi'!$B$32:$D$35,3,),"")</f>
      </c>
      <c r="H59" s="28">
        <f>_xlfn.IFERROR(VLOOKUP(E59,'Mode d''emploi'!$B$35:$D$40,3,),"")</f>
      </c>
      <c r="I59" s="70">
        <f>_xlfn.IFERROR((F59*G59*H59)/(16*SUM($H$59:$H$61)),"")</f>
      </c>
    </row>
    <row r="60" spans="1:9" ht="15" customHeight="1">
      <c r="A60" s="26" t="s">
        <v>123</v>
      </c>
      <c r="B60" s="27"/>
      <c r="C60" s="81"/>
      <c r="D60" s="81"/>
      <c r="E60" s="81"/>
      <c r="F60" s="28">
        <f>_xlfn.IFERROR(VLOOKUP(C60,'Mode d''emploi'!$B$26:$D$29,3,),"")</f>
      </c>
      <c r="G60" s="28">
        <f>_xlfn.IFERROR(VLOOKUP(D60,'Mode d''emploi'!$B$32:$D$35,3,),"")</f>
      </c>
      <c r="H60" s="28">
        <f>_xlfn.IFERROR(VLOOKUP(E60,'Mode d''emploi'!$B$35:$D$40,3,),"")</f>
      </c>
      <c r="I60" s="70">
        <f>_xlfn.IFERROR((F60*G60*H60)/(16*SUM($H$59:$H$61)),"")</f>
      </c>
    </row>
    <row r="61" spans="1:9" ht="15" customHeight="1" thickBot="1">
      <c r="A61" s="29" t="s">
        <v>124</v>
      </c>
      <c r="B61" s="31"/>
      <c r="C61" s="90"/>
      <c r="D61" s="90"/>
      <c r="E61" s="90"/>
      <c r="F61" s="30">
        <f>_xlfn.IFERROR(VLOOKUP(C61,'Mode d''emploi'!$B$26:$D$29,3,),"")</f>
      </c>
      <c r="G61" s="30">
        <f>_xlfn.IFERROR(VLOOKUP(D61,'Mode d''emploi'!$B$32:$D$35,3,),"")</f>
      </c>
      <c r="H61" s="30">
        <f>_xlfn.IFERROR(VLOOKUP(E61,'Mode d''emploi'!$B$35:$D$40,3,),"")</f>
      </c>
      <c r="I61" s="95">
        <f>_xlfn.IFERROR((F61*G61*H61)/(16*SUM($H$59:$H$61)),"")</f>
      </c>
    </row>
    <row r="62" spans="1:9" ht="15" customHeight="1">
      <c r="A62" s="111" t="s">
        <v>11</v>
      </c>
      <c r="B62" s="112"/>
      <c r="C62" s="110" t="s">
        <v>50</v>
      </c>
      <c r="D62" s="110"/>
      <c r="E62" s="110"/>
      <c r="F62" s="110"/>
      <c r="G62" s="110"/>
      <c r="H62" s="110"/>
      <c r="I62" s="25">
        <f>_xlfn.IFERROR(SUM(I63:I65),"")</f>
        <v>0</v>
      </c>
    </row>
    <row r="63" spans="1:9" ht="15" customHeight="1">
      <c r="A63" s="26" t="s">
        <v>125</v>
      </c>
      <c r="B63" s="27"/>
      <c r="C63" s="81"/>
      <c r="D63" s="81"/>
      <c r="E63" s="81"/>
      <c r="F63" s="28">
        <f>_xlfn.IFERROR(VLOOKUP(C63,'Mode d''emploi'!$B$26:$D$29,3,),"")</f>
      </c>
      <c r="G63" s="28">
        <f>_xlfn.IFERROR(VLOOKUP(D63,'Mode d''emploi'!$B$32:$D$35,3,),"")</f>
      </c>
      <c r="H63" s="28">
        <f>_xlfn.IFERROR(VLOOKUP(E63,'Mode d''emploi'!$B$35:$D$40,3,),"")</f>
      </c>
      <c r="I63" s="70">
        <f>_xlfn.IFERROR((F63*G63*H63)/(16*SUM($H$63:$H$65)),"")</f>
      </c>
    </row>
    <row r="64" spans="1:9" ht="15" customHeight="1">
      <c r="A64" s="26" t="s">
        <v>126</v>
      </c>
      <c r="B64" s="27"/>
      <c r="C64" s="81"/>
      <c r="D64" s="81"/>
      <c r="E64" s="81"/>
      <c r="F64" s="28">
        <f>_xlfn.IFERROR(VLOOKUP(C64,'Mode d''emploi'!$B$26:$D$29,3,),"")</f>
      </c>
      <c r="G64" s="28">
        <f>_xlfn.IFERROR(VLOOKUP(D64,'Mode d''emploi'!$B$32:$D$35,3,),"")</f>
      </c>
      <c r="H64" s="28">
        <f>_xlfn.IFERROR(VLOOKUP(E64,'Mode d''emploi'!$B$35:$D$40,3,),"")</f>
      </c>
      <c r="I64" s="70">
        <f>_xlfn.IFERROR((F64*G64*H64)/(16*SUM($H$63:$H$65)),"")</f>
      </c>
    </row>
    <row r="65" spans="1:9" ht="15" customHeight="1" thickBot="1">
      <c r="A65" s="29" t="s">
        <v>127</v>
      </c>
      <c r="B65" s="31"/>
      <c r="C65" s="90"/>
      <c r="D65" s="90"/>
      <c r="E65" s="90"/>
      <c r="F65" s="30">
        <f>_xlfn.IFERROR(VLOOKUP(C65,'Mode d''emploi'!$B$26:$D$29,3,),"")</f>
      </c>
      <c r="G65" s="30">
        <f>_xlfn.IFERROR(VLOOKUP(D65,'Mode d''emploi'!$B$32:$D$35,3,),"")</f>
      </c>
      <c r="H65" s="30">
        <f>_xlfn.IFERROR(VLOOKUP(E65,'Mode d''emploi'!$B$35:$D$40,3,),"")</f>
      </c>
      <c r="I65" s="95">
        <f>_xlfn.IFERROR((F65*G65*H65)/(16*SUM($H$63:$H$65)),"")</f>
      </c>
    </row>
    <row r="66" spans="1:9" ht="15" customHeight="1">
      <c r="A66" s="111" t="s">
        <v>12</v>
      </c>
      <c r="B66" s="112"/>
      <c r="C66" s="110" t="s">
        <v>50</v>
      </c>
      <c r="D66" s="110"/>
      <c r="E66" s="110"/>
      <c r="F66" s="110"/>
      <c r="G66" s="110"/>
      <c r="H66" s="110"/>
      <c r="I66" s="25">
        <f>_xlfn.IFERROR(SUM(I67:I69),"")</f>
        <v>0</v>
      </c>
    </row>
    <row r="67" spans="1:9" ht="15" customHeight="1">
      <c r="A67" s="26" t="s">
        <v>128</v>
      </c>
      <c r="B67" s="27"/>
      <c r="C67" s="81"/>
      <c r="D67" s="81"/>
      <c r="E67" s="81"/>
      <c r="F67" s="28">
        <f>_xlfn.IFERROR(VLOOKUP(C67,'Mode d''emploi'!$B$26:$D$29,3,),"")</f>
      </c>
      <c r="G67" s="28">
        <f>_xlfn.IFERROR(VLOOKUP(D67,'Mode d''emploi'!$B$32:$D$35,3,),"")</f>
      </c>
      <c r="H67" s="28">
        <f>_xlfn.IFERROR(VLOOKUP(E67,'Mode d''emploi'!$B$35:$D$40,3,),"")</f>
      </c>
      <c r="I67" s="70">
        <f>_xlfn.IFERROR((F67*G67*H67)/(16*SUM($H$67:$H$69)),"")</f>
      </c>
    </row>
    <row r="68" spans="1:9" ht="15" customHeight="1">
      <c r="A68" s="26" t="s">
        <v>129</v>
      </c>
      <c r="B68" s="27"/>
      <c r="C68" s="81"/>
      <c r="D68" s="81"/>
      <c r="E68" s="81"/>
      <c r="F68" s="28">
        <f>_xlfn.IFERROR(VLOOKUP(C68,'Mode d''emploi'!$B$26:$D$29,3,),"")</f>
      </c>
      <c r="G68" s="28">
        <f>_xlfn.IFERROR(VLOOKUP(D68,'Mode d''emploi'!$B$32:$D$35,3,),"")</f>
      </c>
      <c r="H68" s="28">
        <f>_xlfn.IFERROR(VLOOKUP(E68,'Mode d''emploi'!$B$35:$D$40,3,),"")</f>
      </c>
      <c r="I68" s="70">
        <f>_xlfn.IFERROR((F68*G68*H68)/(16*SUM($H$67:$H$69)),"")</f>
      </c>
    </row>
    <row r="69" spans="1:9" ht="15" customHeight="1" thickBot="1">
      <c r="A69" s="29" t="s">
        <v>127</v>
      </c>
      <c r="B69" s="31"/>
      <c r="C69" s="90"/>
      <c r="D69" s="90"/>
      <c r="E69" s="90"/>
      <c r="F69" s="30">
        <f>_xlfn.IFERROR(VLOOKUP(C69,'Mode d''emploi'!$B$26:$D$29,3,),"")</f>
      </c>
      <c r="G69" s="30">
        <f>_xlfn.IFERROR(VLOOKUP(D69,'Mode d''emploi'!$B$32:$D$35,3,),"")</f>
      </c>
      <c r="H69" s="30">
        <f>_xlfn.IFERROR(VLOOKUP(E69,'Mode d''emploi'!$B$35:$D$40,3,),"")</f>
      </c>
      <c r="I69" s="95">
        <f>_xlfn.IFERROR((F69*G69*H69)/(16*SUM($H$67:$H$69)),"")</f>
      </c>
    </row>
  </sheetData>
  <sheetProtection sheet="1" formatColumns="0" formatRows="0" selectLockedCells="1"/>
  <mergeCells count="41">
    <mergeCell ref="A66:B66"/>
    <mergeCell ref="H1:I1"/>
    <mergeCell ref="A50:B50"/>
    <mergeCell ref="C10:H10"/>
    <mergeCell ref="C14:H14"/>
    <mergeCell ref="C18:H18"/>
    <mergeCell ref="E3:H3"/>
    <mergeCell ref="A1:B1"/>
    <mergeCell ref="C50:H50"/>
    <mergeCell ref="A38:B38"/>
    <mergeCell ref="C26:H26"/>
    <mergeCell ref="C30:H30"/>
    <mergeCell ref="A26:B26"/>
    <mergeCell ref="A22:B22"/>
    <mergeCell ref="A30:B30"/>
    <mergeCell ref="C1:G1"/>
    <mergeCell ref="E5:I5"/>
    <mergeCell ref="A62:B62"/>
    <mergeCell ref="A54:B54"/>
    <mergeCell ref="A58:B58"/>
    <mergeCell ref="A14:B14"/>
    <mergeCell ref="A18:B18"/>
    <mergeCell ref="A46:B46"/>
    <mergeCell ref="A42:B42"/>
    <mergeCell ref="A9:B9"/>
    <mergeCell ref="C62:H62"/>
    <mergeCell ref="C66:H66"/>
    <mergeCell ref="C46:H46"/>
    <mergeCell ref="C34:H34"/>
    <mergeCell ref="C38:H38"/>
    <mergeCell ref="C54:H54"/>
    <mergeCell ref="E6:I7"/>
    <mergeCell ref="C42:H42"/>
    <mergeCell ref="C58:H58"/>
    <mergeCell ref="C22:H22"/>
    <mergeCell ref="A34:B34"/>
    <mergeCell ref="A10:B10"/>
  </mergeCells>
  <dataValidations count="3">
    <dataValidation type="list" allowBlank="1" showInputMessage="1" showErrorMessage="1" sqref="C35:C37 C31:C33 C39:C41 C67:C69 C15:C17 C43:C45 C23:C25 C27:C29 C19:C21 C59:C61 C11:C13 C47:C49 C55:C57 C63:C65 C51:C53">
      <formula1>GRAV</formula1>
    </dataValidation>
    <dataValidation type="list" allowBlank="1" showInputMessage="1" showErrorMessage="1" sqref="D35:D37 D31:D33 D39:D41 D11:D13 D15:D17 D43:D45 D23:D25 D27:D29 D19:D21 D59:D61 D67:D69 D47:D49 D55:D57 D63:D65 D51:D53">
      <formula1>PROB</formula1>
    </dataValidation>
    <dataValidation type="list" allowBlank="1" showInputMessage="1" showErrorMessage="1" sqref="E11:E13 E67:E69 E15:E17 E23:E25 E27:E29 E19:E21 E35:E37 E39:E41 E43:E45 E47:E49 E55:E57 E63:E65 E59:E61 E31:E33 E51:E53">
      <formula1>Importance</formula1>
    </dataValidation>
  </dataValidations>
  <printOptions horizontalCentered="1"/>
  <pageMargins left="0.1968503937007874" right="0.1968503937007874" top="0.9448818897637796" bottom="0.35433070866141736" header="0.31496062992125984" footer="0.31496062992125984"/>
  <pageSetup horizontalDpi="600" verticalDpi="600" orientation="portrait" paperSize="9" r:id="rId4"/>
  <headerFooter>
    <oddHeader>&amp;L&amp;G&amp;C&amp;"+,Normal"&amp;9Outil pour le calcul des risques, la comparaison et le classement des fournisseurs
Conçu par SARK team, Master Qualité UTC 2013/2014
www.utc.fr/master-qualite, puis "Travaux" "Qualité-Management", réf n°274, janvier 2014&amp;R&amp;G</oddHeader>
    <oddFooter>&amp;LFichier : &amp;F, Onglet : {&amp;A}&amp;R&amp;P</oddFooter>
  </headerFooter>
  <rowBreaks count="1" manualBreakCount="1">
    <brk id="45" max="255" man="1"/>
  </rowBreaks>
  <ignoredErrors>
    <ignoredError sqref="I14 I18 I22 I26 I30 I34 I38 I42 I46 I50 I54 I58 I62 I66" formula="1"/>
  </ignoredErrors>
  <legacyDrawing r:id="rId2"/>
  <legacyDrawingHF r:id="rId3"/>
</worksheet>
</file>

<file path=xl/worksheets/sheet3.xml><?xml version="1.0" encoding="utf-8"?>
<worksheet xmlns="http://schemas.openxmlformats.org/spreadsheetml/2006/main" xmlns:r="http://schemas.openxmlformats.org/officeDocument/2006/relationships">
  <dimension ref="A1:I69"/>
  <sheetViews>
    <sheetView workbookViewId="0" topLeftCell="A1">
      <selection activeCell="A4" sqref="A4"/>
    </sheetView>
  </sheetViews>
  <sheetFormatPr defaultColWidth="11.421875" defaultRowHeight="15" customHeight="1"/>
  <cols>
    <col min="1" max="1" width="26.57421875" style="12" customWidth="1"/>
    <col min="2" max="2" width="12.00390625" style="12" customWidth="1"/>
    <col min="3" max="3" width="10.7109375" style="12" customWidth="1"/>
    <col min="4" max="4" width="10.8515625" style="12" bestFit="1" customWidth="1"/>
    <col min="5" max="5" width="10.00390625" style="12" bestFit="1" customWidth="1"/>
    <col min="6" max="8" width="4.7109375" style="12" customWidth="1"/>
    <col min="9" max="9" width="13.8515625" style="17" customWidth="1"/>
    <col min="10" max="16384" width="11.421875" style="12" customWidth="1"/>
  </cols>
  <sheetData>
    <row r="1" spans="1:9" ht="21" customHeight="1" thickBot="1">
      <c r="A1" s="113" t="str">
        <f>'Mode d''emploi'!A1:B1</f>
        <v>Nom de l'entreprise cliente</v>
      </c>
      <c r="B1" s="115"/>
      <c r="C1" s="113" t="str">
        <f>'Mode d''emploi'!C1:C1</f>
        <v> Référence du document</v>
      </c>
      <c r="D1" s="114"/>
      <c r="E1" s="114"/>
      <c r="F1" s="114"/>
      <c r="G1" s="115"/>
      <c r="H1" s="124">
        <f ca="1">TODAY()</f>
        <v>41669</v>
      </c>
      <c r="I1" s="115"/>
    </row>
    <row r="2" spans="1:9" ht="15" customHeight="1" thickBot="1">
      <c r="A2" s="13"/>
      <c r="B2" s="13"/>
      <c r="C2" s="13"/>
      <c r="F2" s="13"/>
      <c r="G2" s="13"/>
      <c r="I2" s="13"/>
    </row>
    <row r="3" spans="1:9" ht="15" customHeight="1" thickBot="1">
      <c r="A3" s="14" t="s">
        <v>51</v>
      </c>
      <c r="B3" s="73" t="s">
        <v>39</v>
      </c>
      <c r="C3" s="11"/>
      <c r="D3" s="15"/>
      <c r="E3" s="121" t="s">
        <v>54</v>
      </c>
      <c r="F3" s="122"/>
      <c r="G3" s="122"/>
      <c r="H3" s="123"/>
      <c r="I3" s="77" t="s">
        <v>64</v>
      </c>
    </row>
    <row r="4" spans="1:9" ht="15" customHeight="1" thickBot="1">
      <c r="A4" s="76" t="s">
        <v>71</v>
      </c>
      <c r="B4" s="79"/>
      <c r="C4" s="80"/>
      <c r="D4" s="16"/>
      <c r="E4" s="75"/>
      <c r="F4" s="75"/>
      <c r="G4" s="75"/>
      <c r="H4" s="75"/>
      <c r="I4" s="75"/>
    </row>
    <row r="5" spans="1:9" ht="15" customHeight="1" thickBot="1">
      <c r="A5" s="78"/>
      <c r="B5" s="78"/>
      <c r="C5" s="78"/>
      <c r="D5" s="16"/>
      <c r="E5" s="116" t="s">
        <v>91</v>
      </c>
      <c r="F5" s="117"/>
      <c r="G5" s="117"/>
      <c r="H5" s="117"/>
      <c r="I5" s="118"/>
    </row>
    <row r="6" spans="1:9" ht="15" customHeight="1" thickBot="1">
      <c r="A6" s="14" t="s">
        <v>52</v>
      </c>
      <c r="B6" s="18">
        <f>AVERAGE(I10,I14,I18,I22,I26,I30,I34,I38,I42,I46,I50)</f>
        <v>0</v>
      </c>
      <c r="E6" s="104" t="s">
        <v>92</v>
      </c>
      <c r="F6" s="105"/>
      <c r="G6" s="105"/>
      <c r="H6" s="105"/>
      <c r="I6" s="106"/>
    </row>
    <row r="7" spans="1:9" ht="15" customHeight="1" thickBot="1">
      <c r="A7" s="14" t="s">
        <v>53</v>
      </c>
      <c r="B7" s="18">
        <f>AVERAGE(I54,I58,I62,I66)</f>
        <v>0</v>
      </c>
      <c r="E7" s="107"/>
      <c r="F7" s="108"/>
      <c r="G7" s="108"/>
      <c r="H7" s="108"/>
      <c r="I7" s="109"/>
    </row>
    <row r="8" spans="1:9" s="21" customFormat="1" ht="15" customHeight="1" thickBot="1">
      <c r="A8" s="19"/>
      <c r="B8" s="19"/>
      <c r="C8" s="19"/>
      <c r="D8" s="19"/>
      <c r="E8" s="19"/>
      <c r="F8" s="19"/>
      <c r="G8" s="19"/>
      <c r="H8" s="19"/>
      <c r="I8" s="20"/>
    </row>
    <row r="9" spans="1:9" ht="33.75" customHeight="1" thickBot="1">
      <c r="A9" s="119" t="s">
        <v>5</v>
      </c>
      <c r="B9" s="120"/>
      <c r="C9" s="22" t="s">
        <v>31</v>
      </c>
      <c r="D9" s="22" t="s">
        <v>32</v>
      </c>
      <c r="E9" s="22" t="s">
        <v>79</v>
      </c>
      <c r="F9" s="22" t="s">
        <v>14</v>
      </c>
      <c r="G9" s="23" t="s">
        <v>22</v>
      </c>
      <c r="H9" s="22" t="s">
        <v>80</v>
      </c>
      <c r="I9" s="24" t="s">
        <v>13</v>
      </c>
    </row>
    <row r="10" spans="1:9" ht="15" customHeight="1">
      <c r="A10" s="111" t="s">
        <v>134</v>
      </c>
      <c r="B10" s="112"/>
      <c r="C10" s="110" t="s">
        <v>50</v>
      </c>
      <c r="D10" s="110"/>
      <c r="E10" s="110"/>
      <c r="F10" s="110"/>
      <c r="G10" s="110"/>
      <c r="H10" s="110"/>
      <c r="I10" s="25">
        <f>_xlfn.IFERROR(SUM(I11:I13),"")</f>
        <v>0</v>
      </c>
    </row>
    <row r="11" spans="1:9" ht="15" customHeight="1">
      <c r="A11" s="26" t="s">
        <v>88</v>
      </c>
      <c r="B11" s="27"/>
      <c r="C11" s="81"/>
      <c r="D11" s="81"/>
      <c r="E11" s="81"/>
      <c r="F11" s="28">
        <f>_xlfn.IFERROR(VLOOKUP(C11,'Mode d''emploi'!$B$26:$D$29,3,),"")</f>
      </c>
      <c r="G11" s="28">
        <f>_xlfn.IFERROR(VLOOKUP(D11,'Mode d''emploi'!$B$32:$D$35,3,),"")</f>
      </c>
      <c r="H11" s="28">
        <f>_xlfn.IFERROR(VLOOKUP(E11,'Mode d''emploi'!$B$35:$D$40,3,),"")</f>
      </c>
      <c r="I11" s="70">
        <f>_xlfn.IFERROR((F11*G11*H11)/(16*SUM($H$11:$H$13)),"")</f>
      </c>
    </row>
    <row r="12" spans="1:9" s="21" customFormat="1" ht="15" customHeight="1">
      <c r="A12" s="26" t="s">
        <v>89</v>
      </c>
      <c r="B12" s="27"/>
      <c r="C12" s="81"/>
      <c r="D12" s="81"/>
      <c r="E12" s="81"/>
      <c r="F12" s="28">
        <f>_xlfn.IFERROR(VLOOKUP(C12,'Mode d''emploi'!$B$26:$D$29,3,),"")</f>
      </c>
      <c r="G12" s="28">
        <f>_xlfn.IFERROR(VLOOKUP(D12,'Mode d''emploi'!$B$32:$D$35,3,),"")</f>
      </c>
      <c r="H12" s="28">
        <f>_xlfn.IFERROR(VLOOKUP(E12,'Mode d''emploi'!$B$35:$D$40,3,),"")</f>
      </c>
      <c r="I12" s="70">
        <f>_xlfn.IFERROR((F12*G12*H12)/(16*SUM($H$11:$H$13)),"")</f>
      </c>
    </row>
    <row r="13" spans="1:9" ht="15" customHeight="1" thickBot="1">
      <c r="A13" s="29" t="s">
        <v>90</v>
      </c>
      <c r="B13" s="31"/>
      <c r="C13" s="90"/>
      <c r="D13" s="90"/>
      <c r="E13" s="90"/>
      <c r="F13" s="30">
        <f>_xlfn.IFERROR(VLOOKUP(C13,'Mode d''emploi'!$B$26:$D$29,3,),"")</f>
      </c>
      <c r="G13" s="30">
        <f>_xlfn.IFERROR(VLOOKUP(D13,'Mode d''emploi'!$B$32:$D$35,3,),"")</f>
      </c>
      <c r="H13" s="30">
        <f>_xlfn.IFERROR(VLOOKUP(E13,'Mode d''emploi'!$B$35:$D$40,3,),"")</f>
      </c>
      <c r="I13" s="95">
        <f>_xlfn.IFERROR((F13*G13*H13)/(16*SUM($H$11:$H$13)),"")</f>
      </c>
    </row>
    <row r="14" spans="1:9" ht="15" customHeight="1">
      <c r="A14" s="111" t="s">
        <v>8</v>
      </c>
      <c r="B14" s="112"/>
      <c r="C14" s="110" t="s">
        <v>50</v>
      </c>
      <c r="D14" s="110"/>
      <c r="E14" s="110"/>
      <c r="F14" s="110"/>
      <c r="G14" s="110"/>
      <c r="H14" s="110"/>
      <c r="I14" s="25">
        <f>_xlfn.IFERROR(SUM(I15:I17),"")</f>
        <v>0</v>
      </c>
    </row>
    <row r="15" spans="1:9" ht="15" customHeight="1">
      <c r="A15" s="26" t="s">
        <v>93</v>
      </c>
      <c r="B15" s="27"/>
      <c r="C15" s="81"/>
      <c r="D15" s="81"/>
      <c r="E15" s="81"/>
      <c r="F15" s="28">
        <f>_xlfn.IFERROR(VLOOKUP(C15,'Mode d''emploi'!$B$26:$D$29,3,),"")</f>
      </c>
      <c r="G15" s="28">
        <f>_xlfn.IFERROR(VLOOKUP(D15,'Mode d''emploi'!$B$32:$D$35,3,),"")</f>
      </c>
      <c r="H15" s="28">
        <f>_xlfn.IFERROR(VLOOKUP(E15,'Mode d''emploi'!$B$35:$D$40,3,),"")</f>
      </c>
      <c r="I15" s="70">
        <f>_xlfn.IFERROR((F15*G15*H15)/(16*SUM($H$15:$H$17)),"")</f>
      </c>
    </row>
    <row r="16" spans="1:9" s="21" customFormat="1" ht="15" customHeight="1">
      <c r="A16" s="26" t="s">
        <v>94</v>
      </c>
      <c r="B16" s="27"/>
      <c r="C16" s="81"/>
      <c r="D16" s="81"/>
      <c r="E16" s="81"/>
      <c r="F16" s="28">
        <f>_xlfn.IFERROR(VLOOKUP(C16,'Mode d''emploi'!$B$26:$D$29,3,),"")</f>
      </c>
      <c r="G16" s="28">
        <f>_xlfn.IFERROR(VLOOKUP(D16,'Mode d''emploi'!$B$32:$D$35,3,),"")</f>
      </c>
      <c r="H16" s="28">
        <f>_xlfn.IFERROR(VLOOKUP(E16,'Mode d''emploi'!$B$35:$D$40,3,),"")</f>
      </c>
      <c r="I16" s="70">
        <f>_xlfn.IFERROR((F16*G16*H16)/(16*SUM($H$15:$H$17)),"")</f>
      </c>
    </row>
    <row r="17" spans="1:9" ht="15" customHeight="1" thickBot="1">
      <c r="A17" s="29" t="s">
        <v>95</v>
      </c>
      <c r="B17" s="31"/>
      <c r="C17" s="90"/>
      <c r="D17" s="90"/>
      <c r="E17" s="90"/>
      <c r="F17" s="30">
        <f>_xlfn.IFERROR(VLOOKUP(C17,'Mode d''emploi'!$B$26:$D$29,3,),"")</f>
      </c>
      <c r="G17" s="30">
        <f>_xlfn.IFERROR(VLOOKUP(D17,'Mode d''emploi'!$B$32:$D$35,3,),"")</f>
      </c>
      <c r="H17" s="30">
        <f>_xlfn.IFERROR(VLOOKUP(E17,'Mode d''emploi'!$B$35:$D$40,3,),"")</f>
      </c>
      <c r="I17" s="95">
        <f>_xlfn.IFERROR((F17*G17*H17)/(16*SUM($H$15:$H$17)),"")</f>
      </c>
    </row>
    <row r="18" spans="1:9" ht="15" customHeight="1">
      <c r="A18" s="111" t="s">
        <v>9</v>
      </c>
      <c r="B18" s="112"/>
      <c r="C18" s="110" t="s">
        <v>50</v>
      </c>
      <c r="D18" s="110"/>
      <c r="E18" s="110"/>
      <c r="F18" s="110"/>
      <c r="G18" s="110"/>
      <c r="H18" s="110"/>
      <c r="I18" s="25">
        <f>_xlfn.IFERROR(SUM(I19:I21),"")</f>
        <v>0</v>
      </c>
    </row>
    <row r="19" spans="1:9" ht="15" customHeight="1">
      <c r="A19" s="26" t="s">
        <v>96</v>
      </c>
      <c r="B19" s="27"/>
      <c r="C19" s="81"/>
      <c r="D19" s="81"/>
      <c r="E19" s="81"/>
      <c r="F19" s="28">
        <f>_xlfn.IFERROR(VLOOKUP(C19,'Mode d''emploi'!$B$26:$D$29,3,),"")</f>
      </c>
      <c r="G19" s="28">
        <f>_xlfn.IFERROR(VLOOKUP(D19,'Mode d''emploi'!$B$32:$D$35,3,),"")</f>
      </c>
      <c r="H19" s="28">
        <f>_xlfn.IFERROR(VLOOKUP(E19,'Mode d''emploi'!$B$35:$D$40,3,),"")</f>
      </c>
      <c r="I19" s="70">
        <f>_xlfn.IFERROR((F19*G19*H19)/(16*SUM($H$19:$H$21)),"")</f>
      </c>
    </row>
    <row r="20" spans="1:9" s="21" customFormat="1" ht="15" customHeight="1">
      <c r="A20" s="26" t="s">
        <v>97</v>
      </c>
      <c r="B20" s="27"/>
      <c r="C20" s="81"/>
      <c r="D20" s="81"/>
      <c r="E20" s="81"/>
      <c r="F20" s="28">
        <f>_xlfn.IFERROR(VLOOKUP(C20,'Mode d''emploi'!$B$26:$D$29,3,),"")</f>
      </c>
      <c r="G20" s="28">
        <f>_xlfn.IFERROR(VLOOKUP(D20,'Mode d''emploi'!$B$32:$D$35,3,),"")</f>
      </c>
      <c r="H20" s="28">
        <f>_xlfn.IFERROR(VLOOKUP(E20,'Mode d''emploi'!$B$35:$D$40,3,),"")</f>
      </c>
      <c r="I20" s="70">
        <f>_xlfn.IFERROR((F20*G20*H20)/(16*SUM($H$19:$H$21)),"")</f>
      </c>
    </row>
    <row r="21" spans="1:9" ht="15" customHeight="1" thickBot="1">
      <c r="A21" s="29" t="s">
        <v>98</v>
      </c>
      <c r="B21" s="31"/>
      <c r="C21" s="90"/>
      <c r="D21" s="90"/>
      <c r="E21" s="90"/>
      <c r="F21" s="30">
        <f>_xlfn.IFERROR(VLOOKUP(C21,'Mode d''emploi'!$B$26:$D$29,3,),"")</f>
      </c>
      <c r="G21" s="30">
        <f>_xlfn.IFERROR(VLOOKUP(D21,'Mode d''emploi'!$B$32:$D$35,3,),"")</f>
      </c>
      <c r="H21" s="30">
        <f>_xlfn.IFERROR(VLOOKUP(E21,'Mode d''emploi'!$B$35:$D$40,3,),"")</f>
      </c>
      <c r="I21" s="95">
        <f>_xlfn.IFERROR((F21*G21*H21)/(16*SUM($H$19:$H$21)),"")</f>
      </c>
    </row>
    <row r="22" spans="1:9" ht="15" customHeight="1">
      <c r="A22" s="111" t="s">
        <v>1</v>
      </c>
      <c r="B22" s="112"/>
      <c r="C22" s="110" t="s">
        <v>50</v>
      </c>
      <c r="D22" s="110"/>
      <c r="E22" s="110"/>
      <c r="F22" s="110"/>
      <c r="G22" s="110"/>
      <c r="H22" s="110"/>
      <c r="I22" s="25">
        <f>_xlfn.IFERROR(SUM(I23:I25),"")</f>
        <v>0</v>
      </c>
    </row>
    <row r="23" spans="1:9" ht="15" customHeight="1">
      <c r="A23" s="26" t="s">
        <v>99</v>
      </c>
      <c r="B23" s="27"/>
      <c r="C23" s="81"/>
      <c r="D23" s="81"/>
      <c r="E23" s="81"/>
      <c r="F23" s="28">
        <f>_xlfn.IFERROR(VLOOKUP(C23,'Mode d''emploi'!$B$26:$D$29,3,),"")</f>
      </c>
      <c r="G23" s="28">
        <f>_xlfn.IFERROR(VLOOKUP(D23,'Mode d''emploi'!$B$32:$D$35,3,),"")</f>
      </c>
      <c r="H23" s="28">
        <f>_xlfn.IFERROR(VLOOKUP(E23,'Mode d''emploi'!$B$35:$D$40,3,),"")</f>
      </c>
      <c r="I23" s="70">
        <f>_xlfn.IFERROR((F23*G23*H23)/(16*SUM($H$23:$H$25)),"")</f>
      </c>
    </row>
    <row r="24" spans="1:9" s="21" customFormat="1" ht="15" customHeight="1">
      <c r="A24" s="26" t="s">
        <v>100</v>
      </c>
      <c r="B24" s="27"/>
      <c r="C24" s="81"/>
      <c r="D24" s="81"/>
      <c r="E24" s="81"/>
      <c r="F24" s="28">
        <f>_xlfn.IFERROR(VLOOKUP(C24,'Mode d''emploi'!$B$26:$D$29,3,),"")</f>
      </c>
      <c r="G24" s="28">
        <f>_xlfn.IFERROR(VLOOKUP(D24,'Mode d''emploi'!$B$32:$D$35,3,),"")</f>
      </c>
      <c r="H24" s="28">
        <f>_xlfn.IFERROR(VLOOKUP(E24,'Mode d''emploi'!$B$35:$D$40,3,),"")</f>
      </c>
      <c r="I24" s="70">
        <f>_xlfn.IFERROR((F24*G24*H24)/(16*SUM($H$23:$H$25)),"")</f>
      </c>
    </row>
    <row r="25" spans="1:9" ht="15" customHeight="1" thickBot="1">
      <c r="A25" s="29" t="s">
        <v>101</v>
      </c>
      <c r="B25" s="31"/>
      <c r="C25" s="90"/>
      <c r="D25" s="90"/>
      <c r="E25" s="90"/>
      <c r="F25" s="30">
        <f>_xlfn.IFERROR(VLOOKUP(C25,'Mode d''emploi'!$B$26:$D$29,3,),"")</f>
      </c>
      <c r="G25" s="30">
        <f>_xlfn.IFERROR(VLOOKUP(D25,'Mode d''emploi'!$B$32:$D$35,3,),"")</f>
      </c>
      <c r="H25" s="30">
        <f>_xlfn.IFERROR(VLOOKUP(E25,'Mode d''emploi'!$B$35:$D$40,3,),"")</f>
      </c>
      <c r="I25" s="95">
        <f>_xlfn.IFERROR((F25*G25*H25)/(16*SUM($H$23:$H$25)),"")</f>
      </c>
    </row>
    <row r="26" spans="1:9" ht="15" customHeight="1">
      <c r="A26" s="111" t="s">
        <v>3</v>
      </c>
      <c r="B26" s="112"/>
      <c r="C26" s="110" t="s">
        <v>50</v>
      </c>
      <c r="D26" s="110"/>
      <c r="E26" s="110"/>
      <c r="F26" s="110"/>
      <c r="G26" s="110"/>
      <c r="H26" s="110"/>
      <c r="I26" s="25">
        <f>_xlfn.IFERROR(SUM(I27:I29),"")</f>
        <v>0</v>
      </c>
    </row>
    <row r="27" spans="1:9" ht="15" customHeight="1">
      <c r="A27" s="26" t="s">
        <v>102</v>
      </c>
      <c r="B27" s="27"/>
      <c r="C27" s="81"/>
      <c r="D27" s="81"/>
      <c r="E27" s="81"/>
      <c r="F27" s="28">
        <f>_xlfn.IFERROR(VLOOKUP(C27,'Mode d''emploi'!$B$26:$D$29,3,),"")</f>
      </c>
      <c r="G27" s="28">
        <f>_xlfn.IFERROR(VLOOKUP(D27,'Mode d''emploi'!$B$32:$D$35,3,),"")</f>
      </c>
      <c r="H27" s="28">
        <f>_xlfn.IFERROR(VLOOKUP(E27,'Mode d''emploi'!$B$35:$D$40,3,),"")</f>
      </c>
      <c r="I27" s="70">
        <f>_xlfn.IFERROR((F27*G27*H27)/(16*SUM($H$27:$H$29)),"")</f>
      </c>
    </row>
    <row r="28" spans="1:9" s="21" customFormat="1" ht="15" customHeight="1">
      <c r="A28" s="26" t="s">
        <v>103</v>
      </c>
      <c r="B28" s="27"/>
      <c r="C28" s="81"/>
      <c r="D28" s="81"/>
      <c r="E28" s="81"/>
      <c r="F28" s="28">
        <f>_xlfn.IFERROR(VLOOKUP(C28,'Mode d''emploi'!$B$26:$D$29,3,),"")</f>
      </c>
      <c r="G28" s="28">
        <f>_xlfn.IFERROR(VLOOKUP(D28,'Mode d''emploi'!$B$32:$D$35,3,),"")</f>
      </c>
      <c r="H28" s="28">
        <f>_xlfn.IFERROR(VLOOKUP(E28,'Mode d''emploi'!$B$35:$D$40,3,),"")</f>
      </c>
      <c r="I28" s="70">
        <f>_xlfn.IFERROR((F28*G28*H28)/(16*SUM($H$27:$H$29)),"")</f>
      </c>
    </row>
    <row r="29" spans="1:9" ht="15" customHeight="1" thickBot="1">
      <c r="A29" s="29" t="s">
        <v>104</v>
      </c>
      <c r="B29" s="31"/>
      <c r="C29" s="90"/>
      <c r="D29" s="90"/>
      <c r="E29" s="90"/>
      <c r="F29" s="30">
        <f>_xlfn.IFERROR(VLOOKUP(C29,'Mode d''emploi'!$B$26:$D$29,3,),"")</f>
      </c>
      <c r="G29" s="30">
        <f>_xlfn.IFERROR(VLOOKUP(D29,'Mode d''emploi'!$B$32:$D$35,3,),"")</f>
      </c>
      <c r="H29" s="30">
        <f>_xlfn.IFERROR(VLOOKUP(E29,'Mode d''emploi'!$B$35:$D$40,3,),"")</f>
      </c>
      <c r="I29" s="95">
        <f>_xlfn.IFERROR((F29*G29*H29)/(16*SUM($H$27:$H$29)),"")</f>
      </c>
    </row>
    <row r="30" spans="1:9" ht="15" customHeight="1">
      <c r="A30" s="111" t="s">
        <v>6</v>
      </c>
      <c r="B30" s="112"/>
      <c r="C30" s="110" t="s">
        <v>50</v>
      </c>
      <c r="D30" s="110"/>
      <c r="E30" s="110"/>
      <c r="F30" s="110"/>
      <c r="G30" s="110"/>
      <c r="H30" s="110"/>
      <c r="I30" s="25">
        <f>_xlfn.IFERROR(SUM(I31:I33),"")</f>
        <v>0</v>
      </c>
    </row>
    <row r="31" spans="1:9" ht="15" customHeight="1">
      <c r="A31" s="26" t="s">
        <v>105</v>
      </c>
      <c r="B31" s="27"/>
      <c r="C31" s="81"/>
      <c r="D31" s="81"/>
      <c r="E31" s="81"/>
      <c r="F31" s="28">
        <f>_xlfn.IFERROR(VLOOKUP(C31,'Mode d''emploi'!$B$26:$D$29,3,),"")</f>
      </c>
      <c r="G31" s="28">
        <f>_xlfn.IFERROR(VLOOKUP(D31,'Mode d''emploi'!$B$32:$D$35,3,),"")</f>
      </c>
      <c r="H31" s="28">
        <f>_xlfn.IFERROR(VLOOKUP(E31,'Mode d''emploi'!$B$35:$D$40,3,),"")</f>
      </c>
      <c r="I31" s="70">
        <f>_xlfn.IFERROR((F31*G31*H31)/(16*SUM($H$31:$H$33)),"")</f>
      </c>
    </row>
    <row r="32" spans="1:9" s="21" customFormat="1" ht="15" customHeight="1">
      <c r="A32" s="26" t="s">
        <v>106</v>
      </c>
      <c r="B32" s="27"/>
      <c r="C32" s="81"/>
      <c r="D32" s="81"/>
      <c r="E32" s="81"/>
      <c r="F32" s="28">
        <f>_xlfn.IFERROR(VLOOKUP(C32,'Mode d''emploi'!$B$26:$D$29,3,),"")</f>
      </c>
      <c r="G32" s="28">
        <f>_xlfn.IFERROR(VLOOKUP(D32,'Mode d''emploi'!$B$32:$D$35,3,),"")</f>
      </c>
      <c r="H32" s="28">
        <f>_xlfn.IFERROR(VLOOKUP(E32,'Mode d''emploi'!$B$35:$D$40,3,),"")</f>
      </c>
      <c r="I32" s="70">
        <f>_xlfn.IFERROR((F32*G32*H32)/(16*SUM($H$31:$H$33)),"")</f>
      </c>
    </row>
    <row r="33" spans="1:9" ht="15" customHeight="1" thickBot="1">
      <c r="A33" s="29" t="s">
        <v>107</v>
      </c>
      <c r="B33" s="31"/>
      <c r="C33" s="90"/>
      <c r="D33" s="90"/>
      <c r="E33" s="90"/>
      <c r="F33" s="30">
        <f>_xlfn.IFERROR(VLOOKUP(C33,'Mode d''emploi'!$B$26:$D$29,3,),"")</f>
      </c>
      <c r="G33" s="30">
        <f>_xlfn.IFERROR(VLOOKUP(D33,'Mode d''emploi'!$B$32:$D$35,3,),"")</f>
      </c>
      <c r="H33" s="30">
        <f>_xlfn.IFERROR(VLOOKUP(E33,'Mode d''emploi'!$B$35:$D$40,3,),"")</f>
      </c>
      <c r="I33" s="95">
        <f>_xlfn.IFERROR((F33*G33*H33)/(16*SUM($H$31:$H$33)),"")</f>
      </c>
    </row>
    <row r="34" spans="1:9" ht="15" customHeight="1">
      <c r="A34" s="111" t="s">
        <v>0</v>
      </c>
      <c r="B34" s="112"/>
      <c r="C34" s="110" t="s">
        <v>50</v>
      </c>
      <c r="D34" s="110"/>
      <c r="E34" s="110"/>
      <c r="F34" s="110"/>
      <c r="G34" s="110"/>
      <c r="H34" s="110"/>
      <c r="I34" s="25">
        <f>_xlfn.IFERROR(SUM(I35:I37),"")</f>
        <v>0</v>
      </c>
    </row>
    <row r="35" spans="1:9" ht="15" customHeight="1">
      <c r="A35" s="26" t="s">
        <v>108</v>
      </c>
      <c r="B35" s="27"/>
      <c r="C35" s="81"/>
      <c r="D35" s="81"/>
      <c r="E35" s="81"/>
      <c r="F35" s="28">
        <f>_xlfn.IFERROR(VLOOKUP(C35,'Mode d''emploi'!$B$26:$D$29,3,),"")</f>
      </c>
      <c r="G35" s="28">
        <f>_xlfn.IFERROR(VLOOKUP(D35,'Mode d''emploi'!$B$32:$D$35,3,),"")</f>
      </c>
      <c r="H35" s="28">
        <f>_xlfn.IFERROR(VLOOKUP(E35,'Mode d''emploi'!$B$35:$D$40,3,),"")</f>
      </c>
      <c r="I35" s="70">
        <f>_xlfn.IFERROR((F35*G35*H35)/(16*SUM($H$35:$H$37)),"")</f>
      </c>
    </row>
    <row r="36" spans="1:9" s="21" customFormat="1" ht="15" customHeight="1">
      <c r="A36" s="26" t="s">
        <v>130</v>
      </c>
      <c r="B36" s="27"/>
      <c r="C36" s="81"/>
      <c r="D36" s="81"/>
      <c r="E36" s="81"/>
      <c r="F36" s="28">
        <f>_xlfn.IFERROR(VLOOKUP(C36,'Mode d''emploi'!$B$26:$D$29,3,),"")</f>
      </c>
      <c r="G36" s="28">
        <f>_xlfn.IFERROR(VLOOKUP(D36,'Mode d''emploi'!$B$32:$D$35,3,),"")</f>
      </c>
      <c r="H36" s="28">
        <f>_xlfn.IFERROR(VLOOKUP(E36,'Mode d''emploi'!$B$35:$D$40,3,),"")</f>
      </c>
      <c r="I36" s="70">
        <f>_xlfn.IFERROR((F36*G36*H36)/(16*SUM($H$35:$H$37)),"")</f>
      </c>
    </row>
    <row r="37" spans="1:9" ht="15" customHeight="1" thickBot="1">
      <c r="A37" s="29" t="s">
        <v>109</v>
      </c>
      <c r="B37" s="31"/>
      <c r="C37" s="90"/>
      <c r="D37" s="90"/>
      <c r="E37" s="90"/>
      <c r="F37" s="30">
        <f>_xlfn.IFERROR(VLOOKUP(C37,'Mode d''emploi'!$B$26:$D$29,3,),"")</f>
      </c>
      <c r="G37" s="30">
        <f>_xlfn.IFERROR(VLOOKUP(D37,'Mode d''emploi'!$B$32:$D$35,3,),"")</f>
      </c>
      <c r="H37" s="30">
        <f>_xlfn.IFERROR(VLOOKUP(E37,'Mode d''emploi'!$B$35:$D$40,3,),"")</f>
      </c>
      <c r="I37" s="95">
        <f>_xlfn.IFERROR((F37*G37*H37)/(16*SUM($H$35:$H$37)),"")</f>
      </c>
    </row>
    <row r="38" spans="1:9" ht="15" customHeight="1">
      <c r="A38" s="111" t="s">
        <v>4</v>
      </c>
      <c r="B38" s="112"/>
      <c r="C38" s="110" t="s">
        <v>50</v>
      </c>
      <c r="D38" s="110"/>
      <c r="E38" s="110"/>
      <c r="F38" s="110"/>
      <c r="G38" s="110"/>
      <c r="H38" s="110"/>
      <c r="I38" s="25">
        <f>_xlfn.IFERROR(SUM(I39:I41),"")</f>
        <v>0</v>
      </c>
    </row>
    <row r="39" spans="1:9" ht="15" customHeight="1">
      <c r="A39" s="26" t="s">
        <v>110</v>
      </c>
      <c r="B39" s="27"/>
      <c r="C39" s="81"/>
      <c r="D39" s="81"/>
      <c r="E39" s="81"/>
      <c r="F39" s="28">
        <f>_xlfn.IFERROR(VLOOKUP(C39,'Mode d''emploi'!$B$26:$D$29,3,),"")</f>
      </c>
      <c r="G39" s="28">
        <f>_xlfn.IFERROR(VLOOKUP(D39,'Mode d''emploi'!$B$32:$D$35,3,),"")</f>
      </c>
      <c r="H39" s="28">
        <f>_xlfn.IFERROR(VLOOKUP(E39,'Mode d''emploi'!$B$35:$D$40,3,),"")</f>
      </c>
      <c r="I39" s="70">
        <f>_xlfn.IFERROR((F39*G39*H39)/(16*SUM($H$39:$H$41)),"")</f>
      </c>
    </row>
    <row r="40" spans="1:9" s="21" customFormat="1" ht="15" customHeight="1">
      <c r="A40" s="26" t="s">
        <v>111</v>
      </c>
      <c r="B40" s="27"/>
      <c r="C40" s="81"/>
      <c r="D40" s="81"/>
      <c r="E40" s="81"/>
      <c r="F40" s="28">
        <f>_xlfn.IFERROR(VLOOKUP(C40,'Mode d''emploi'!$B$26:$D$29,3,),"")</f>
      </c>
      <c r="G40" s="28">
        <f>_xlfn.IFERROR(VLOOKUP(D40,'Mode d''emploi'!$B$32:$D$35,3,),"")</f>
      </c>
      <c r="H40" s="28">
        <f>_xlfn.IFERROR(VLOOKUP(E40,'Mode d''emploi'!$B$35:$D$40,3,),"")</f>
      </c>
      <c r="I40" s="70">
        <f>_xlfn.IFERROR((F40*G40*H40)/(16*SUM($H$39:$H$41)),"")</f>
      </c>
    </row>
    <row r="41" spans="1:9" ht="15" customHeight="1" thickBot="1">
      <c r="A41" s="29" t="s">
        <v>112</v>
      </c>
      <c r="B41" s="31"/>
      <c r="C41" s="90"/>
      <c r="D41" s="90"/>
      <c r="E41" s="90"/>
      <c r="F41" s="30">
        <f>_xlfn.IFERROR(VLOOKUP(C41,'Mode d''emploi'!$B$26:$D$29,3,),"")</f>
      </c>
      <c r="G41" s="30">
        <f>_xlfn.IFERROR(VLOOKUP(D41,'Mode d''emploi'!$B$32:$D$35,3,),"")</f>
      </c>
      <c r="H41" s="30">
        <f>_xlfn.IFERROR(VLOOKUP(E41,'Mode d''emploi'!$B$35:$D$40,3,),"")</f>
      </c>
      <c r="I41" s="95">
        <f>_xlfn.IFERROR((F41*G41*H41)/(16*SUM($H$39:$H$41)),"")</f>
      </c>
    </row>
    <row r="42" spans="1:9" ht="15" customHeight="1">
      <c r="A42" s="111" t="s">
        <v>2</v>
      </c>
      <c r="B42" s="112"/>
      <c r="C42" s="110" t="s">
        <v>50</v>
      </c>
      <c r="D42" s="110"/>
      <c r="E42" s="110"/>
      <c r="F42" s="110"/>
      <c r="G42" s="110"/>
      <c r="H42" s="110"/>
      <c r="I42" s="25">
        <f>_xlfn.IFERROR(SUM(I43:I45),"")</f>
        <v>0</v>
      </c>
    </row>
    <row r="43" spans="1:9" ht="15" customHeight="1">
      <c r="A43" s="26" t="s">
        <v>113</v>
      </c>
      <c r="B43" s="27"/>
      <c r="C43" s="81"/>
      <c r="D43" s="81"/>
      <c r="E43" s="81"/>
      <c r="F43" s="28">
        <f>_xlfn.IFERROR(VLOOKUP(C43,'Mode d''emploi'!$B$26:$D$29,3,),"")</f>
      </c>
      <c r="G43" s="28">
        <f>_xlfn.IFERROR(VLOOKUP(D43,'Mode d''emploi'!$B$32:$D$35,3,),"")</f>
      </c>
      <c r="H43" s="28">
        <f>_xlfn.IFERROR(VLOOKUP(E43,'Mode d''emploi'!$B$35:$D$40,3,),"")</f>
      </c>
      <c r="I43" s="70">
        <f>_xlfn.IFERROR((F43*G43*H43)/(16*SUM($H$43:$H$45)),"")</f>
      </c>
    </row>
    <row r="44" spans="1:9" s="21" customFormat="1" ht="15" customHeight="1">
      <c r="A44" s="26" t="s">
        <v>114</v>
      </c>
      <c r="B44" s="27"/>
      <c r="C44" s="81"/>
      <c r="D44" s="81"/>
      <c r="E44" s="81"/>
      <c r="F44" s="28">
        <f>_xlfn.IFERROR(VLOOKUP(C44,'Mode d''emploi'!$B$26:$D$29,3,),"")</f>
      </c>
      <c r="G44" s="28">
        <f>_xlfn.IFERROR(VLOOKUP(D44,'Mode d''emploi'!$B$32:$D$35,3,),"")</f>
      </c>
      <c r="H44" s="28">
        <f>_xlfn.IFERROR(VLOOKUP(E44,'Mode d''emploi'!$B$35:$D$40,3,),"")</f>
      </c>
      <c r="I44" s="70">
        <f>_xlfn.IFERROR((F44*G44*H44)/(16*SUM($H$43:$H$45)),"")</f>
      </c>
    </row>
    <row r="45" spans="1:9" ht="15.75" thickBot="1">
      <c r="A45" s="29" t="s">
        <v>115</v>
      </c>
      <c r="B45" s="31"/>
      <c r="C45" s="90"/>
      <c r="D45" s="90"/>
      <c r="E45" s="90"/>
      <c r="F45" s="30">
        <f>_xlfn.IFERROR(VLOOKUP(C45,'Mode d''emploi'!$B$26:$D$29,3,),"")</f>
      </c>
      <c r="G45" s="30">
        <f>_xlfn.IFERROR(VLOOKUP(D45,'Mode d''emploi'!$B$32:$D$35,3,),"")</f>
      </c>
      <c r="H45" s="30">
        <f>_xlfn.IFERROR(VLOOKUP(E45,'Mode d''emploi'!$B$35:$D$40,3,),"")</f>
      </c>
      <c r="I45" s="95">
        <f>_xlfn.IFERROR((F45*G45*H45)/(16*SUM($H$43:$H$45)),"")</f>
      </c>
    </row>
    <row r="46" spans="1:9" ht="15" customHeight="1">
      <c r="A46" s="111" t="s">
        <v>7</v>
      </c>
      <c r="B46" s="112"/>
      <c r="C46" s="110" t="s">
        <v>50</v>
      </c>
      <c r="D46" s="110"/>
      <c r="E46" s="110"/>
      <c r="F46" s="110"/>
      <c r="G46" s="110"/>
      <c r="H46" s="110"/>
      <c r="I46" s="25">
        <f>_xlfn.IFERROR(SUM(I47:I49),"")</f>
        <v>0</v>
      </c>
    </row>
    <row r="47" spans="1:9" ht="15" customHeight="1">
      <c r="A47" s="26" t="s">
        <v>105</v>
      </c>
      <c r="B47" s="27"/>
      <c r="C47" s="81"/>
      <c r="D47" s="81"/>
      <c r="E47" s="81"/>
      <c r="F47" s="28">
        <f>_xlfn.IFERROR(VLOOKUP(C47,'Mode d''emploi'!$B$26:$D$29,3,),"")</f>
      </c>
      <c r="G47" s="28">
        <f>_xlfn.IFERROR(VLOOKUP(D47,'Mode d''emploi'!$B$32:$D$35,3,),"")</f>
      </c>
      <c r="H47" s="28">
        <f>_xlfn.IFERROR(VLOOKUP(E47,'Mode d''emploi'!$B$35:$D$40,3,),"")</f>
      </c>
      <c r="I47" s="70">
        <f>_xlfn.IFERROR((F47*G47*H47)/(16*SUM($H$47:$H$49)),"")</f>
      </c>
    </row>
    <row r="48" spans="1:9" ht="15" customHeight="1">
      <c r="A48" s="26" t="s">
        <v>116</v>
      </c>
      <c r="B48" s="27"/>
      <c r="C48" s="81"/>
      <c r="D48" s="81"/>
      <c r="E48" s="81"/>
      <c r="F48" s="28">
        <f>_xlfn.IFERROR(VLOOKUP(C48,'Mode d''emploi'!$B$26:$D$29,3,),"")</f>
      </c>
      <c r="G48" s="28">
        <f>_xlfn.IFERROR(VLOOKUP(D48,'Mode d''emploi'!$B$32:$D$35,3,),"")</f>
      </c>
      <c r="H48" s="28">
        <f>_xlfn.IFERROR(VLOOKUP(E48,'Mode d''emploi'!$B$35:$D$40,3,),"")</f>
      </c>
      <c r="I48" s="70">
        <f>_xlfn.IFERROR((F48*G48*H48)/(16*SUM($H$47:$H$49)),"")</f>
      </c>
    </row>
    <row r="49" spans="1:9" ht="15" customHeight="1" thickBot="1">
      <c r="A49" s="29" t="s">
        <v>107</v>
      </c>
      <c r="B49" s="31"/>
      <c r="C49" s="90"/>
      <c r="D49" s="90"/>
      <c r="E49" s="90"/>
      <c r="F49" s="30">
        <f>_xlfn.IFERROR(VLOOKUP(C49,'Mode d''emploi'!$B$26:$D$29,3,),"")</f>
      </c>
      <c r="G49" s="30">
        <f>_xlfn.IFERROR(VLOOKUP(D49,'Mode d''emploi'!$B$32:$D$35,3,),"")</f>
      </c>
      <c r="H49" s="30">
        <f>_xlfn.IFERROR(VLOOKUP(E49,'Mode d''emploi'!$B$35:$D$40,3,),"")</f>
      </c>
      <c r="I49" s="95">
        <f>_xlfn.IFERROR((F49*G49*H49)/(16*SUM($H$47:$H$49)),"")</f>
      </c>
    </row>
    <row r="50" spans="1:9" ht="15" customHeight="1">
      <c r="A50" s="111" t="s">
        <v>49</v>
      </c>
      <c r="B50" s="112"/>
      <c r="C50" s="110" t="s">
        <v>50</v>
      </c>
      <c r="D50" s="110"/>
      <c r="E50" s="110"/>
      <c r="F50" s="110"/>
      <c r="G50" s="110"/>
      <c r="H50" s="110"/>
      <c r="I50" s="25">
        <f>_xlfn.IFERROR(SUM(I51:I53),"")</f>
        <v>0</v>
      </c>
    </row>
    <row r="51" spans="1:9" ht="15" customHeight="1">
      <c r="A51" s="26" t="s">
        <v>117</v>
      </c>
      <c r="B51" s="27"/>
      <c r="C51" s="81"/>
      <c r="D51" s="81"/>
      <c r="E51" s="81"/>
      <c r="F51" s="28">
        <f>_xlfn.IFERROR(VLOOKUP(C51,'Mode d''emploi'!$B$26:$D$29,3,),"")</f>
      </c>
      <c r="G51" s="28">
        <f>_xlfn.IFERROR(VLOOKUP(D51,'Mode d''emploi'!$B$32:$D$35,3,),"")</f>
      </c>
      <c r="H51" s="28">
        <f>_xlfn.IFERROR(VLOOKUP(E51,'Mode d''emploi'!$B$35:$D$40,3,),"")</f>
      </c>
      <c r="I51" s="70">
        <f>_xlfn.IFERROR((F51*G51*H51)/(16*SUM($H$51:$H$53)),"")</f>
      </c>
    </row>
    <row r="52" spans="1:9" ht="15" customHeight="1">
      <c r="A52" s="26" t="s">
        <v>118</v>
      </c>
      <c r="B52" s="27"/>
      <c r="C52" s="81"/>
      <c r="D52" s="81"/>
      <c r="E52" s="81"/>
      <c r="F52" s="28">
        <f>_xlfn.IFERROR(VLOOKUP(C52,'Mode d''emploi'!$B$26:$D$29,3,),"")</f>
      </c>
      <c r="G52" s="28">
        <f>_xlfn.IFERROR(VLOOKUP(D52,'Mode d''emploi'!$B$32:$D$35,3,),"")</f>
      </c>
      <c r="H52" s="28">
        <f>_xlfn.IFERROR(VLOOKUP(E52,'Mode d''emploi'!$B$35:$D$40,3,),"")</f>
      </c>
      <c r="I52" s="70">
        <f>_xlfn.IFERROR((F52*G52*H52)/(16*SUM($H$51:$H$53)),"")</f>
      </c>
    </row>
    <row r="53" spans="1:9" ht="15" customHeight="1" thickBot="1">
      <c r="A53" s="29" t="s">
        <v>119</v>
      </c>
      <c r="B53" s="31"/>
      <c r="C53" s="90"/>
      <c r="D53" s="90"/>
      <c r="E53" s="90"/>
      <c r="F53" s="30">
        <f>_xlfn.IFERROR(VLOOKUP(C53,'Mode d''emploi'!$B$26:$D$29,3,),"")</f>
      </c>
      <c r="G53" s="30">
        <f>_xlfn.IFERROR(VLOOKUP(D53,'Mode d''emploi'!$B$32:$D$35,3,),"")</f>
      </c>
      <c r="H53" s="30">
        <f>_xlfn.IFERROR(VLOOKUP(E53,'Mode d''emploi'!$B$35:$D$40,3,),"")</f>
      </c>
      <c r="I53" s="95">
        <f>_xlfn.IFERROR((F53*G53*H53)/(16*SUM($H$51:$H$53)),"")</f>
      </c>
    </row>
    <row r="54" spans="1:9" ht="15" customHeight="1">
      <c r="A54" s="111" t="s">
        <v>135</v>
      </c>
      <c r="B54" s="112"/>
      <c r="C54" s="110" t="s">
        <v>50</v>
      </c>
      <c r="D54" s="110"/>
      <c r="E54" s="110"/>
      <c r="F54" s="110"/>
      <c r="G54" s="110"/>
      <c r="H54" s="110"/>
      <c r="I54" s="25">
        <f>_xlfn.IFERROR(SUM(I55:I57),"")</f>
        <v>0</v>
      </c>
    </row>
    <row r="55" spans="1:9" ht="15" customHeight="1">
      <c r="A55" s="26" t="s">
        <v>120</v>
      </c>
      <c r="B55" s="27"/>
      <c r="C55" s="81"/>
      <c r="D55" s="81"/>
      <c r="E55" s="81"/>
      <c r="F55" s="28">
        <f>_xlfn.IFERROR(VLOOKUP(C55,'Mode d''emploi'!$B$26:$D$29,3,),"")</f>
      </c>
      <c r="G55" s="28">
        <f>_xlfn.IFERROR(VLOOKUP(D55,'Mode d''emploi'!$B$32:$D$35,3,),"")</f>
      </c>
      <c r="H55" s="28">
        <f>_xlfn.IFERROR(VLOOKUP(E55,'Mode d''emploi'!$B$35:$D$40,3,),"")</f>
      </c>
      <c r="I55" s="70">
        <f>_xlfn.IFERROR((F55*G55*H55)/(16*SUM($H$55:$H$57)),"")</f>
      </c>
    </row>
    <row r="56" spans="1:9" ht="15" customHeight="1">
      <c r="A56" s="26" t="s">
        <v>131</v>
      </c>
      <c r="B56" s="27"/>
      <c r="C56" s="81"/>
      <c r="D56" s="81"/>
      <c r="E56" s="81"/>
      <c r="F56" s="28">
        <f>_xlfn.IFERROR(VLOOKUP(C56,'Mode d''emploi'!$B$26:$D$29,3,),"")</f>
      </c>
      <c r="G56" s="28">
        <f>_xlfn.IFERROR(VLOOKUP(D56,'Mode d''emploi'!$B$32:$D$35,3,),"")</f>
      </c>
      <c r="H56" s="28">
        <f>_xlfn.IFERROR(VLOOKUP(E56,'Mode d''emploi'!$B$35:$D$40,3,),"")</f>
      </c>
      <c r="I56" s="70">
        <f>_xlfn.IFERROR((F56*G56*H56)/(16*SUM($H$55:$H$57)),"")</f>
      </c>
    </row>
    <row r="57" spans="1:9" ht="15" customHeight="1" thickBot="1">
      <c r="A57" s="29" t="s">
        <v>121</v>
      </c>
      <c r="B57" s="31"/>
      <c r="C57" s="90"/>
      <c r="D57" s="90"/>
      <c r="E57" s="90"/>
      <c r="F57" s="30">
        <f>_xlfn.IFERROR(VLOOKUP(C57,'Mode d''emploi'!$B$26:$D$29,3,),"")</f>
      </c>
      <c r="G57" s="30">
        <f>_xlfn.IFERROR(VLOOKUP(D57,'Mode d''emploi'!$B$32:$D$35,3,),"")</f>
      </c>
      <c r="H57" s="30">
        <f>_xlfn.IFERROR(VLOOKUP(E57,'Mode d''emploi'!$B$35:$D$40,3,),"")</f>
      </c>
      <c r="I57" s="95">
        <f>_xlfn.IFERROR((F57*G57*H57)/(16*SUM($H$55:$H$57)),"")</f>
      </c>
    </row>
    <row r="58" spans="1:9" ht="15" customHeight="1">
      <c r="A58" s="111" t="s">
        <v>10</v>
      </c>
      <c r="B58" s="112"/>
      <c r="C58" s="110" t="s">
        <v>50</v>
      </c>
      <c r="D58" s="110"/>
      <c r="E58" s="110"/>
      <c r="F58" s="110"/>
      <c r="G58" s="110"/>
      <c r="H58" s="110"/>
      <c r="I58" s="25">
        <f>_xlfn.IFERROR(SUM(I59:I61),"")</f>
        <v>0</v>
      </c>
    </row>
    <row r="59" spans="1:9" ht="15" customHeight="1">
      <c r="A59" s="26" t="s">
        <v>122</v>
      </c>
      <c r="B59" s="27"/>
      <c r="C59" s="81"/>
      <c r="D59" s="81"/>
      <c r="E59" s="81"/>
      <c r="F59" s="28">
        <f>_xlfn.IFERROR(VLOOKUP(C59,'Mode d''emploi'!$B$26:$D$29,3,),"")</f>
      </c>
      <c r="G59" s="28">
        <f>_xlfn.IFERROR(VLOOKUP(D59,'Mode d''emploi'!$B$32:$D$35,3,),"")</f>
      </c>
      <c r="H59" s="28">
        <f>_xlfn.IFERROR(VLOOKUP(E59,'Mode d''emploi'!$B$35:$D$40,3,),"")</f>
      </c>
      <c r="I59" s="70">
        <f>_xlfn.IFERROR((F59*G59*H59)/(16*SUM($H$59:$H$61)),"")</f>
      </c>
    </row>
    <row r="60" spans="1:9" ht="15" customHeight="1">
      <c r="A60" s="26" t="s">
        <v>123</v>
      </c>
      <c r="B60" s="27"/>
      <c r="C60" s="81"/>
      <c r="D60" s="81"/>
      <c r="E60" s="81"/>
      <c r="F60" s="28">
        <f>_xlfn.IFERROR(VLOOKUP(C60,'Mode d''emploi'!$B$26:$D$29,3,),"")</f>
      </c>
      <c r="G60" s="28">
        <f>_xlfn.IFERROR(VLOOKUP(D60,'Mode d''emploi'!$B$32:$D$35,3,),"")</f>
      </c>
      <c r="H60" s="28">
        <f>_xlfn.IFERROR(VLOOKUP(E60,'Mode d''emploi'!$B$35:$D$40,3,),"")</f>
      </c>
      <c r="I60" s="70">
        <f>_xlfn.IFERROR((F60*G60*H60)/(16*SUM($H$59:$H$61)),"")</f>
      </c>
    </row>
    <row r="61" spans="1:9" ht="15" customHeight="1" thickBot="1">
      <c r="A61" s="29" t="s">
        <v>124</v>
      </c>
      <c r="B61" s="31"/>
      <c r="C61" s="90"/>
      <c r="D61" s="90"/>
      <c r="E61" s="90"/>
      <c r="F61" s="30">
        <f>_xlfn.IFERROR(VLOOKUP(C61,'Mode d''emploi'!$B$26:$D$29,3,),"")</f>
      </c>
      <c r="G61" s="30">
        <f>_xlfn.IFERROR(VLOOKUP(D61,'Mode d''emploi'!$B$32:$D$35,3,),"")</f>
      </c>
      <c r="H61" s="30">
        <f>_xlfn.IFERROR(VLOOKUP(E61,'Mode d''emploi'!$B$35:$D$40,3,),"")</f>
      </c>
      <c r="I61" s="95">
        <f>_xlfn.IFERROR((F61*G61*H61)/(16*SUM($H$59:$H$61)),"")</f>
      </c>
    </row>
    <row r="62" spans="1:9" ht="15" customHeight="1">
      <c r="A62" s="111" t="s">
        <v>11</v>
      </c>
      <c r="B62" s="112"/>
      <c r="C62" s="110" t="s">
        <v>50</v>
      </c>
      <c r="D62" s="110"/>
      <c r="E62" s="110"/>
      <c r="F62" s="110"/>
      <c r="G62" s="110"/>
      <c r="H62" s="110"/>
      <c r="I62" s="25">
        <f>_xlfn.IFERROR(SUM(I63:I65),"")</f>
        <v>0</v>
      </c>
    </row>
    <row r="63" spans="1:9" ht="15" customHeight="1">
      <c r="A63" s="26" t="s">
        <v>125</v>
      </c>
      <c r="B63" s="27"/>
      <c r="C63" s="81"/>
      <c r="D63" s="81"/>
      <c r="E63" s="81"/>
      <c r="F63" s="28">
        <f>_xlfn.IFERROR(VLOOKUP(C63,'Mode d''emploi'!$B$26:$D$29,3,),"")</f>
      </c>
      <c r="G63" s="28">
        <f>_xlfn.IFERROR(VLOOKUP(D63,'Mode d''emploi'!$B$32:$D$35,3,),"")</f>
      </c>
      <c r="H63" s="28">
        <f>_xlfn.IFERROR(VLOOKUP(E63,'Mode d''emploi'!$B$35:$D$40,3,),"")</f>
      </c>
      <c r="I63" s="70">
        <f>_xlfn.IFERROR((F63*G63*H63)/(16*SUM($H$63:$H$65)),"")</f>
      </c>
    </row>
    <row r="64" spans="1:9" ht="15" customHeight="1">
      <c r="A64" s="26" t="s">
        <v>126</v>
      </c>
      <c r="B64" s="27"/>
      <c r="C64" s="81"/>
      <c r="D64" s="81"/>
      <c r="E64" s="81"/>
      <c r="F64" s="28">
        <f>_xlfn.IFERROR(VLOOKUP(C64,'Mode d''emploi'!$B$26:$D$29,3,),"")</f>
      </c>
      <c r="G64" s="28">
        <f>_xlfn.IFERROR(VLOOKUP(D64,'Mode d''emploi'!$B$32:$D$35,3,),"")</f>
      </c>
      <c r="H64" s="28">
        <f>_xlfn.IFERROR(VLOOKUP(E64,'Mode d''emploi'!$B$35:$D$40,3,),"")</f>
      </c>
      <c r="I64" s="70">
        <f>_xlfn.IFERROR((F64*G64*H64)/(16*SUM($H$63:$H$65)),"")</f>
      </c>
    </row>
    <row r="65" spans="1:9" ht="15" customHeight="1" thickBot="1">
      <c r="A65" s="29" t="s">
        <v>127</v>
      </c>
      <c r="B65" s="31"/>
      <c r="C65" s="90"/>
      <c r="D65" s="90"/>
      <c r="E65" s="90"/>
      <c r="F65" s="30">
        <f>_xlfn.IFERROR(VLOOKUP(C65,'Mode d''emploi'!$B$26:$D$29,3,),"")</f>
      </c>
      <c r="G65" s="30">
        <f>_xlfn.IFERROR(VLOOKUP(D65,'Mode d''emploi'!$B$32:$D$35,3,),"")</f>
      </c>
      <c r="H65" s="30">
        <f>_xlfn.IFERROR(VLOOKUP(E65,'Mode d''emploi'!$B$35:$D$40,3,),"")</f>
      </c>
      <c r="I65" s="95">
        <f>_xlfn.IFERROR((F65*G65*H65)/(16*SUM($H$63:$H$65)),"")</f>
      </c>
    </row>
    <row r="66" spans="1:9" ht="15" customHeight="1">
      <c r="A66" s="111" t="s">
        <v>12</v>
      </c>
      <c r="B66" s="112"/>
      <c r="C66" s="110" t="s">
        <v>50</v>
      </c>
      <c r="D66" s="110"/>
      <c r="E66" s="110"/>
      <c r="F66" s="110"/>
      <c r="G66" s="110"/>
      <c r="H66" s="110"/>
      <c r="I66" s="25">
        <f>_xlfn.IFERROR(SUM(I67:I69),"")</f>
        <v>0</v>
      </c>
    </row>
    <row r="67" spans="1:9" ht="15" customHeight="1">
      <c r="A67" s="26" t="s">
        <v>128</v>
      </c>
      <c r="B67" s="27"/>
      <c r="C67" s="81"/>
      <c r="D67" s="81"/>
      <c r="E67" s="81"/>
      <c r="F67" s="28">
        <f>_xlfn.IFERROR(VLOOKUP(C67,'Mode d''emploi'!$B$26:$D$29,3,),"")</f>
      </c>
      <c r="G67" s="28">
        <f>_xlfn.IFERROR(VLOOKUP(D67,'Mode d''emploi'!$B$32:$D$35,3,),"")</f>
      </c>
      <c r="H67" s="28">
        <f>_xlfn.IFERROR(VLOOKUP(E67,'Mode d''emploi'!$B$35:$D$40,3,),"")</f>
      </c>
      <c r="I67" s="70">
        <f>_xlfn.IFERROR((F67*G67*H67)/(16*SUM($H$67:$H$69)),"")</f>
      </c>
    </row>
    <row r="68" spans="1:9" ht="15" customHeight="1">
      <c r="A68" s="26" t="s">
        <v>129</v>
      </c>
      <c r="B68" s="27"/>
      <c r="C68" s="81"/>
      <c r="D68" s="81"/>
      <c r="E68" s="81"/>
      <c r="F68" s="28">
        <f>_xlfn.IFERROR(VLOOKUP(C68,'Mode d''emploi'!$B$26:$D$29,3,),"")</f>
      </c>
      <c r="G68" s="28">
        <f>_xlfn.IFERROR(VLOOKUP(D68,'Mode d''emploi'!$B$32:$D$35,3,),"")</f>
      </c>
      <c r="H68" s="28">
        <f>_xlfn.IFERROR(VLOOKUP(E68,'Mode d''emploi'!$B$35:$D$40,3,),"")</f>
      </c>
      <c r="I68" s="70">
        <f>_xlfn.IFERROR((F68*G68*H68)/(16*SUM($H$67:$H$69)),"")</f>
      </c>
    </row>
    <row r="69" spans="1:9" ht="15" customHeight="1" thickBot="1">
      <c r="A69" s="29" t="s">
        <v>127</v>
      </c>
      <c r="B69" s="31"/>
      <c r="C69" s="90"/>
      <c r="D69" s="90"/>
      <c r="E69" s="90"/>
      <c r="F69" s="30">
        <f>_xlfn.IFERROR(VLOOKUP(C69,'Mode d''emploi'!$B$26:$D$29,3,),"")</f>
      </c>
      <c r="G69" s="30">
        <f>_xlfn.IFERROR(VLOOKUP(D69,'Mode d''emploi'!$B$32:$D$35,3,),"")</f>
      </c>
      <c r="H69" s="30">
        <f>_xlfn.IFERROR(VLOOKUP(E69,'Mode d''emploi'!$B$35:$D$40,3,),"")</f>
      </c>
      <c r="I69" s="95">
        <f>_xlfn.IFERROR((F69*G69*H69)/(16*SUM($H$67:$H$69)),"")</f>
      </c>
    </row>
  </sheetData>
  <sheetProtection sheet="1" formatColumns="0" formatRows="0" selectLockedCells="1"/>
  <mergeCells count="37">
    <mergeCell ref="A1:B1"/>
    <mergeCell ref="C1:G1"/>
    <mergeCell ref="H1:I1"/>
    <mergeCell ref="E3:H3"/>
    <mergeCell ref="E5:I5"/>
    <mergeCell ref="E6:I7"/>
    <mergeCell ref="A9:B9"/>
    <mergeCell ref="A10:B10"/>
    <mergeCell ref="C10:H10"/>
    <mergeCell ref="A14:B14"/>
    <mergeCell ref="C14:H14"/>
    <mergeCell ref="A18:B18"/>
    <mergeCell ref="C18:H18"/>
    <mergeCell ref="A22:B22"/>
    <mergeCell ref="C22:H22"/>
    <mergeCell ref="A26:B26"/>
    <mergeCell ref="C26:H26"/>
    <mergeCell ref="A30:B30"/>
    <mergeCell ref="C30:H30"/>
    <mergeCell ref="A66:B66"/>
    <mergeCell ref="C66:H66"/>
    <mergeCell ref="A42:B42"/>
    <mergeCell ref="C42:H42"/>
    <mergeCell ref="A46:B46"/>
    <mergeCell ref="C46:H46"/>
    <mergeCell ref="A58:B58"/>
    <mergeCell ref="C58:H58"/>
    <mergeCell ref="A62:B62"/>
    <mergeCell ref="C62:H62"/>
    <mergeCell ref="A50:B50"/>
    <mergeCell ref="C50:H50"/>
    <mergeCell ref="A54:B54"/>
    <mergeCell ref="C54:H54"/>
    <mergeCell ref="A34:B34"/>
    <mergeCell ref="C34:H34"/>
    <mergeCell ref="A38:B38"/>
    <mergeCell ref="C38:H38"/>
  </mergeCells>
  <dataValidations count="3">
    <dataValidation type="list" allowBlank="1" showInputMessage="1" showErrorMessage="1" sqref="D35:D37 D63:D65 D39:D41 D11:D13 D19:D21 D43:D45 D23:D25 D27:D29 D31:D33 D59:D61 D15:D17 D47:D49 D51:D53 D55:D57 D67:D69">
      <formula1>PROB</formula1>
    </dataValidation>
    <dataValidation type="list" allowBlank="1" showInputMessage="1" showErrorMessage="1" sqref="C35:C37 C63:C65 C39:C41 C15:C17 C19:C21 C43:C45 C23:C25 C27:C29 C31:C33 C59:C61 C11:C13 C47:C49 C51:C53 C55:C57 C67:C69">
      <formula1>GRAV</formula1>
    </dataValidation>
    <dataValidation type="list" allowBlank="1" showInputMessage="1" showErrorMessage="1" sqref="E11:E13 E15:E17 E19:E21 E23:E25 E27:E29 E31:E33 E35:E37 E39:E41 E43:E45 E47:E49 E51:E53 E55:E57 E59:E61 E63:E65 E67:E69">
      <formula1>Importance</formula1>
    </dataValidation>
  </dataValidations>
  <printOptions horizontalCentered="1"/>
  <pageMargins left="0.1968503937007874" right="0.1968503937007874" top="0.9448818897637796" bottom="0.35433070866141736" header="0.31496062992125984" footer="0.31496062992125984"/>
  <pageSetup horizontalDpi="600" verticalDpi="600" orientation="portrait" paperSize="9" r:id="rId4"/>
  <headerFooter>
    <oddHeader>&amp;L&amp;G&amp;C&amp;"+,Normal"&amp;9Outil pour le calcul des risques, la comparaison et le classement des fournisseurs
Conçu par SARK team, Master Qualité UTC 2013/2014
www.utc.fr/master-qualite, puis "Travaux" "Qualité-Management", réf n°274, janvier 2014&amp;R&amp;G</oddHeader>
    <oddFooter>&amp;LFichier : &amp;F, Onglet : {&amp;A}&amp;R&amp;P</oddFooter>
  </headerFooter>
  <rowBreaks count="1" manualBreakCount="1">
    <brk id="45" max="255" man="1"/>
  </rowBreaks>
  <legacyDrawing r:id="rId2"/>
  <legacyDrawingHF r:id="rId3"/>
</worksheet>
</file>

<file path=xl/worksheets/sheet4.xml><?xml version="1.0" encoding="utf-8"?>
<worksheet xmlns="http://schemas.openxmlformats.org/spreadsheetml/2006/main" xmlns:r="http://schemas.openxmlformats.org/officeDocument/2006/relationships">
  <dimension ref="A1:I69"/>
  <sheetViews>
    <sheetView workbookViewId="0" topLeftCell="A1">
      <selection activeCell="A4" sqref="A4"/>
    </sheetView>
  </sheetViews>
  <sheetFormatPr defaultColWidth="11.421875" defaultRowHeight="15" customHeight="1"/>
  <cols>
    <col min="1" max="1" width="26.57421875" style="12" customWidth="1"/>
    <col min="2" max="2" width="12.00390625" style="12" customWidth="1"/>
    <col min="3" max="3" width="10.7109375" style="12" customWidth="1"/>
    <col min="4" max="4" width="10.8515625" style="12" bestFit="1" customWidth="1"/>
    <col min="5" max="5" width="10.00390625" style="12" bestFit="1" customWidth="1"/>
    <col min="6" max="8" width="4.7109375" style="12" customWidth="1"/>
    <col min="9" max="9" width="13.8515625" style="17" customWidth="1"/>
    <col min="10" max="16384" width="11.421875" style="12" customWidth="1"/>
  </cols>
  <sheetData>
    <row r="1" spans="1:9" ht="21" customHeight="1" thickBot="1">
      <c r="A1" s="113" t="str">
        <f>'Mode d''emploi'!A1:B1</f>
        <v>Nom de l'entreprise cliente</v>
      </c>
      <c r="B1" s="115"/>
      <c r="C1" s="113" t="str">
        <f>'Mode d''emploi'!C1:C1</f>
        <v> Référence du document</v>
      </c>
      <c r="D1" s="114"/>
      <c r="E1" s="114"/>
      <c r="F1" s="114"/>
      <c r="G1" s="115"/>
      <c r="H1" s="124">
        <f ca="1">TODAY()</f>
        <v>41669</v>
      </c>
      <c r="I1" s="115"/>
    </row>
    <row r="2" spans="1:9" ht="15" customHeight="1" thickBot="1">
      <c r="A2" s="13"/>
      <c r="B2" s="13"/>
      <c r="C2" s="13"/>
      <c r="F2" s="13"/>
      <c r="G2" s="13"/>
      <c r="I2" s="13"/>
    </row>
    <row r="3" spans="1:9" ht="15" customHeight="1" thickBot="1">
      <c r="A3" s="14" t="s">
        <v>51</v>
      </c>
      <c r="B3" s="73" t="s">
        <v>40</v>
      </c>
      <c r="C3" s="11"/>
      <c r="D3" s="15"/>
      <c r="E3" s="121" t="s">
        <v>54</v>
      </c>
      <c r="F3" s="122"/>
      <c r="G3" s="122"/>
      <c r="H3" s="123"/>
      <c r="I3" s="77" t="s">
        <v>64</v>
      </c>
    </row>
    <row r="4" spans="1:9" ht="15" customHeight="1" thickBot="1">
      <c r="A4" s="76" t="s">
        <v>73</v>
      </c>
      <c r="B4" s="79"/>
      <c r="C4" s="80"/>
      <c r="D4" s="16"/>
      <c r="E4" s="75"/>
      <c r="F4" s="75"/>
      <c r="G4" s="75"/>
      <c r="H4" s="75"/>
      <c r="I4" s="75"/>
    </row>
    <row r="5" spans="1:9" ht="15" customHeight="1" thickBot="1">
      <c r="A5" s="78"/>
      <c r="B5" s="78"/>
      <c r="C5" s="78"/>
      <c r="D5" s="16"/>
      <c r="E5" s="116" t="s">
        <v>91</v>
      </c>
      <c r="F5" s="117"/>
      <c r="G5" s="117"/>
      <c r="H5" s="117"/>
      <c r="I5" s="118"/>
    </row>
    <row r="6" spans="1:9" ht="15" customHeight="1" thickBot="1">
      <c r="A6" s="14" t="s">
        <v>52</v>
      </c>
      <c r="B6" s="18">
        <f>AVERAGE(I10,I14,I18,I22,I26,I30,I34,I38,I42,I46,I50)</f>
        <v>0</v>
      </c>
      <c r="E6" s="104" t="s">
        <v>92</v>
      </c>
      <c r="F6" s="105"/>
      <c r="G6" s="105"/>
      <c r="H6" s="105"/>
      <c r="I6" s="106"/>
    </row>
    <row r="7" spans="1:9" ht="15" customHeight="1" thickBot="1">
      <c r="A7" s="14" t="s">
        <v>53</v>
      </c>
      <c r="B7" s="18">
        <f>AVERAGE(I54,I58,I62,I66)</f>
        <v>0</v>
      </c>
      <c r="E7" s="107"/>
      <c r="F7" s="108"/>
      <c r="G7" s="108"/>
      <c r="H7" s="108"/>
      <c r="I7" s="109"/>
    </row>
    <row r="8" spans="1:9" s="21" customFormat="1" ht="15" customHeight="1" thickBot="1">
      <c r="A8" s="19"/>
      <c r="B8" s="19"/>
      <c r="C8" s="19"/>
      <c r="D8" s="19"/>
      <c r="E8" s="19"/>
      <c r="F8" s="19"/>
      <c r="G8" s="19"/>
      <c r="H8" s="19"/>
      <c r="I8" s="20"/>
    </row>
    <row r="9" spans="1:9" ht="33.75" customHeight="1" thickBot="1">
      <c r="A9" s="119" t="s">
        <v>5</v>
      </c>
      <c r="B9" s="120"/>
      <c r="C9" s="22" t="s">
        <v>31</v>
      </c>
      <c r="D9" s="22" t="s">
        <v>32</v>
      </c>
      <c r="E9" s="22" t="s">
        <v>79</v>
      </c>
      <c r="F9" s="22" t="s">
        <v>14</v>
      </c>
      <c r="G9" s="23" t="s">
        <v>22</v>
      </c>
      <c r="H9" s="22" t="s">
        <v>80</v>
      </c>
      <c r="I9" s="24" t="s">
        <v>13</v>
      </c>
    </row>
    <row r="10" spans="1:9" ht="15" customHeight="1">
      <c r="A10" s="111" t="s">
        <v>134</v>
      </c>
      <c r="B10" s="112"/>
      <c r="C10" s="110" t="s">
        <v>50</v>
      </c>
      <c r="D10" s="110"/>
      <c r="E10" s="110"/>
      <c r="F10" s="110"/>
      <c r="G10" s="110"/>
      <c r="H10" s="110"/>
      <c r="I10" s="25">
        <f>_xlfn.IFERROR(SUM(I11:I13),"")</f>
        <v>0</v>
      </c>
    </row>
    <row r="11" spans="1:9" ht="15" customHeight="1">
      <c r="A11" s="26" t="s">
        <v>88</v>
      </c>
      <c r="B11" s="27"/>
      <c r="C11" s="81"/>
      <c r="D11" s="81"/>
      <c r="E11" s="81"/>
      <c r="F11" s="28">
        <f>_xlfn.IFERROR(VLOOKUP(C11,'Mode d''emploi'!$B$26:$D$29,3,),"")</f>
      </c>
      <c r="G11" s="28">
        <f>_xlfn.IFERROR(VLOOKUP(D11,'Mode d''emploi'!$B$32:$D$35,3,),"")</f>
      </c>
      <c r="H11" s="28">
        <f>_xlfn.IFERROR(VLOOKUP(E11,'Mode d''emploi'!$B$35:$D$40,3,),"")</f>
      </c>
      <c r="I11" s="70">
        <f>_xlfn.IFERROR((F11*G11*H11)/(16*SUM($H$11:$H$13)),"")</f>
      </c>
    </row>
    <row r="12" spans="1:9" s="21" customFormat="1" ht="15" customHeight="1">
      <c r="A12" s="26" t="s">
        <v>89</v>
      </c>
      <c r="B12" s="27"/>
      <c r="C12" s="81"/>
      <c r="D12" s="81"/>
      <c r="E12" s="81"/>
      <c r="F12" s="28">
        <f>_xlfn.IFERROR(VLOOKUP(C12,'Mode d''emploi'!$B$26:$D$29,3,),"")</f>
      </c>
      <c r="G12" s="28">
        <f>_xlfn.IFERROR(VLOOKUP(D12,'Mode d''emploi'!$B$32:$D$35,3,),"")</f>
      </c>
      <c r="H12" s="28">
        <f>_xlfn.IFERROR(VLOOKUP(E12,'Mode d''emploi'!$B$35:$D$40,3,),"")</f>
      </c>
      <c r="I12" s="70">
        <f>_xlfn.IFERROR((F12*G12*H12)/(16*SUM($H$11:$H$13)),"")</f>
      </c>
    </row>
    <row r="13" spans="1:9" ht="15" customHeight="1" thickBot="1">
      <c r="A13" s="29" t="s">
        <v>90</v>
      </c>
      <c r="B13" s="31"/>
      <c r="C13" s="90"/>
      <c r="D13" s="90"/>
      <c r="E13" s="90"/>
      <c r="F13" s="30">
        <f>_xlfn.IFERROR(VLOOKUP(C13,'Mode d''emploi'!$B$26:$D$29,3,),"")</f>
      </c>
      <c r="G13" s="30">
        <f>_xlfn.IFERROR(VLOOKUP(D13,'Mode d''emploi'!$B$32:$D$35,3,),"")</f>
      </c>
      <c r="H13" s="30">
        <f>_xlfn.IFERROR(VLOOKUP(E13,'Mode d''emploi'!$B$35:$D$40,3,),"")</f>
      </c>
      <c r="I13" s="95">
        <f>_xlfn.IFERROR((F13*G13*H13)/(16*SUM($H$11:$H$13)),"")</f>
      </c>
    </row>
    <row r="14" spans="1:9" ht="15" customHeight="1">
      <c r="A14" s="111" t="s">
        <v>8</v>
      </c>
      <c r="B14" s="112"/>
      <c r="C14" s="110" t="s">
        <v>50</v>
      </c>
      <c r="D14" s="110"/>
      <c r="E14" s="110"/>
      <c r="F14" s="110"/>
      <c r="G14" s="110"/>
      <c r="H14" s="110"/>
      <c r="I14" s="25">
        <f>_xlfn.IFERROR(SUM(I15:I17),"")</f>
        <v>0</v>
      </c>
    </row>
    <row r="15" spans="1:9" ht="15" customHeight="1">
      <c r="A15" s="26" t="s">
        <v>93</v>
      </c>
      <c r="B15" s="27"/>
      <c r="C15" s="81"/>
      <c r="D15" s="81"/>
      <c r="E15" s="81"/>
      <c r="F15" s="28">
        <f>_xlfn.IFERROR(VLOOKUP(C15,'Mode d''emploi'!$B$26:$D$29,3,),"")</f>
      </c>
      <c r="G15" s="28">
        <f>_xlfn.IFERROR(VLOOKUP(D15,'Mode d''emploi'!$B$32:$D$35,3,),"")</f>
      </c>
      <c r="H15" s="28">
        <f>_xlfn.IFERROR(VLOOKUP(E15,'Mode d''emploi'!$B$35:$D$40,3,),"")</f>
      </c>
      <c r="I15" s="70">
        <f>_xlfn.IFERROR((F15*G15*H15)/(16*SUM($H$15:$H$17)),"")</f>
      </c>
    </row>
    <row r="16" spans="1:9" s="21" customFormat="1" ht="15" customHeight="1">
      <c r="A16" s="26" t="s">
        <v>94</v>
      </c>
      <c r="B16" s="27"/>
      <c r="C16" s="81"/>
      <c r="D16" s="81"/>
      <c r="E16" s="81"/>
      <c r="F16" s="28">
        <f>_xlfn.IFERROR(VLOOKUP(C16,'Mode d''emploi'!$B$26:$D$29,3,),"")</f>
      </c>
      <c r="G16" s="28">
        <f>_xlfn.IFERROR(VLOOKUP(D16,'Mode d''emploi'!$B$32:$D$35,3,),"")</f>
      </c>
      <c r="H16" s="28">
        <f>_xlfn.IFERROR(VLOOKUP(E16,'Mode d''emploi'!$B$35:$D$40,3,),"")</f>
      </c>
      <c r="I16" s="70">
        <f>_xlfn.IFERROR((F16*G16*H16)/(16*SUM($H$15:$H$17)),"")</f>
      </c>
    </row>
    <row r="17" spans="1:9" ht="15" customHeight="1" thickBot="1">
      <c r="A17" s="29" t="s">
        <v>95</v>
      </c>
      <c r="B17" s="31"/>
      <c r="C17" s="90"/>
      <c r="D17" s="90"/>
      <c r="E17" s="90"/>
      <c r="F17" s="30">
        <f>_xlfn.IFERROR(VLOOKUP(C17,'Mode d''emploi'!$B$26:$D$29,3,),"")</f>
      </c>
      <c r="G17" s="30">
        <f>_xlfn.IFERROR(VLOOKUP(D17,'Mode d''emploi'!$B$32:$D$35,3,),"")</f>
      </c>
      <c r="H17" s="30">
        <f>_xlfn.IFERROR(VLOOKUP(E17,'Mode d''emploi'!$B$35:$D$40,3,),"")</f>
      </c>
      <c r="I17" s="95">
        <f>_xlfn.IFERROR((F17*G17*H17)/(16*SUM($H$15:$H$17)),"")</f>
      </c>
    </row>
    <row r="18" spans="1:9" ht="15" customHeight="1">
      <c r="A18" s="111" t="s">
        <v>9</v>
      </c>
      <c r="B18" s="112"/>
      <c r="C18" s="110" t="s">
        <v>50</v>
      </c>
      <c r="D18" s="110"/>
      <c r="E18" s="110"/>
      <c r="F18" s="110"/>
      <c r="G18" s="110"/>
      <c r="H18" s="110"/>
      <c r="I18" s="25">
        <f>_xlfn.IFERROR(SUM(I19:I21),"")</f>
        <v>0</v>
      </c>
    </row>
    <row r="19" spans="1:9" ht="15" customHeight="1">
      <c r="A19" s="26" t="s">
        <v>96</v>
      </c>
      <c r="B19" s="27"/>
      <c r="C19" s="81"/>
      <c r="D19" s="81"/>
      <c r="E19" s="81"/>
      <c r="F19" s="28">
        <f>_xlfn.IFERROR(VLOOKUP(C19,'Mode d''emploi'!$B$26:$D$29,3,),"")</f>
      </c>
      <c r="G19" s="28">
        <f>_xlfn.IFERROR(VLOOKUP(D19,'Mode d''emploi'!$B$32:$D$35,3,),"")</f>
      </c>
      <c r="H19" s="28">
        <f>_xlfn.IFERROR(VLOOKUP(E19,'Mode d''emploi'!$B$35:$D$40,3,),"")</f>
      </c>
      <c r="I19" s="70">
        <f>_xlfn.IFERROR((F19*G19*H19)/(16*SUM($H$19:$H$21)),"")</f>
      </c>
    </row>
    <row r="20" spans="1:9" s="21" customFormat="1" ht="15" customHeight="1">
      <c r="A20" s="26" t="s">
        <v>97</v>
      </c>
      <c r="B20" s="27"/>
      <c r="C20" s="81"/>
      <c r="D20" s="81"/>
      <c r="E20" s="81"/>
      <c r="F20" s="28">
        <f>_xlfn.IFERROR(VLOOKUP(C20,'Mode d''emploi'!$B$26:$D$29,3,),"")</f>
      </c>
      <c r="G20" s="28">
        <f>_xlfn.IFERROR(VLOOKUP(D20,'Mode d''emploi'!$B$32:$D$35,3,),"")</f>
      </c>
      <c r="H20" s="28">
        <f>_xlfn.IFERROR(VLOOKUP(E20,'Mode d''emploi'!$B$35:$D$40,3,),"")</f>
      </c>
      <c r="I20" s="70">
        <f>_xlfn.IFERROR((F20*G20*H20)/(16*SUM($H$19:$H$21)),"")</f>
      </c>
    </row>
    <row r="21" spans="1:9" ht="15" customHeight="1" thickBot="1">
      <c r="A21" s="29" t="s">
        <v>98</v>
      </c>
      <c r="B21" s="31"/>
      <c r="C21" s="90"/>
      <c r="D21" s="90"/>
      <c r="E21" s="90"/>
      <c r="F21" s="30">
        <f>_xlfn.IFERROR(VLOOKUP(C21,'Mode d''emploi'!$B$26:$D$29,3,),"")</f>
      </c>
      <c r="G21" s="30">
        <f>_xlfn.IFERROR(VLOOKUP(D21,'Mode d''emploi'!$B$32:$D$35,3,),"")</f>
      </c>
      <c r="H21" s="30">
        <f>_xlfn.IFERROR(VLOOKUP(E21,'Mode d''emploi'!$B$35:$D$40,3,),"")</f>
      </c>
      <c r="I21" s="95">
        <f>_xlfn.IFERROR((F21*G21*H21)/(16*SUM($H$19:$H$21)),"")</f>
      </c>
    </row>
    <row r="22" spans="1:9" ht="15" customHeight="1">
      <c r="A22" s="111" t="s">
        <v>1</v>
      </c>
      <c r="B22" s="112"/>
      <c r="C22" s="110" t="s">
        <v>50</v>
      </c>
      <c r="D22" s="110"/>
      <c r="E22" s="110"/>
      <c r="F22" s="110"/>
      <c r="G22" s="110"/>
      <c r="H22" s="110"/>
      <c r="I22" s="25">
        <f>_xlfn.IFERROR(SUM(I23:I25),"")</f>
        <v>0</v>
      </c>
    </row>
    <row r="23" spans="1:9" ht="15" customHeight="1">
      <c r="A23" s="26" t="s">
        <v>99</v>
      </c>
      <c r="B23" s="27"/>
      <c r="C23" s="81"/>
      <c r="D23" s="81"/>
      <c r="E23" s="81"/>
      <c r="F23" s="28">
        <f>_xlfn.IFERROR(VLOOKUP(C23,'Mode d''emploi'!$B$26:$D$29,3,),"")</f>
      </c>
      <c r="G23" s="28">
        <f>_xlfn.IFERROR(VLOOKUP(D23,'Mode d''emploi'!$B$32:$D$35,3,),"")</f>
      </c>
      <c r="H23" s="28">
        <f>_xlfn.IFERROR(VLOOKUP(E23,'Mode d''emploi'!$B$35:$D$40,3,),"")</f>
      </c>
      <c r="I23" s="70">
        <f>_xlfn.IFERROR((F23*G23*H23)/(16*SUM($H$23:$H$25)),"")</f>
      </c>
    </row>
    <row r="24" spans="1:9" s="21" customFormat="1" ht="15" customHeight="1">
      <c r="A24" s="26" t="s">
        <v>100</v>
      </c>
      <c r="B24" s="27"/>
      <c r="C24" s="81"/>
      <c r="D24" s="81"/>
      <c r="E24" s="81"/>
      <c r="F24" s="28">
        <f>_xlfn.IFERROR(VLOOKUP(C24,'Mode d''emploi'!$B$26:$D$29,3,),"")</f>
      </c>
      <c r="G24" s="28">
        <f>_xlfn.IFERROR(VLOOKUP(D24,'Mode d''emploi'!$B$32:$D$35,3,),"")</f>
      </c>
      <c r="H24" s="28">
        <f>_xlfn.IFERROR(VLOOKUP(E24,'Mode d''emploi'!$B$35:$D$40,3,),"")</f>
      </c>
      <c r="I24" s="70">
        <f>_xlfn.IFERROR((F24*G24*H24)/(16*SUM($H$23:$H$25)),"")</f>
      </c>
    </row>
    <row r="25" spans="1:9" ht="15" customHeight="1" thickBot="1">
      <c r="A25" s="29" t="s">
        <v>101</v>
      </c>
      <c r="B25" s="31"/>
      <c r="C25" s="90"/>
      <c r="D25" s="90"/>
      <c r="E25" s="90"/>
      <c r="F25" s="30">
        <f>_xlfn.IFERROR(VLOOKUP(C25,'Mode d''emploi'!$B$26:$D$29,3,),"")</f>
      </c>
      <c r="G25" s="30">
        <f>_xlfn.IFERROR(VLOOKUP(D25,'Mode d''emploi'!$B$32:$D$35,3,),"")</f>
      </c>
      <c r="H25" s="30">
        <f>_xlfn.IFERROR(VLOOKUP(E25,'Mode d''emploi'!$B$35:$D$40,3,),"")</f>
      </c>
      <c r="I25" s="95">
        <f>_xlfn.IFERROR((F25*G25*H25)/(16*SUM($H$23:$H$25)),"")</f>
      </c>
    </row>
    <row r="26" spans="1:9" ht="15" customHeight="1">
      <c r="A26" s="111" t="s">
        <v>3</v>
      </c>
      <c r="B26" s="112"/>
      <c r="C26" s="110" t="s">
        <v>50</v>
      </c>
      <c r="D26" s="110"/>
      <c r="E26" s="110"/>
      <c r="F26" s="110"/>
      <c r="G26" s="110"/>
      <c r="H26" s="110"/>
      <c r="I26" s="25">
        <f>_xlfn.IFERROR(SUM(I27:I29),"")</f>
        <v>0</v>
      </c>
    </row>
    <row r="27" spans="1:9" ht="15" customHeight="1">
      <c r="A27" s="26" t="s">
        <v>102</v>
      </c>
      <c r="B27" s="27"/>
      <c r="C27" s="81"/>
      <c r="D27" s="81"/>
      <c r="E27" s="81"/>
      <c r="F27" s="28">
        <f>_xlfn.IFERROR(VLOOKUP(C27,'Mode d''emploi'!$B$26:$D$29,3,),"")</f>
      </c>
      <c r="G27" s="28">
        <f>_xlfn.IFERROR(VLOOKUP(D27,'Mode d''emploi'!$B$32:$D$35,3,),"")</f>
      </c>
      <c r="H27" s="28">
        <f>_xlfn.IFERROR(VLOOKUP(E27,'Mode d''emploi'!$B$35:$D$40,3,),"")</f>
      </c>
      <c r="I27" s="70">
        <f>_xlfn.IFERROR((F27*G27*H27)/(16*SUM($H$27:$H$29)),"")</f>
      </c>
    </row>
    <row r="28" spans="1:9" s="21" customFormat="1" ht="15" customHeight="1">
      <c r="A28" s="26" t="s">
        <v>103</v>
      </c>
      <c r="B28" s="27"/>
      <c r="C28" s="81"/>
      <c r="D28" s="81"/>
      <c r="E28" s="81"/>
      <c r="F28" s="28">
        <f>_xlfn.IFERROR(VLOOKUP(C28,'Mode d''emploi'!$B$26:$D$29,3,),"")</f>
      </c>
      <c r="G28" s="28">
        <f>_xlfn.IFERROR(VLOOKUP(D28,'Mode d''emploi'!$B$32:$D$35,3,),"")</f>
      </c>
      <c r="H28" s="28">
        <f>_xlfn.IFERROR(VLOOKUP(E28,'Mode d''emploi'!$B$35:$D$40,3,),"")</f>
      </c>
      <c r="I28" s="70">
        <f>_xlfn.IFERROR((F28*G28*H28)/(16*SUM($H$27:$H$29)),"")</f>
      </c>
    </row>
    <row r="29" spans="1:9" ht="15" customHeight="1" thickBot="1">
      <c r="A29" s="29" t="s">
        <v>104</v>
      </c>
      <c r="B29" s="31"/>
      <c r="C29" s="90"/>
      <c r="D29" s="90"/>
      <c r="E29" s="90"/>
      <c r="F29" s="30">
        <f>_xlfn.IFERROR(VLOOKUP(C29,'Mode d''emploi'!$B$26:$D$29,3,),"")</f>
      </c>
      <c r="G29" s="30">
        <f>_xlfn.IFERROR(VLOOKUP(D29,'Mode d''emploi'!$B$32:$D$35,3,),"")</f>
      </c>
      <c r="H29" s="30">
        <f>_xlfn.IFERROR(VLOOKUP(E29,'Mode d''emploi'!$B$35:$D$40,3,),"")</f>
      </c>
      <c r="I29" s="95">
        <f>_xlfn.IFERROR((F29*G29*H29)/(16*SUM($H$27:$H$29)),"")</f>
      </c>
    </row>
    <row r="30" spans="1:9" ht="15" customHeight="1">
      <c r="A30" s="111" t="s">
        <v>6</v>
      </c>
      <c r="B30" s="112"/>
      <c r="C30" s="110" t="s">
        <v>50</v>
      </c>
      <c r="D30" s="110"/>
      <c r="E30" s="110"/>
      <c r="F30" s="110"/>
      <c r="G30" s="110"/>
      <c r="H30" s="110"/>
      <c r="I30" s="25">
        <f>_xlfn.IFERROR(SUM(I31:I33),"")</f>
        <v>0</v>
      </c>
    </row>
    <row r="31" spans="1:9" ht="15" customHeight="1">
      <c r="A31" s="26" t="s">
        <v>105</v>
      </c>
      <c r="B31" s="27"/>
      <c r="C31" s="81"/>
      <c r="D31" s="81"/>
      <c r="E31" s="81"/>
      <c r="F31" s="28">
        <f>_xlfn.IFERROR(VLOOKUP(C31,'Mode d''emploi'!$B$26:$D$29,3,),"")</f>
      </c>
      <c r="G31" s="28">
        <f>_xlfn.IFERROR(VLOOKUP(D31,'Mode d''emploi'!$B$32:$D$35,3,),"")</f>
      </c>
      <c r="H31" s="28">
        <f>_xlfn.IFERROR(VLOOKUP(E31,'Mode d''emploi'!$B$35:$D$40,3,),"")</f>
      </c>
      <c r="I31" s="70">
        <f>_xlfn.IFERROR((F31*G31*H31)/(16*SUM($H$31:$H$33)),"")</f>
      </c>
    </row>
    <row r="32" spans="1:9" s="21" customFormat="1" ht="15" customHeight="1">
      <c r="A32" s="26" t="s">
        <v>106</v>
      </c>
      <c r="B32" s="27"/>
      <c r="C32" s="81"/>
      <c r="D32" s="81"/>
      <c r="E32" s="81"/>
      <c r="F32" s="28">
        <f>_xlfn.IFERROR(VLOOKUP(C32,'Mode d''emploi'!$B$26:$D$29,3,),"")</f>
      </c>
      <c r="G32" s="28">
        <f>_xlfn.IFERROR(VLOOKUP(D32,'Mode d''emploi'!$B$32:$D$35,3,),"")</f>
      </c>
      <c r="H32" s="28">
        <f>_xlfn.IFERROR(VLOOKUP(E32,'Mode d''emploi'!$B$35:$D$40,3,),"")</f>
      </c>
      <c r="I32" s="70">
        <f>_xlfn.IFERROR((F32*G32*H32)/(16*SUM($H$31:$H$33)),"")</f>
      </c>
    </row>
    <row r="33" spans="1:9" ht="15" customHeight="1" thickBot="1">
      <c r="A33" s="29" t="s">
        <v>107</v>
      </c>
      <c r="B33" s="31"/>
      <c r="C33" s="90"/>
      <c r="D33" s="90"/>
      <c r="E33" s="90"/>
      <c r="F33" s="30">
        <f>_xlfn.IFERROR(VLOOKUP(C33,'Mode d''emploi'!$B$26:$D$29,3,),"")</f>
      </c>
      <c r="G33" s="30">
        <f>_xlfn.IFERROR(VLOOKUP(D33,'Mode d''emploi'!$B$32:$D$35,3,),"")</f>
      </c>
      <c r="H33" s="30">
        <f>_xlfn.IFERROR(VLOOKUP(E33,'Mode d''emploi'!$B$35:$D$40,3,),"")</f>
      </c>
      <c r="I33" s="95">
        <f>_xlfn.IFERROR((F33*G33*H33)/(16*SUM($H$31:$H$33)),"")</f>
      </c>
    </row>
    <row r="34" spans="1:9" ht="15" customHeight="1">
      <c r="A34" s="111" t="s">
        <v>0</v>
      </c>
      <c r="B34" s="112"/>
      <c r="C34" s="110" t="s">
        <v>50</v>
      </c>
      <c r="D34" s="110"/>
      <c r="E34" s="110"/>
      <c r="F34" s="110"/>
      <c r="G34" s="110"/>
      <c r="H34" s="110"/>
      <c r="I34" s="25">
        <f>_xlfn.IFERROR(SUM(I35:I37),"")</f>
        <v>0</v>
      </c>
    </row>
    <row r="35" spans="1:9" ht="15" customHeight="1">
      <c r="A35" s="26" t="s">
        <v>108</v>
      </c>
      <c r="B35" s="27"/>
      <c r="C35" s="81"/>
      <c r="D35" s="81"/>
      <c r="E35" s="81"/>
      <c r="F35" s="28">
        <f>_xlfn.IFERROR(VLOOKUP(C35,'Mode d''emploi'!$B$26:$D$29,3,),"")</f>
      </c>
      <c r="G35" s="28">
        <f>_xlfn.IFERROR(VLOOKUP(D35,'Mode d''emploi'!$B$32:$D$35,3,),"")</f>
      </c>
      <c r="H35" s="28">
        <f>_xlfn.IFERROR(VLOOKUP(E35,'Mode d''emploi'!$B$35:$D$40,3,),"")</f>
      </c>
      <c r="I35" s="70">
        <f>_xlfn.IFERROR((F35*G35*H35)/(16*SUM($H$35:$H$37)),"")</f>
      </c>
    </row>
    <row r="36" spans="1:9" s="21" customFormat="1" ht="15" customHeight="1">
      <c r="A36" s="26" t="s">
        <v>130</v>
      </c>
      <c r="B36" s="27"/>
      <c r="C36" s="81"/>
      <c r="D36" s="81"/>
      <c r="E36" s="81"/>
      <c r="F36" s="28">
        <f>_xlfn.IFERROR(VLOOKUP(C36,'Mode d''emploi'!$B$26:$D$29,3,),"")</f>
      </c>
      <c r="G36" s="28">
        <f>_xlfn.IFERROR(VLOOKUP(D36,'Mode d''emploi'!$B$32:$D$35,3,),"")</f>
      </c>
      <c r="H36" s="28">
        <f>_xlfn.IFERROR(VLOOKUP(E36,'Mode d''emploi'!$B$35:$D$40,3,),"")</f>
      </c>
      <c r="I36" s="70">
        <f>_xlfn.IFERROR((F36*G36*H36)/(16*SUM($H$35:$H$37)),"")</f>
      </c>
    </row>
    <row r="37" spans="1:9" ht="15" customHeight="1" thickBot="1">
      <c r="A37" s="29" t="s">
        <v>109</v>
      </c>
      <c r="B37" s="31"/>
      <c r="C37" s="90"/>
      <c r="D37" s="90"/>
      <c r="E37" s="90"/>
      <c r="F37" s="30">
        <f>_xlfn.IFERROR(VLOOKUP(C37,'Mode d''emploi'!$B$26:$D$29,3,),"")</f>
      </c>
      <c r="G37" s="30">
        <f>_xlfn.IFERROR(VLOOKUP(D37,'Mode d''emploi'!$B$32:$D$35,3,),"")</f>
      </c>
      <c r="H37" s="30">
        <f>_xlfn.IFERROR(VLOOKUP(E37,'Mode d''emploi'!$B$35:$D$40,3,),"")</f>
      </c>
      <c r="I37" s="95">
        <f>_xlfn.IFERROR((F37*G37*H37)/(16*SUM($H$35:$H$37)),"")</f>
      </c>
    </row>
    <row r="38" spans="1:9" ht="15" customHeight="1">
      <c r="A38" s="111" t="s">
        <v>4</v>
      </c>
      <c r="B38" s="112"/>
      <c r="C38" s="110" t="s">
        <v>50</v>
      </c>
      <c r="D38" s="110"/>
      <c r="E38" s="110"/>
      <c r="F38" s="110"/>
      <c r="G38" s="110"/>
      <c r="H38" s="110"/>
      <c r="I38" s="25">
        <f>_xlfn.IFERROR(SUM(I39:I41),"")</f>
        <v>0</v>
      </c>
    </row>
    <row r="39" spans="1:9" ht="15" customHeight="1">
      <c r="A39" s="26" t="s">
        <v>110</v>
      </c>
      <c r="B39" s="27"/>
      <c r="C39" s="81"/>
      <c r="D39" s="81"/>
      <c r="E39" s="81"/>
      <c r="F39" s="28">
        <f>_xlfn.IFERROR(VLOOKUP(C39,'Mode d''emploi'!$B$26:$D$29,3,),"")</f>
      </c>
      <c r="G39" s="28">
        <f>_xlfn.IFERROR(VLOOKUP(D39,'Mode d''emploi'!$B$32:$D$35,3,),"")</f>
      </c>
      <c r="H39" s="28">
        <f>_xlfn.IFERROR(VLOOKUP(E39,'Mode d''emploi'!$B$35:$D$40,3,),"")</f>
      </c>
      <c r="I39" s="70">
        <f>_xlfn.IFERROR((F39*G39*H39)/(16*SUM($H$39:$H$41)),"")</f>
      </c>
    </row>
    <row r="40" spans="1:9" s="21" customFormat="1" ht="15" customHeight="1">
      <c r="A40" s="26" t="s">
        <v>111</v>
      </c>
      <c r="B40" s="27"/>
      <c r="C40" s="81"/>
      <c r="D40" s="81"/>
      <c r="E40" s="81"/>
      <c r="F40" s="28">
        <f>_xlfn.IFERROR(VLOOKUP(C40,'Mode d''emploi'!$B$26:$D$29,3,),"")</f>
      </c>
      <c r="G40" s="28">
        <f>_xlfn.IFERROR(VLOOKUP(D40,'Mode d''emploi'!$B$32:$D$35,3,),"")</f>
      </c>
      <c r="H40" s="28">
        <f>_xlfn.IFERROR(VLOOKUP(E40,'Mode d''emploi'!$B$35:$D$40,3,),"")</f>
      </c>
      <c r="I40" s="70">
        <f>_xlfn.IFERROR((F40*G40*H40)/(16*SUM($H$39:$H$41)),"")</f>
      </c>
    </row>
    <row r="41" spans="1:9" ht="15" customHeight="1" thickBot="1">
      <c r="A41" s="29" t="s">
        <v>112</v>
      </c>
      <c r="B41" s="31"/>
      <c r="C41" s="90"/>
      <c r="D41" s="90"/>
      <c r="E41" s="90"/>
      <c r="F41" s="30">
        <f>_xlfn.IFERROR(VLOOKUP(C41,'Mode d''emploi'!$B$26:$D$29,3,),"")</f>
      </c>
      <c r="G41" s="30">
        <f>_xlfn.IFERROR(VLOOKUP(D41,'Mode d''emploi'!$B$32:$D$35,3,),"")</f>
      </c>
      <c r="H41" s="30">
        <f>_xlfn.IFERROR(VLOOKUP(E41,'Mode d''emploi'!$B$35:$D$40,3,),"")</f>
      </c>
      <c r="I41" s="95">
        <f>_xlfn.IFERROR((F41*G41*H41)/(16*SUM($H$39:$H$41)),"")</f>
      </c>
    </row>
    <row r="42" spans="1:9" ht="15" customHeight="1">
      <c r="A42" s="111" t="s">
        <v>2</v>
      </c>
      <c r="B42" s="112"/>
      <c r="C42" s="110" t="s">
        <v>50</v>
      </c>
      <c r="D42" s="110"/>
      <c r="E42" s="110"/>
      <c r="F42" s="110"/>
      <c r="G42" s="110"/>
      <c r="H42" s="110"/>
      <c r="I42" s="25">
        <f>_xlfn.IFERROR(SUM(I43:I45),"")</f>
        <v>0</v>
      </c>
    </row>
    <row r="43" spans="1:9" ht="15" customHeight="1">
      <c r="A43" s="26" t="s">
        <v>113</v>
      </c>
      <c r="B43" s="27"/>
      <c r="C43" s="81"/>
      <c r="D43" s="81"/>
      <c r="E43" s="81"/>
      <c r="F43" s="28">
        <f>_xlfn.IFERROR(VLOOKUP(C43,'Mode d''emploi'!$B$26:$D$29,3,),"")</f>
      </c>
      <c r="G43" s="28">
        <f>_xlfn.IFERROR(VLOOKUP(D43,'Mode d''emploi'!$B$32:$D$35,3,),"")</f>
      </c>
      <c r="H43" s="28">
        <f>_xlfn.IFERROR(VLOOKUP(E43,'Mode d''emploi'!$B$35:$D$40,3,),"")</f>
      </c>
      <c r="I43" s="70">
        <f>_xlfn.IFERROR((F43*G43*H43)/(16*SUM($H$43:$H$45)),"")</f>
      </c>
    </row>
    <row r="44" spans="1:9" s="21" customFormat="1" ht="15" customHeight="1">
      <c r="A44" s="26" t="s">
        <v>114</v>
      </c>
      <c r="B44" s="27"/>
      <c r="C44" s="81"/>
      <c r="D44" s="81"/>
      <c r="E44" s="81"/>
      <c r="F44" s="28">
        <f>_xlfn.IFERROR(VLOOKUP(C44,'Mode d''emploi'!$B$26:$D$29,3,),"")</f>
      </c>
      <c r="G44" s="28">
        <f>_xlfn.IFERROR(VLOOKUP(D44,'Mode d''emploi'!$B$32:$D$35,3,),"")</f>
      </c>
      <c r="H44" s="28">
        <f>_xlfn.IFERROR(VLOOKUP(E44,'Mode d''emploi'!$B$35:$D$40,3,),"")</f>
      </c>
      <c r="I44" s="70">
        <f>_xlfn.IFERROR((F44*G44*H44)/(16*SUM($H$43:$H$45)),"")</f>
      </c>
    </row>
    <row r="45" spans="1:9" ht="15.75" thickBot="1">
      <c r="A45" s="29" t="s">
        <v>115</v>
      </c>
      <c r="B45" s="31"/>
      <c r="C45" s="90"/>
      <c r="D45" s="90"/>
      <c r="E45" s="90"/>
      <c r="F45" s="30">
        <f>_xlfn.IFERROR(VLOOKUP(C45,'Mode d''emploi'!$B$26:$D$29,3,),"")</f>
      </c>
      <c r="G45" s="30">
        <f>_xlfn.IFERROR(VLOOKUP(D45,'Mode d''emploi'!$B$32:$D$35,3,),"")</f>
      </c>
      <c r="H45" s="30">
        <f>_xlfn.IFERROR(VLOOKUP(E45,'Mode d''emploi'!$B$35:$D$40,3,),"")</f>
      </c>
      <c r="I45" s="95">
        <f>_xlfn.IFERROR((F45*G45*H45)/(16*SUM($H$43:$H$45)),"")</f>
      </c>
    </row>
    <row r="46" spans="1:9" ht="15" customHeight="1">
      <c r="A46" s="111" t="s">
        <v>7</v>
      </c>
      <c r="B46" s="112"/>
      <c r="C46" s="110" t="s">
        <v>50</v>
      </c>
      <c r="D46" s="110"/>
      <c r="E46" s="110"/>
      <c r="F46" s="110"/>
      <c r="G46" s="110"/>
      <c r="H46" s="110"/>
      <c r="I46" s="25">
        <f>_xlfn.IFERROR(SUM(I47:I49),"")</f>
        <v>0</v>
      </c>
    </row>
    <row r="47" spans="1:9" ht="15" customHeight="1">
      <c r="A47" s="26" t="s">
        <v>105</v>
      </c>
      <c r="B47" s="27"/>
      <c r="C47" s="81"/>
      <c r="D47" s="81"/>
      <c r="E47" s="81"/>
      <c r="F47" s="28">
        <f>_xlfn.IFERROR(VLOOKUP(C47,'Mode d''emploi'!$B$26:$D$29,3,),"")</f>
      </c>
      <c r="G47" s="28">
        <f>_xlfn.IFERROR(VLOOKUP(D47,'Mode d''emploi'!$B$32:$D$35,3,),"")</f>
      </c>
      <c r="H47" s="28">
        <f>_xlfn.IFERROR(VLOOKUP(E47,'Mode d''emploi'!$B$35:$D$40,3,),"")</f>
      </c>
      <c r="I47" s="70">
        <f>_xlfn.IFERROR((F47*G47*H47)/(16*SUM($H$47:$H$49)),"")</f>
      </c>
    </row>
    <row r="48" spans="1:9" ht="15" customHeight="1">
      <c r="A48" s="26" t="s">
        <v>116</v>
      </c>
      <c r="B48" s="27"/>
      <c r="C48" s="81"/>
      <c r="D48" s="81"/>
      <c r="E48" s="81"/>
      <c r="F48" s="28">
        <f>_xlfn.IFERROR(VLOOKUP(C48,'Mode d''emploi'!$B$26:$D$29,3,),"")</f>
      </c>
      <c r="G48" s="28">
        <f>_xlfn.IFERROR(VLOOKUP(D48,'Mode d''emploi'!$B$32:$D$35,3,),"")</f>
      </c>
      <c r="H48" s="28">
        <f>_xlfn.IFERROR(VLOOKUP(E48,'Mode d''emploi'!$B$35:$D$40,3,),"")</f>
      </c>
      <c r="I48" s="70">
        <f>_xlfn.IFERROR((F48*G48*H48)/(16*SUM($H$47:$H$49)),"")</f>
      </c>
    </row>
    <row r="49" spans="1:9" ht="15" customHeight="1" thickBot="1">
      <c r="A49" s="29" t="s">
        <v>107</v>
      </c>
      <c r="B49" s="31"/>
      <c r="C49" s="90"/>
      <c r="D49" s="90"/>
      <c r="E49" s="90"/>
      <c r="F49" s="30">
        <f>_xlfn.IFERROR(VLOOKUP(C49,'Mode d''emploi'!$B$26:$D$29,3,),"")</f>
      </c>
      <c r="G49" s="30">
        <f>_xlfn.IFERROR(VLOOKUP(D49,'Mode d''emploi'!$B$32:$D$35,3,),"")</f>
      </c>
      <c r="H49" s="30">
        <f>_xlfn.IFERROR(VLOOKUP(E49,'Mode d''emploi'!$B$35:$D$40,3,),"")</f>
      </c>
      <c r="I49" s="95">
        <f>_xlfn.IFERROR((F49*G49*H49)/(16*SUM($H$47:$H$49)),"")</f>
      </c>
    </row>
    <row r="50" spans="1:9" ht="15" customHeight="1">
      <c r="A50" s="111" t="s">
        <v>49</v>
      </c>
      <c r="B50" s="112"/>
      <c r="C50" s="110" t="s">
        <v>50</v>
      </c>
      <c r="D50" s="110"/>
      <c r="E50" s="110"/>
      <c r="F50" s="110"/>
      <c r="G50" s="110"/>
      <c r="H50" s="110"/>
      <c r="I50" s="25">
        <f>_xlfn.IFERROR(SUM(I51:I53),"")</f>
        <v>0</v>
      </c>
    </row>
    <row r="51" spans="1:9" ht="15" customHeight="1">
      <c r="A51" s="26" t="s">
        <v>117</v>
      </c>
      <c r="B51" s="27"/>
      <c r="C51" s="81"/>
      <c r="D51" s="81"/>
      <c r="E51" s="81"/>
      <c r="F51" s="28">
        <f>_xlfn.IFERROR(VLOOKUP(C51,'Mode d''emploi'!$B$26:$D$29,3,),"")</f>
      </c>
      <c r="G51" s="28">
        <f>_xlfn.IFERROR(VLOOKUP(D51,'Mode d''emploi'!$B$32:$D$35,3,),"")</f>
      </c>
      <c r="H51" s="28">
        <f>_xlfn.IFERROR(VLOOKUP(E51,'Mode d''emploi'!$B$35:$D$40,3,),"")</f>
      </c>
      <c r="I51" s="70">
        <f>_xlfn.IFERROR((F51*G51*H51)/(16*SUM($H$51:$H$53)),"")</f>
      </c>
    </row>
    <row r="52" spans="1:9" ht="15" customHeight="1">
      <c r="A52" s="26" t="s">
        <v>118</v>
      </c>
      <c r="B52" s="27"/>
      <c r="C52" s="81"/>
      <c r="D52" s="81"/>
      <c r="E52" s="81"/>
      <c r="F52" s="28">
        <f>_xlfn.IFERROR(VLOOKUP(C52,'Mode d''emploi'!$B$26:$D$29,3,),"")</f>
      </c>
      <c r="G52" s="28">
        <f>_xlfn.IFERROR(VLOOKUP(D52,'Mode d''emploi'!$B$32:$D$35,3,),"")</f>
      </c>
      <c r="H52" s="28">
        <f>_xlfn.IFERROR(VLOOKUP(E52,'Mode d''emploi'!$B$35:$D$40,3,),"")</f>
      </c>
      <c r="I52" s="70">
        <f>_xlfn.IFERROR((F52*G52*H52)/(16*SUM($H$51:$H$53)),"")</f>
      </c>
    </row>
    <row r="53" spans="1:9" ht="15" customHeight="1" thickBot="1">
      <c r="A53" s="29" t="s">
        <v>119</v>
      </c>
      <c r="B53" s="31"/>
      <c r="C53" s="90"/>
      <c r="D53" s="90"/>
      <c r="E53" s="90"/>
      <c r="F53" s="30">
        <f>_xlfn.IFERROR(VLOOKUP(C53,'Mode d''emploi'!$B$26:$D$29,3,),"")</f>
      </c>
      <c r="G53" s="30">
        <f>_xlfn.IFERROR(VLOOKUP(D53,'Mode d''emploi'!$B$32:$D$35,3,),"")</f>
      </c>
      <c r="H53" s="30">
        <f>_xlfn.IFERROR(VLOOKUP(E53,'Mode d''emploi'!$B$35:$D$40,3,),"")</f>
      </c>
      <c r="I53" s="95">
        <f>_xlfn.IFERROR((F53*G53*H53)/(16*SUM($H$51:$H$53)),"")</f>
      </c>
    </row>
    <row r="54" spans="1:9" ht="15" customHeight="1">
      <c r="A54" s="111" t="s">
        <v>135</v>
      </c>
      <c r="B54" s="112"/>
      <c r="C54" s="110" t="s">
        <v>50</v>
      </c>
      <c r="D54" s="110"/>
      <c r="E54" s="110"/>
      <c r="F54" s="110"/>
      <c r="G54" s="110"/>
      <c r="H54" s="110"/>
      <c r="I54" s="25">
        <f>_xlfn.IFERROR(SUM(I55:I57),"")</f>
        <v>0</v>
      </c>
    </row>
    <row r="55" spans="1:9" ht="15" customHeight="1">
      <c r="A55" s="26" t="s">
        <v>120</v>
      </c>
      <c r="B55" s="27"/>
      <c r="C55" s="81"/>
      <c r="D55" s="81"/>
      <c r="E55" s="81"/>
      <c r="F55" s="28">
        <f>_xlfn.IFERROR(VLOOKUP(C55,'Mode d''emploi'!$B$26:$D$29,3,),"")</f>
      </c>
      <c r="G55" s="28">
        <f>_xlfn.IFERROR(VLOOKUP(D55,'Mode d''emploi'!$B$32:$D$35,3,),"")</f>
      </c>
      <c r="H55" s="28">
        <f>_xlfn.IFERROR(VLOOKUP(E55,'Mode d''emploi'!$B$35:$D$40,3,),"")</f>
      </c>
      <c r="I55" s="70">
        <f>_xlfn.IFERROR((F55*G55*H55)/(16*SUM($H$55:$H$57)),"")</f>
      </c>
    </row>
    <row r="56" spans="1:9" ht="15" customHeight="1">
      <c r="A56" s="26" t="s">
        <v>131</v>
      </c>
      <c r="B56" s="27"/>
      <c r="C56" s="81"/>
      <c r="D56" s="81"/>
      <c r="E56" s="81"/>
      <c r="F56" s="28">
        <f>_xlfn.IFERROR(VLOOKUP(C56,'Mode d''emploi'!$B$26:$D$29,3,),"")</f>
      </c>
      <c r="G56" s="28">
        <f>_xlfn.IFERROR(VLOOKUP(D56,'Mode d''emploi'!$B$32:$D$35,3,),"")</f>
      </c>
      <c r="H56" s="28">
        <f>_xlfn.IFERROR(VLOOKUP(E56,'Mode d''emploi'!$B$35:$D$40,3,),"")</f>
      </c>
      <c r="I56" s="70">
        <f>_xlfn.IFERROR((F56*G56*H56)/(16*SUM($H$55:$H$57)),"")</f>
      </c>
    </row>
    <row r="57" spans="1:9" ht="15" customHeight="1" thickBot="1">
      <c r="A57" s="29" t="s">
        <v>121</v>
      </c>
      <c r="B57" s="31"/>
      <c r="C57" s="90"/>
      <c r="D57" s="90"/>
      <c r="E57" s="90"/>
      <c r="F57" s="30">
        <f>_xlfn.IFERROR(VLOOKUP(C57,'Mode d''emploi'!$B$26:$D$29,3,),"")</f>
      </c>
      <c r="G57" s="30">
        <f>_xlfn.IFERROR(VLOOKUP(D57,'Mode d''emploi'!$B$32:$D$35,3,),"")</f>
      </c>
      <c r="H57" s="30">
        <f>_xlfn.IFERROR(VLOOKUP(E57,'Mode d''emploi'!$B$35:$D$40,3,),"")</f>
      </c>
      <c r="I57" s="95">
        <f>_xlfn.IFERROR((F57*G57*H57)/(16*SUM($H$55:$H$57)),"")</f>
      </c>
    </row>
    <row r="58" spans="1:9" ht="15" customHeight="1">
      <c r="A58" s="111" t="s">
        <v>10</v>
      </c>
      <c r="B58" s="112"/>
      <c r="C58" s="110" t="s">
        <v>50</v>
      </c>
      <c r="D58" s="110"/>
      <c r="E58" s="110"/>
      <c r="F58" s="110"/>
      <c r="G58" s="110"/>
      <c r="H58" s="110"/>
      <c r="I58" s="25">
        <f>_xlfn.IFERROR(SUM(I59:I61),"")</f>
        <v>0</v>
      </c>
    </row>
    <row r="59" spans="1:9" ht="15" customHeight="1">
      <c r="A59" s="26" t="s">
        <v>122</v>
      </c>
      <c r="B59" s="27"/>
      <c r="C59" s="81"/>
      <c r="D59" s="81"/>
      <c r="E59" s="81"/>
      <c r="F59" s="28">
        <f>_xlfn.IFERROR(VLOOKUP(C59,'Mode d''emploi'!$B$26:$D$29,3,),"")</f>
      </c>
      <c r="G59" s="28">
        <f>_xlfn.IFERROR(VLOOKUP(D59,'Mode d''emploi'!$B$32:$D$35,3,),"")</f>
      </c>
      <c r="H59" s="28">
        <f>_xlfn.IFERROR(VLOOKUP(E59,'Mode d''emploi'!$B$35:$D$40,3,),"")</f>
      </c>
      <c r="I59" s="70">
        <f>_xlfn.IFERROR((F59*G59*H59)/(16*SUM($H$59:$H$61)),"")</f>
      </c>
    </row>
    <row r="60" spans="1:9" ht="15" customHeight="1">
      <c r="A60" s="26" t="s">
        <v>123</v>
      </c>
      <c r="B60" s="27"/>
      <c r="C60" s="81"/>
      <c r="D60" s="81"/>
      <c r="E60" s="81"/>
      <c r="F60" s="28">
        <f>_xlfn.IFERROR(VLOOKUP(C60,'Mode d''emploi'!$B$26:$D$29,3,),"")</f>
      </c>
      <c r="G60" s="28">
        <f>_xlfn.IFERROR(VLOOKUP(D60,'Mode d''emploi'!$B$32:$D$35,3,),"")</f>
      </c>
      <c r="H60" s="28">
        <f>_xlfn.IFERROR(VLOOKUP(E60,'Mode d''emploi'!$B$35:$D$40,3,),"")</f>
      </c>
      <c r="I60" s="70">
        <f>_xlfn.IFERROR((F60*G60*H60)/(16*SUM($H$59:$H$61)),"")</f>
      </c>
    </row>
    <row r="61" spans="1:9" ht="15" customHeight="1" thickBot="1">
      <c r="A61" s="29" t="s">
        <v>124</v>
      </c>
      <c r="B61" s="31"/>
      <c r="C61" s="90"/>
      <c r="D61" s="90"/>
      <c r="E61" s="90"/>
      <c r="F61" s="30">
        <f>_xlfn.IFERROR(VLOOKUP(C61,'Mode d''emploi'!$B$26:$D$29,3,),"")</f>
      </c>
      <c r="G61" s="30">
        <f>_xlfn.IFERROR(VLOOKUP(D61,'Mode d''emploi'!$B$32:$D$35,3,),"")</f>
      </c>
      <c r="H61" s="30">
        <f>_xlfn.IFERROR(VLOOKUP(E61,'Mode d''emploi'!$B$35:$D$40,3,),"")</f>
      </c>
      <c r="I61" s="95">
        <f>_xlfn.IFERROR((F61*G61*H61)/(16*SUM($H$59:$H$61)),"")</f>
      </c>
    </row>
    <row r="62" spans="1:9" ht="15" customHeight="1">
      <c r="A62" s="111" t="s">
        <v>11</v>
      </c>
      <c r="B62" s="112"/>
      <c r="C62" s="110" t="s">
        <v>50</v>
      </c>
      <c r="D62" s="110"/>
      <c r="E62" s="110"/>
      <c r="F62" s="110"/>
      <c r="G62" s="110"/>
      <c r="H62" s="110"/>
      <c r="I62" s="25">
        <f>_xlfn.IFERROR(SUM(I63:I65),"")</f>
        <v>0</v>
      </c>
    </row>
    <row r="63" spans="1:9" ht="15" customHeight="1">
      <c r="A63" s="26" t="s">
        <v>125</v>
      </c>
      <c r="B63" s="27"/>
      <c r="C63" s="81"/>
      <c r="D63" s="81"/>
      <c r="E63" s="81"/>
      <c r="F63" s="28">
        <f>_xlfn.IFERROR(VLOOKUP(C63,'Mode d''emploi'!$B$26:$D$29,3,),"")</f>
      </c>
      <c r="G63" s="28">
        <f>_xlfn.IFERROR(VLOOKUP(D63,'Mode d''emploi'!$B$32:$D$35,3,),"")</f>
      </c>
      <c r="H63" s="28">
        <f>_xlfn.IFERROR(VLOOKUP(E63,'Mode d''emploi'!$B$35:$D$40,3,),"")</f>
      </c>
      <c r="I63" s="70">
        <f>_xlfn.IFERROR((F63*G63*H63)/(16*SUM($H$63:$H$65)),"")</f>
      </c>
    </row>
    <row r="64" spans="1:9" ht="15" customHeight="1">
      <c r="A64" s="26" t="s">
        <v>126</v>
      </c>
      <c r="B64" s="27"/>
      <c r="C64" s="81"/>
      <c r="D64" s="81"/>
      <c r="E64" s="81"/>
      <c r="F64" s="28">
        <f>_xlfn.IFERROR(VLOOKUP(C64,'Mode d''emploi'!$B$26:$D$29,3,),"")</f>
      </c>
      <c r="G64" s="28">
        <f>_xlfn.IFERROR(VLOOKUP(D64,'Mode d''emploi'!$B$32:$D$35,3,),"")</f>
      </c>
      <c r="H64" s="28">
        <f>_xlfn.IFERROR(VLOOKUP(E64,'Mode d''emploi'!$B$35:$D$40,3,),"")</f>
      </c>
      <c r="I64" s="70">
        <f>_xlfn.IFERROR((F64*G64*H64)/(16*SUM($H$63:$H$65)),"")</f>
      </c>
    </row>
    <row r="65" spans="1:9" ht="15" customHeight="1" thickBot="1">
      <c r="A65" s="29" t="s">
        <v>127</v>
      </c>
      <c r="B65" s="31"/>
      <c r="C65" s="90"/>
      <c r="D65" s="90"/>
      <c r="E65" s="90"/>
      <c r="F65" s="30">
        <f>_xlfn.IFERROR(VLOOKUP(C65,'Mode d''emploi'!$B$26:$D$29,3,),"")</f>
      </c>
      <c r="G65" s="30">
        <f>_xlfn.IFERROR(VLOOKUP(D65,'Mode d''emploi'!$B$32:$D$35,3,),"")</f>
      </c>
      <c r="H65" s="30">
        <f>_xlfn.IFERROR(VLOOKUP(E65,'Mode d''emploi'!$B$35:$D$40,3,),"")</f>
      </c>
      <c r="I65" s="95">
        <f>_xlfn.IFERROR((F65*G65*H65)/(16*SUM($H$63:$H$65)),"")</f>
      </c>
    </row>
    <row r="66" spans="1:9" ht="15" customHeight="1">
      <c r="A66" s="111" t="s">
        <v>12</v>
      </c>
      <c r="B66" s="112"/>
      <c r="C66" s="110" t="s">
        <v>50</v>
      </c>
      <c r="D66" s="110"/>
      <c r="E66" s="110"/>
      <c r="F66" s="110"/>
      <c r="G66" s="110"/>
      <c r="H66" s="110"/>
      <c r="I66" s="25">
        <f>_xlfn.IFERROR(SUM(I67:I69),"")</f>
        <v>0</v>
      </c>
    </row>
    <row r="67" spans="1:9" ht="15" customHeight="1">
      <c r="A67" s="26" t="s">
        <v>128</v>
      </c>
      <c r="B67" s="27"/>
      <c r="C67" s="81"/>
      <c r="D67" s="81"/>
      <c r="E67" s="81"/>
      <c r="F67" s="28">
        <f>_xlfn.IFERROR(VLOOKUP(C67,'Mode d''emploi'!$B$26:$D$29,3,),"")</f>
      </c>
      <c r="G67" s="28">
        <f>_xlfn.IFERROR(VLOOKUP(D67,'Mode d''emploi'!$B$32:$D$35,3,),"")</f>
      </c>
      <c r="H67" s="28">
        <f>_xlfn.IFERROR(VLOOKUP(E67,'Mode d''emploi'!$B$35:$D$40,3,),"")</f>
      </c>
      <c r="I67" s="70">
        <f>_xlfn.IFERROR((F67*G67*H67)/(16*SUM($H$67:$H$69)),"")</f>
      </c>
    </row>
    <row r="68" spans="1:9" ht="15" customHeight="1">
      <c r="A68" s="26" t="s">
        <v>129</v>
      </c>
      <c r="B68" s="27"/>
      <c r="C68" s="81"/>
      <c r="D68" s="81"/>
      <c r="E68" s="81"/>
      <c r="F68" s="28">
        <f>_xlfn.IFERROR(VLOOKUP(C68,'Mode d''emploi'!$B$26:$D$29,3,),"")</f>
      </c>
      <c r="G68" s="28">
        <f>_xlfn.IFERROR(VLOOKUP(D68,'Mode d''emploi'!$B$32:$D$35,3,),"")</f>
      </c>
      <c r="H68" s="28">
        <f>_xlfn.IFERROR(VLOOKUP(E68,'Mode d''emploi'!$B$35:$D$40,3,),"")</f>
      </c>
      <c r="I68" s="70">
        <f>_xlfn.IFERROR((F68*G68*H68)/(16*SUM($H$67:$H$69)),"")</f>
      </c>
    </row>
    <row r="69" spans="1:9" ht="15" customHeight="1" thickBot="1">
      <c r="A69" s="29" t="s">
        <v>127</v>
      </c>
      <c r="B69" s="31"/>
      <c r="C69" s="90"/>
      <c r="D69" s="90"/>
      <c r="E69" s="90"/>
      <c r="F69" s="30">
        <f>_xlfn.IFERROR(VLOOKUP(C69,'Mode d''emploi'!$B$26:$D$29,3,),"")</f>
      </c>
      <c r="G69" s="30">
        <f>_xlfn.IFERROR(VLOOKUP(D69,'Mode d''emploi'!$B$32:$D$35,3,),"")</f>
      </c>
      <c r="H69" s="30">
        <f>_xlfn.IFERROR(VLOOKUP(E69,'Mode d''emploi'!$B$35:$D$40,3,),"")</f>
      </c>
      <c r="I69" s="95">
        <f>_xlfn.IFERROR((F69*G69*H69)/(16*SUM($H$67:$H$69)),"")</f>
      </c>
    </row>
  </sheetData>
  <sheetProtection sheet="1" formatColumns="0" formatRows="0" selectLockedCells="1"/>
  <mergeCells count="37">
    <mergeCell ref="A1:B1"/>
    <mergeCell ref="C1:G1"/>
    <mergeCell ref="H1:I1"/>
    <mergeCell ref="E3:H3"/>
    <mergeCell ref="E5:I5"/>
    <mergeCell ref="E6:I7"/>
    <mergeCell ref="A9:B9"/>
    <mergeCell ref="A10:B10"/>
    <mergeCell ref="C10:H10"/>
    <mergeCell ref="A14:B14"/>
    <mergeCell ref="C14:H14"/>
    <mergeCell ref="A18:B18"/>
    <mergeCell ref="C18:H18"/>
    <mergeCell ref="A22:B22"/>
    <mergeCell ref="C22:H22"/>
    <mergeCell ref="A26:B26"/>
    <mergeCell ref="C26:H26"/>
    <mergeCell ref="A30:B30"/>
    <mergeCell ref="C30:H30"/>
    <mergeCell ref="A66:B66"/>
    <mergeCell ref="C66:H66"/>
    <mergeCell ref="A42:B42"/>
    <mergeCell ref="C42:H42"/>
    <mergeCell ref="A46:B46"/>
    <mergeCell ref="C46:H46"/>
    <mergeCell ref="A58:B58"/>
    <mergeCell ref="C58:H58"/>
    <mergeCell ref="A62:B62"/>
    <mergeCell ref="C62:H62"/>
    <mergeCell ref="A50:B50"/>
    <mergeCell ref="C50:H50"/>
    <mergeCell ref="A54:B54"/>
    <mergeCell ref="C54:H54"/>
    <mergeCell ref="A34:B34"/>
    <mergeCell ref="C34:H34"/>
    <mergeCell ref="A38:B38"/>
    <mergeCell ref="C38:H38"/>
  </mergeCells>
  <dataValidations count="3">
    <dataValidation type="list" allowBlank="1" showInputMessage="1" showErrorMessage="1" sqref="C35:C37 C63:C65 C39:C41 C15:C17 C19:C21 C43:C45 C23:C25 C27:C29 C31:C33 C59:C61 C11:C13 C47:C49 C51:C53 C55:C57 C67:C69">
      <formula1>GRAV</formula1>
    </dataValidation>
    <dataValidation type="list" allowBlank="1" showInputMessage="1" showErrorMessage="1" sqref="D35:D37 D63:D65 D39:D41 D11:D13 D19:D21 D43:D45 D23:D25 D27:D29 D31:D33 D59:D61 D15:D17 D47:D49 D51:D53 D55:D57 D67:D69">
      <formula1>PROB</formula1>
    </dataValidation>
    <dataValidation type="list" allowBlank="1" showInputMessage="1" showErrorMessage="1" sqref="E11:E13 E15:E17 E19:E21 E23:E25 E27:E29 E31:E33 E35:E37 E39:E41 E43:E45 E47:E49 E51:E53 E55:E57 E59:E61 E63:E65 E67:E69">
      <formula1>Importance</formula1>
    </dataValidation>
  </dataValidations>
  <printOptions horizontalCentered="1"/>
  <pageMargins left="0.1968503937007874" right="0.1968503937007874" top="0.9448818897637796" bottom="0.35433070866141736" header="0.31496062992125984" footer="0.31496062992125984"/>
  <pageSetup horizontalDpi="600" verticalDpi="600" orientation="portrait" paperSize="9" r:id="rId4"/>
  <headerFooter>
    <oddHeader>&amp;L&amp;G&amp;C&amp;"+,Normal"&amp;9Outil pour le calcul des risques, la comparaison et le classement des fournisseurs
Conçu par SARK team, Master Qualité UTC 2013/2014
www.utc.fr/master-qualite, puis "Travaux" "Qualité-Management", réf n°274, janvier 2014&amp;R&amp;G</oddHeader>
    <oddFooter>&amp;LFichier : &amp;F, Onglet : {&amp;A}&amp;R&amp;P</oddFooter>
  </headerFooter>
  <rowBreaks count="1" manualBreakCount="1">
    <brk id="45" max="255" man="1"/>
  </rowBreaks>
  <legacyDrawing r:id="rId2"/>
  <legacyDrawingHF r:id="rId3"/>
</worksheet>
</file>

<file path=xl/worksheets/sheet5.xml><?xml version="1.0" encoding="utf-8"?>
<worksheet xmlns="http://schemas.openxmlformats.org/spreadsheetml/2006/main" xmlns:r="http://schemas.openxmlformats.org/officeDocument/2006/relationships">
  <dimension ref="A1:I69"/>
  <sheetViews>
    <sheetView workbookViewId="0" topLeftCell="A1">
      <selection activeCell="A4" sqref="A4"/>
    </sheetView>
  </sheetViews>
  <sheetFormatPr defaultColWidth="11.421875" defaultRowHeight="15" customHeight="1"/>
  <cols>
    <col min="1" max="1" width="26.57421875" style="12" customWidth="1"/>
    <col min="2" max="2" width="12.00390625" style="12" customWidth="1"/>
    <col min="3" max="3" width="10.7109375" style="12" customWidth="1"/>
    <col min="4" max="4" width="10.8515625" style="12" bestFit="1" customWidth="1"/>
    <col min="5" max="5" width="10.00390625" style="12" bestFit="1" customWidth="1"/>
    <col min="6" max="8" width="4.7109375" style="12" customWidth="1"/>
    <col min="9" max="9" width="13.8515625" style="17" customWidth="1"/>
    <col min="10" max="16384" width="11.421875" style="12" customWidth="1"/>
  </cols>
  <sheetData>
    <row r="1" spans="1:9" ht="21" customHeight="1" thickBot="1">
      <c r="A1" s="113" t="str">
        <f>'Mode d''emploi'!A1:B1</f>
        <v>Nom de l'entreprise cliente</v>
      </c>
      <c r="B1" s="115"/>
      <c r="C1" s="113" t="str">
        <f>'Mode d''emploi'!C1:C1</f>
        <v> Référence du document</v>
      </c>
      <c r="D1" s="114"/>
      <c r="E1" s="114"/>
      <c r="F1" s="114"/>
      <c r="G1" s="115"/>
      <c r="H1" s="124">
        <f ca="1">TODAY()</f>
        <v>41669</v>
      </c>
      <c r="I1" s="115"/>
    </row>
    <row r="2" spans="1:9" ht="15" customHeight="1" thickBot="1">
      <c r="A2" s="13"/>
      <c r="B2" s="13"/>
      <c r="C2" s="13"/>
      <c r="F2" s="13"/>
      <c r="G2" s="13"/>
      <c r="I2" s="13"/>
    </row>
    <row r="3" spans="1:9" ht="15" customHeight="1" thickBot="1">
      <c r="A3" s="14" t="s">
        <v>51</v>
      </c>
      <c r="B3" s="73" t="s">
        <v>41</v>
      </c>
      <c r="C3" s="11"/>
      <c r="D3" s="15"/>
      <c r="E3" s="121" t="s">
        <v>54</v>
      </c>
      <c r="F3" s="122"/>
      <c r="G3" s="122"/>
      <c r="H3" s="123"/>
      <c r="I3" s="77" t="s">
        <v>64</v>
      </c>
    </row>
    <row r="4" spans="1:9" ht="15" customHeight="1" thickBot="1">
      <c r="A4" s="76" t="s">
        <v>74</v>
      </c>
      <c r="B4" s="79"/>
      <c r="C4" s="80"/>
      <c r="D4" s="16"/>
      <c r="E4" s="75"/>
      <c r="F4" s="75"/>
      <c r="G4" s="75"/>
      <c r="H4" s="75"/>
      <c r="I4" s="75"/>
    </row>
    <row r="5" spans="1:9" ht="15" customHeight="1" thickBot="1">
      <c r="A5" s="78"/>
      <c r="B5" s="78"/>
      <c r="C5" s="78"/>
      <c r="D5" s="16"/>
      <c r="E5" s="116" t="s">
        <v>91</v>
      </c>
      <c r="F5" s="117"/>
      <c r="G5" s="117"/>
      <c r="H5" s="117"/>
      <c r="I5" s="118"/>
    </row>
    <row r="6" spans="1:9" ht="15" customHeight="1" thickBot="1">
      <c r="A6" s="14" t="s">
        <v>52</v>
      </c>
      <c r="B6" s="18">
        <f>AVERAGE(I10,I14,I18,I22,I26,I30,I34,I38,I42,I46,I50)</f>
        <v>0</v>
      </c>
      <c r="E6" s="104" t="s">
        <v>92</v>
      </c>
      <c r="F6" s="105"/>
      <c r="G6" s="105"/>
      <c r="H6" s="105"/>
      <c r="I6" s="106"/>
    </row>
    <row r="7" spans="1:9" ht="15" customHeight="1" thickBot="1">
      <c r="A7" s="14" t="s">
        <v>53</v>
      </c>
      <c r="B7" s="18">
        <f>AVERAGE(I54,I58,I62,I66)</f>
        <v>0</v>
      </c>
      <c r="E7" s="107"/>
      <c r="F7" s="108"/>
      <c r="G7" s="108"/>
      <c r="H7" s="108"/>
      <c r="I7" s="109"/>
    </row>
    <row r="8" spans="1:9" s="21" customFormat="1" ht="15" customHeight="1" thickBot="1">
      <c r="A8" s="19"/>
      <c r="B8" s="19"/>
      <c r="C8" s="19"/>
      <c r="D8" s="19"/>
      <c r="E8" s="19"/>
      <c r="F8" s="19"/>
      <c r="G8" s="19"/>
      <c r="H8" s="19"/>
      <c r="I8" s="20"/>
    </row>
    <row r="9" spans="1:9" ht="33.75" customHeight="1" thickBot="1">
      <c r="A9" s="119" t="s">
        <v>5</v>
      </c>
      <c r="B9" s="120"/>
      <c r="C9" s="22" t="s">
        <v>31</v>
      </c>
      <c r="D9" s="22" t="s">
        <v>32</v>
      </c>
      <c r="E9" s="22" t="s">
        <v>79</v>
      </c>
      <c r="F9" s="22" t="s">
        <v>14</v>
      </c>
      <c r="G9" s="23" t="s">
        <v>22</v>
      </c>
      <c r="H9" s="22" t="s">
        <v>80</v>
      </c>
      <c r="I9" s="24" t="s">
        <v>13</v>
      </c>
    </row>
    <row r="10" spans="1:9" ht="15" customHeight="1">
      <c r="A10" s="111" t="s">
        <v>134</v>
      </c>
      <c r="B10" s="112"/>
      <c r="C10" s="110" t="s">
        <v>50</v>
      </c>
      <c r="D10" s="110"/>
      <c r="E10" s="110"/>
      <c r="F10" s="110"/>
      <c r="G10" s="110"/>
      <c r="H10" s="110"/>
      <c r="I10" s="25">
        <f>_xlfn.IFERROR(SUM(I11:I13),"")</f>
        <v>0</v>
      </c>
    </row>
    <row r="11" spans="1:9" ht="15" customHeight="1">
      <c r="A11" s="26" t="s">
        <v>88</v>
      </c>
      <c r="B11" s="27"/>
      <c r="C11" s="81"/>
      <c r="D11" s="81"/>
      <c r="E11" s="81"/>
      <c r="F11" s="28">
        <f>_xlfn.IFERROR(VLOOKUP(C11,'Mode d''emploi'!$B$26:$D$29,3,),"")</f>
      </c>
      <c r="G11" s="28">
        <f>_xlfn.IFERROR(VLOOKUP(D11,'Mode d''emploi'!$B$32:$D$35,3,),"")</f>
      </c>
      <c r="H11" s="28">
        <f>_xlfn.IFERROR(VLOOKUP(E11,'Mode d''emploi'!$B$35:$D$40,3,),"")</f>
      </c>
      <c r="I11" s="70">
        <f>_xlfn.IFERROR((F11*G11*H11)/(16*SUM($H$11:$H$13)),"")</f>
      </c>
    </row>
    <row r="12" spans="1:9" s="21" customFormat="1" ht="15" customHeight="1">
      <c r="A12" s="26" t="s">
        <v>89</v>
      </c>
      <c r="B12" s="27"/>
      <c r="C12" s="81"/>
      <c r="D12" s="81"/>
      <c r="E12" s="81"/>
      <c r="F12" s="28">
        <f>_xlfn.IFERROR(VLOOKUP(C12,'Mode d''emploi'!$B$26:$D$29,3,),"")</f>
      </c>
      <c r="G12" s="28">
        <f>_xlfn.IFERROR(VLOOKUP(D12,'Mode d''emploi'!$B$32:$D$35,3,),"")</f>
      </c>
      <c r="H12" s="28">
        <f>_xlfn.IFERROR(VLOOKUP(E12,'Mode d''emploi'!$B$35:$D$40,3,),"")</f>
      </c>
      <c r="I12" s="70">
        <f>_xlfn.IFERROR((F12*G12*H12)/(16*SUM($H$11:$H$13)),"")</f>
      </c>
    </row>
    <row r="13" spans="1:9" ht="15" customHeight="1" thickBot="1">
      <c r="A13" s="29" t="s">
        <v>90</v>
      </c>
      <c r="B13" s="31"/>
      <c r="C13" s="90"/>
      <c r="D13" s="90"/>
      <c r="E13" s="90"/>
      <c r="F13" s="30">
        <f>_xlfn.IFERROR(VLOOKUP(C13,'Mode d''emploi'!$B$26:$D$29,3,),"")</f>
      </c>
      <c r="G13" s="30">
        <f>_xlfn.IFERROR(VLOOKUP(D13,'Mode d''emploi'!$B$32:$D$35,3,),"")</f>
      </c>
      <c r="H13" s="30">
        <f>_xlfn.IFERROR(VLOOKUP(E13,'Mode d''emploi'!$B$35:$D$40,3,),"")</f>
      </c>
      <c r="I13" s="95">
        <f>_xlfn.IFERROR((F13*G13*H13)/(16*SUM($H$11:$H$13)),"")</f>
      </c>
    </row>
    <row r="14" spans="1:9" ht="15" customHeight="1">
      <c r="A14" s="111" t="s">
        <v>8</v>
      </c>
      <c r="B14" s="112"/>
      <c r="C14" s="110" t="s">
        <v>50</v>
      </c>
      <c r="D14" s="110"/>
      <c r="E14" s="110"/>
      <c r="F14" s="110"/>
      <c r="G14" s="110"/>
      <c r="H14" s="110"/>
      <c r="I14" s="25">
        <f>_xlfn.IFERROR(SUM(I15:I17),"")</f>
        <v>0</v>
      </c>
    </row>
    <row r="15" spans="1:9" ht="15" customHeight="1">
      <c r="A15" s="26" t="s">
        <v>93</v>
      </c>
      <c r="B15" s="27"/>
      <c r="C15" s="81"/>
      <c r="D15" s="81"/>
      <c r="E15" s="81"/>
      <c r="F15" s="28">
        <f>_xlfn.IFERROR(VLOOKUP(C15,'Mode d''emploi'!$B$26:$D$29,3,),"")</f>
      </c>
      <c r="G15" s="28">
        <f>_xlfn.IFERROR(VLOOKUP(D15,'Mode d''emploi'!$B$32:$D$35,3,),"")</f>
      </c>
      <c r="H15" s="28">
        <f>_xlfn.IFERROR(VLOOKUP(E15,'Mode d''emploi'!$B$35:$D$40,3,),"")</f>
      </c>
      <c r="I15" s="70">
        <f>_xlfn.IFERROR((F15*G15*H15)/(16*SUM($H$15:$H$17)),"")</f>
      </c>
    </row>
    <row r="16" spans="1:9" s="21" customFormat="1" ht="15" customHeight="1">
      <c r="A16" s="26" t="s">
        <v>94</v>
      </c>
      <c r="B16" s="27"/>
      <c r="C16" s="81"/>
      <c r="D16" s="81"/>
      <c r="E16" s="81"/>
      <c r="F16" s="28">
        <f>_xlfn.IFERROR(VLOOKUP(C16,'Mode d''emploi'!$B$26:$D$29,3,),"")</f>
      </c>
      <c r="G16" s="28">
        <f>_xlfn.IFERROR(VLOOKUP(D16,'Mode d''emploi'!$B$32:$D$35,3,),"")</f>
      </c>
      <c r="H16" s="28">
        <f>_xlfn.IFERROR(VLOOKUP(E16,'Mode d''emploi'!$B$35:$D$40,3,),"")</f>
      </c>
      <c r="I16" s="70">
        <f>_xlfn.IFERROR((F16*G16*H16)/(16*SUM($H$15:$H$17)),"")</f>
      </c>
    </row>
    <row r="17" spans="1:9" ht="15" customHeight="1" thickBot="1">
      <c r="A17" s="29" t="s">
        <v>95</v>
      </c>
      <c r="B17" s="31"/>
      <c r="C17" s="90"/>
      <c r="D17" s="90"/>
      <c r="E17" s="90"/>
      <c r="F17" s="30">
        <f>_xlfn.IFERROR(VLOOKUP(C17,'Mode d''emploi'!$B$26:$D$29,3,),"")</f>
      </c>
      <c r="G17" s="30">
        <f>_xlfn.IFERROR(VLOOKUP(D17,'Mode d''emploi'!$B$32:$D$35,3,),"")</f>
      </c>
      <c r="H17" s="30">
        <f>_xlfn.IFERROR(VLOOKUP(E17,'Mode d''emploi'!$B$35:$D$40,3,),"")</f>
      </c>
      <c r="I17" s="95">
        <f>_xlfn.IFERROR((F17*G17*H17)/(16*SUM($H$15:$H$17)),"")</f>
      </c>
    </row>
    <row r="18" spans="1:9" ht="15" customHeight="1">
      <c r="A18" s="111" t="s">
        <v>9</v>
      </c>
      <c r="B18" s="112"/>
      <c r="C18" s="110" t="s">
        <v>50</v>
      </c>
      <c r="D18" s="110"/>
      <c r="E18" s="110"/>
      <c r="F18" s="110"/>
      <c r="G18" s="110"/>
      <c r="H18" s="110"/>
      <c r="I18" s="25">
        <f>_xlfn.IFERROR(SUM(I19:I21),"")</f>
        <v>0</v>
      </c>
    </row>
    <row r="19" spans="1:9" ht="15" customHeight="1">
      <c r="A19" s="26" t="s">
        <v>96</v>
      </c>
      <c r="B19" s="27"/>
      <c r="C19" s="81"/>
      <c r="D19" s="81"/>
      <c r="E19" s="81"/>
      <c r="F19" s="28">
        <f>_xlfn.IFERROR(VLOOKUP(C19,'Mode d''emploi'!$B$26:$D$29,3,),"")</f>
      </c>
      <c r="G19" s="28">
        <f>_xlfn.IFERROR(VLOOKUP(D19,'Mode d''emploi'!$B$32:$D$35,3,),"")</f>
      </c>
      <c r="H19" s="28">
        <f>_xlfn.IFERROR(VLOOKUP(E19,'Mode d''emploi'!$B$35:$D$40,3,),"")</f>
      </c>
      <c r="I19" s="70">
        <f>_xlfn.IFERROR((F19*G19*H19)/(16*SUM($H$19:$H$21)),"")</f>
      </c>
    </row>
    <row r="20" spans="1:9" s="21" customFormat="1" ht="15" customHeight="1">
      <c r="A20" s="26" t="s">
        <v>97</v>
      </c>
      <c r="B20" s="27"/>
      <c r="C20" s="81"/>
      <c r="D20" s="81"/>
      <c r="E20" s="81"/>
      <c r="F20" s="28">
        <f>_xlfn.IFERROR(VLOOKUP(C20,'Mode d''emploi'!$B$26:$D$29,3,),"")</f>
      </c>
      <c r="G20" s="28">
        <f>_xlfn.IFERROR(VLOOKUP(D20,'Mode d''emploi'!$B$32:$D$35,3,),"")</f>
      </c>
      <c r="H20" s="28">
        <f>_xlfn.IFERROR(VLOOKUP(E20,'Mode d''emploi'!$B$35:$D$40,3,),"")</f>
      </c>
      <c r="I20" s="70">
        <f>_xlfn.IFERROR((F20*G20*H20)/(16*SUM($H$19:$H$21)),"")</f>
      </c>
    </row>
    <row r="21" spans="1:9" ht="15" customHeight="1" thickBot="1">
      <c r="A21" s="29" t="s">
        <v>98</v>
      </c>
      <c r="B21" s="31"/>
      <c r="C21" s="90"/>
      <c r="D21" s="90"/>
      <c r="E21" s="90"/>
      <c r="F21" s="30">
        <f>_xlfn.IFERROR(VLOOKUP(C21,'Mode d''emploi'!$B$26:$D$29,3,),"")</f>
      </c>
      <c r="G21" s="30">
        <f>_xlfn.IFERROR(VLOOKUP(D21,'Mode d''emploi'!$B$32:$D$35,3,),"")</f>
      </c>
      <c r="H21" s="30">
        <f>_xlfn.IFERROR(VLOOKUP(E21,'Mode d''emploi'!$B$35:$D$40,3,),"")</f>
      </c>
      <c r="I21" s="95">
        <f>_xlfn.IFERROR((F21*G21*H21)/(16*SUM($H$19:$H$21)),"")</f>
      </c>
    </row>
    <row r="22" spans="1:9" ht="15" customHeight="1">
      <c r="A22" s="111" t="s">
        <v>1</v>
      </c>
      <c r="B22" s="112"/>
      <c r="C22" s="110" t="s">
        <v>50</v>
      </c>
      <c r="D22" s="110"/>
      <c r="E22" s="110"/>
      <c r="F22" s="110"/>
      <c r="G22" s="110"/>
      <c r="H22" s="110"/>
      <c r="I22" s="25">
        <f>_xlfn.IFERROR(SUM(I23:I25),"")</f>
        <v>0</v>
      </c>
    </row>
    <row r="23" spans="1:9" ht="15" customHeight="1">
      <c r="A23" s="26" t="s">
        <v>99</v>
      </c>
      <c r="B23" s="27"/>
      <c r="C23" s="81"/>
      <c r="D23" s="81"/>
      <c r="E23" s="81"/>
      <c r="F23" s="28">
        <f>_xlfn.IFERROR(VLOOKUP(C23,'Mode d''emploi'!$B$26:$D$29,3,),"")</f>
      </c>
      <c r="G23" s="28">
        <f>_xlfn.IFERROR(VLOOKUP(D23,'Mode d''emploi'!$B$32:$D$35,3,),"")</f>
      </c>
      <c r="H23" s="28">
        <f>_xlfn.IFERROR(VLOOKUP(E23,'Mode d''emploi'!$B$35:$D$40,3,),"")</f>
      </c>
      <c r="I23" s="70">
        <f>_xlfn.IFERROR((F23*G23*H23)/(16*SUM($H$23:$H$25)),"")</f>
      </c>
    </row>
    <row r="24" spans="1:9" s="21" customFormat="1" ht="15" customHeight="1">
      <c r="A24" s="26" t="s">
        <v>100</v>
      </c>
      <c r="B24" s="27"/>
      <c r="C24" s="81"/>
      <c r="D24" s="81"/>
      <c r="E24" s="81"/>
      <c r="F24" s="28">
        <f>_xlfn.IFERROR(VLOOKUP(C24,'Mode d''emploi'!$B$26:$D$29,3,),"")</f>
      </c>
      <c r="G24" s="28">
        <f>_xlfn.IFERROR(VLOOKUP(D24,'Mode d''emploi'!$B$32:$D$35,3,),"")</f>
      </c>
      <c r="H24" s="28">
        <f>_xlfn.IFERROR(VLOOKUP(E24,'Mode d''emploi'!$B$35:$D$40,3,),"")</f>
      </c>
      <c r="I24" s="70">
        <f>_xlfn.IFERROR((F24*G24*H24)/(16*SUM($H$23:$H$25)),"")</f>
      </c>
    </row>
    <row r="25" spans="1:9" ht="15" customHeight="1" thickBot="1">
      <c r="A25" s="29" t="s">
        <v>101</v>
      </c>
      <c r="B25" s="31"/>
      <c r="C25" s="90"/>
      <c r="D25" s="90"/>
      <c r="E25" s="90"/>
      <c r="F25" s="30">
        <f>_xlfn.IFERROR(VLOOKUP(C25,'Mode d''emploi'!$B$26:$D$29,3,),"")</f>
      </c>
      <c r="G25" s="30">
        <f>_xlfn.IFERROR(VLOOKUP(D25,'Mode d''emploi'!$B$32:$D$35,3,),"")</f>
      </c>
      <c r="H25" s="30">
        <f>_xlfn.IFERROR(VLOOKUP(E25,'Mode d''emploi'!$B$35:$D$40,3,),"")</f>
      </c>
      <c r="I25" s="95">
        <f>_xlfn.IFERROR((F25*G25*H25)/(16*SUM($H$23:$H$25)),"")</f>
      </c>
    </row>
    <row r="26" spans="1:9" ht="15" customHeight="1">
      <c r="A26" s="111" t="s">
        <v>3</v>
      </c>
      <c r="B26" s="112"/>
      <c r="C26" s="110" t="s">
        <v>50</v>
      </c>
      <c r="D26" s="110"/>
      <c r="E26" s="110"/>
      <c r="F26" s="110"/>
      <c r="G26" s="110"/>
      <c r="H26" s="110"/>
      <c r="I26" s="25">
        <f>_xlfn.IFERROR(SUM(I27:I29),"")</f>
        <v>0</v>
      </c>
    </row>
    <row r="27" spans="1:9" ht="15" customHeight="1">
      <c r="A27" s="26" t="s">
        <v>102</v>
      </c>
      <c r="B27" s="27"/>
      <c r="C27" s="81"/>
      <c r="D27" s="81"/>
      <c r="E27" s="81"/>
      <c r="F27" s="28">
        <f>_xlfn.IFERROR(VLOOKUP(C27,'Mode d''emploi'!$B$26:$D$29,3,),"")</f>
      </c>
      <c r="G27" s="28">
        <f>_xlfn.IFERROR(VLOOKUP(D27,'Mode d''emploi'!$B$32:$D$35,3,),"")</f>
      </c>
      <c r="H27" s="28">
        <f>_xlfn.IFERROR(VLOOKUP(E27,'Mode d''emploi'!$B$35:$D$40,3,),"")</f>
      </c>
      <c r="I27" s="70">
        <f>_xlfn.IFERROR((F27*G27*H27)/(16*SUM($H$27:$H$29)),"")</f>
      </c>
    </row>
    <row r="28" spans="1:9" s="21" customFormat="1" ht="15" customHeight="1">
      <c r="A28" s="26" t="s">
        <v>103</v>
      </c>
      <c r="B28" s="27"/>
      <c r="C28" s="81"/>
      <c r="D28" s="81"/>
      <c r="E28" s="81"/>
      <c r="F28" s="28">
        <f>_xlfn.IFERROR(VLOOKUP(C28,'Mode d''emploi'!$B$26:$D$29,3,),"")</f>
      </c>
      <c r="G28" s="28">
        <f>_xlfn.IFERROR(VLOOKUP(D28,'Mode d''emploi'!$B$32:$D$35,3,),"")</f>
      </c>
      <c r="H28" s="28">
        <f>_xlfn.IFERROR(VLOOKUP(E28,'Mode d''emploi'!$B$35:$D$40,3,),"")</f>
      </c>
      <c r="I28" s="70">
        <f>_xlfn.IFERROR((F28*G28*H28)/(16*SUM($H$27:$H$29)),"")</f>
      </c>
    </row>
    <row r="29" spans="1:9" ht="15" customHeight="1" thickBot="1">
      <c r="A29" s="29" t="s">
        <v>104</v>
      </c>
      <c r="B29" s="31"/>
      <c r="C29" s="90"/>
      <c r="D29" s="90"/>
      <c r="E29" s="90"/>
      <c r="F29" s="30">
        <f>_xlfn.IFERROR(VLOOKUP(C29,'Mode d''emploi'!$B$26:$D$29,3,),"")</f>
      </c>
      <c r="G29" s="30">
        <f>_xlfn.IFERROR(VLOOKUP(D29,'Mode d''emploi'!$B$32:$D$35,3,),"")</f>
      </c>
      <c r="H29" s="30">
        <f>_xlfn.IFERROR(VLOOKUP(E29,'Mode d''emploi'!$B$35:$D$40,3,),"")</f>
      </c>
      <c r="I29" s="95">
        <f>_xlfn.IFERROR((F29*G29*H29)/(16*SUM($H$27:$H$29)),"")</f>
      </c>
    </row>
    <row r="30" spans="1:9" ht="15" customHeight="1">
      <c r="A30" s="111" t="s">
        <v>6</v>
      </c>
      <c r="B30" s="112"/>
      <c r="C30" s="110" t="s">
        <v>50</v>
      </c>
      <c r="D30" s="110"/>
      <c r="E30" s="110"/>
      <c r="F30" s="110"/>
      <c r="G30" s="110"/>
      <c r="H30" s="110"/>
      <c r="I30" s="25">
        <f>_xlfn.IFERROR(SUM(I31:I33),"")</f>
        <v>0</v>
      </c>
    </row>
    <row r="31" spans="1:9" ht="15" customHeight="1">
      <c r="A31" s="26" t="s">
        <v>105</v>
      </c>
      <c r="B31" s="27"/>
      <c r="C31" s="81"/>
      <c r="D31" s="81"/>
      <c r="E31" s="81"/>
      <c r="F31" s="28">
        <f>_xlfn.IFERROR(VLOOKUP(C31,'Mode d''emploi'!$B$26:$D$29,3,),"")</f>
      </c>
      <c r="G31" s="28">
        <f>_xlfn.IFERROR(VLOOKUP(D31,'Mode d''emploi'!$B$32:$D$35,3,),"")</f>
      </c>
      <c r="H31" s="28">
        <f>_xlfn.IFERROR(VLOOKUP(E31,'Mode d''emploi'!$B$35:$D$40,3,),"")</f>
      </c>
      <c r="I31" s="70">
        <f>_xlfn.IFERROR((F31*G31*H31)/(16*SUM($H$31:$H$33)),"")</f>
      </c>
    </row>
    <row r="32" spans="1:9" s="21" customFormat="1" ht="15" customHeight="1">
      <c r="A32" s="26" t="s">
        <v>106</v>
      </c>
      <c r="B32" s="27"/>
      <c r="C32" s="81"/>
      <c r="D32" s="81"/>
      <c r="E32" s="81"/>
      <c r="F32" s="28">
        <f>_xlfn.IFERROR(VLOOKUP(C32,'Mode d''emploi'!$B$26:$D$29,3,),"")</f>
      </c>
      <c r="G32" s="28">
        <f>_xlfn.IFERROR(VLOOKUP(D32,'Mode d''emploi'!$B$32:$D$35,3,),"")</f>
      </c>
      <c r="H32" s="28">
        <f>_xlfn.IFERROR(VLOOKUP(E32,'Mode d''emploi'!$B$35:$D$40,3,),"")</f>
      </c>
      <c r="I32" s="70">
        <f>_xlfn.IFERROR((F32*G32*H32)/(16*SUM($H$31:$H$33)),"")</f>
      </c>
    </row>
    <row r="33" spans="1:9" ht="15" customHeight="1" thickBot="1">
      <c r="A33" s="29" t="s">
        <v>107</v>
      </c>
      <c r="B33" s="31"/>
      <c r="C33" s="90"/>
      <c r="D33" s="90"/>
      <c r="E33" s="90"/>
      <c r="F33" s="30">
        <f>_xlfn.IFERROR(VLOOKUP(C33,'Mode d''emploi'!$B$26:$D$29,3,),"")</f>
      </c>
      <c r="G33" s="30">
        <f>_xlfn.IFERROR(VLOOKUP(D33,'Mode d''emploi'!$B$32:$D$35,3,),"")</f>
      </c>
      <c r="H33" s="30">
        <f>_xlfn.IFERROR(VLOOKUP(E33,'Mode d''emploi'!$B$35:$D$40,3,),"")</f>
      </c>
      <c r="I33" s="95">
        <f>_xlfn.IFERROR((F33*G33*H33)/(16*SUM($H$31:$H$33)),"")</f>
      </c>
    </row>
    <row r="34" spans="1:9" ht="15" customHeight="1">
      <c r="A34" s="111" t="s">
        <v>0</v>
      </c>
      <c r="B34" s="112"/>
      <c r="C34" s="110" t="s">
        <v>50</v>
      </c>
      <c r="D34" s="110"/>
      <c r="E34" s="110"/>
      <c r="F34" s="110"/>
      <c r="G34" s="110"/>
      <c r="H34" s="110"/>
      <c r="I34" s="25">
        <f>_xlfn.IFERROR(SUM(I35:I37),"")</f>
        <v>0</v>
      </c>
    </row>
    <row r="35" spans="1:9" ht="15" customHeight="1">
      <c r="A35" s="26" t="s">
        <v>108</v>
      </c>
      <c r="B35" s="27"/>
      <c r="C35" s="81"/>
      <c r="D35" s="81"/>
      <c r="E35" s="81"/>
      <c r="F35" s="28">
        <f>_xlfn.IFERROR(VLOOKUP(C35,'Mode d''emploi'!$B$26:$D$29,3,),"")</f>
      </c>
      <c r="G35" s="28">
        <f>_xlfn.IFERROR(VLOOKUP(D35,'Mode d''emploi'!$B$32:$D$35,3,),"")</f>
      </c>
      <c r="H35" s="28">
        <f>_xlfn.IFERROR(VLOOKUP(E35,'Mode d''emploi'!$B$35:$D$40,3,),"")</f>
      </c>
      <c r="I35" s="70">
        <f>_xlfn.IFERROR((F35*G35*H35)/(16*SUM($H$35:$H$37)),"")</f>
      </c>
    </row>
    <row r="36" spans="1:9" s="21" customFormat="1" ht="15" customHeight="1">
      <c r="A36" s="26" t="s">
        <v>130</v>
      </c>
      <c r="B36" s="27"/>
      <c r="C36" s="81"/>
      <c r="D36" s="81"/>
      <c r="E36" s="81"/>
      <c r="F36" s="28">
        <f>_xlfn.IFERROR(VLOOKUP(C36,'Mode d''emploi'!$B$26:$D$29,3,),"")</f>
      </c>
      <c r="G36" s="28">
        <f>_xlfn.IFERROR(VLOOKUP(D36,'Mode d''emploi'!$B$32:$D$35,3,),"")</f>
      </c>
      <c r="H36" s="28">
        <f>_xlfn.IFERROR(VLOOKUP(E36,'Mode d''emploi'!$B$35:$D$40,3,),"")</f>
      </c>
      <c r="I36" s="70">
        <f>_xlfn.IFERROR((F36*G36*H36)/(16*SUM($H$35:$H$37)),"")</f>
      </c>
    </row>
    <row r="37" spans="1:9" ht="15" customHeight="1" thickBot="1">
      <c r="A37" s="29" t="s">
        <v>109</v>
      </c>
      <c r="B37" s="31"/>
      <c r="C37" s="90"/>
      <c r="D37" s="90"/>
      <c r="E37" s="90"/>
      <c r="F37" s="30">
        <f>_xlfn.IFERROR(VLOOKUP(C37,'Mode d''emploi'!$B$26:$D$29,3,),"")</f>
      </c>
      <c r="G37" s="30">
        <f>_xlfn.IFERROR(VLOOKUP(D37,'Mode d''emploi'!$B$32:$D$35,3,),"")</f>
      </c>
      <c r="H37" s="30">
        <f>_xlfn.IFERROR(VLOOKUP(E37,'Mode d''emploi'!$B$35:$D$40,3,),"")</f>
      </c>
      <c r="I37" s="95">
        <f>_xlfn.IFERROR((F37*G37*H37)/(16*SUM($H$35:$H$37)),"")</f>
      </c>
    </row>
    <row r="38" spans="1:9" ht="15" customHeight="1">
      <c r="A38" s="111" t="s">
        <v>4</v>
      </c>
      <c r="B38" s="112"/>
      <c r="C38" s="110" t="s">
        <v>50</v>
      </c>
      <c r="D38" s="110"/>
      <c r="E38" s="110"/>
      <c r="F38" s="110"/>
      <c r="G38" s="110"/>
      <c r="H38" s="110"/>
      <c r="I38" s="25">
        <f>_xlfn.IFERROR(SUM(I39:I41),"")</f>
        <v>0</v>
      </c>
    </row>
    <row r="39" spans="1:9" ht="15" customHeight="1">
      <c r="A39" s="26" t="s">
        <v>110</v>
      </c>
      <c r="B39" s="27"/>
      <c r="C39" s="81"/>
      <c r="D39" s="81"/>
      <c r="E39" s="81"/>
      <c r="F39" s="28">
        <f>_xlfn.IFERROR(VLOOKUP(C39,'Mode d''emploi'!$B$26:$D$29,3,),"")</f>
      </c>
      <c r="G39" s="28">
        <f>_xlfn.IFERROR(VLOOKUP(D39,'Mode d''emploi'!$B$32:$D$35,3,),"")</f>
      </c>
      <c r="H39" s="28">
        <f>_xlfn.IFERROR(VLOOKUP(E39,'Mode d''emploi'!$B$35:$D$40,3,),"")</f>
      </c>
      <c r="I39" s="70">
        <f>_xlfn.IFERROR((F39*G39*H39)/(16*SUM($H$39:$H$41)),"")</f>
      </c>
    </row>
    <row r="40" spans="1:9" s="21" customFormat="1" ht="15" customHeight="1">
      <c r="A40" s="26" t="s">
        <v>111</v>
      </c>
      <c r="B40" s="27"/>
      <c r="C40" s="81"/>
      <c r="D40" s="81"/>
      <c r="E40" s="81"/>
      <c r="F40" s="28">
        <f>_xlfn.IFERROR(VLOOKUP(C40,'Mode d''emploi'!$B$26:$D$29,3,),"")</f>
      </c>
      <c r="G40" s="28">
        <f>_xlfn.IFERROR(VLOOKUP(D40,'Mode d''emploi'!$B$32:$D$35,3,),"")</f>
      </c>
      <c r="H40" s="28">
        <f>_xlfn.IFERROR(VLOOKUP(E40,'Mode d''emploi'!$B$35:$D$40,3,),"")</f>
      </c>
      <c r="I40" s="70">
        <f>_xlfn.IFERROR((F40*G40*H40)/(16*SUM($H$39:$H$41)),"")</f>
      </c>
    </row>
    <row r="41" spans="1:9" ht="15" customHeight="1" thickBot="1">
      <c r="A41" s="29" t="s">
        <v>112</v>
      </c>
      <c r="B41" s="31"/>
      <c r="C41" s="90"/>
      <c r="D41" s="90"/>
      <c r="E41" s="90"/>
      <c r="F41" s="30">
        <f>_xlfn.IFERROR(VLOOKUP(C41,'Mode d''emploi'!$B$26:$D$29,3,),"")</f>
      </c>
      <c r="G41" s="30">
        <f>_xlfn.IFERROR(VLOOKUP(D41,'Mode d''emploi'!$B$32:$D$35,3,),"")</f>
      </c>
      <c r="H41" s="30">
        <f>_xlfn.IFERROR(VLOOKUP(E41,'Mode d''emploi'!$B$35:$D$40,3,),"")</f>
      </c>
      <c r="I41" s="95">
        <f>_xlfn.IFERROR((F41*G41*H41)/(16*SUM($H$39:$H$41)),"")</f>
      </c>
    </row>
    <row r="42" spans="1:9" ht="15" customHeight="1">
      <c r="A42" s="111" t="s">
        <v>2</v>
      </c>
      <c r="B42" s="112"/>
      <c r="C42" s="110" t="s">
        <v>50</v>
      </c>
      <c r="D42" s="110"/>
      <c r="E42" s="110"/>
      <c r="F42" s="110"/>
      <c r="G42" s="110"/>
      <c r="H42" s="110"/>
      <c r="I42" s="25">
        <f>_xlfn.IFERROR(SUM(I43:I45),"")</f>
        <v>0</v>
      </c>
    </row>
    <row r="43" spans="1:9" ht="15" customHeight="1">
      <c r="A43" s="26" t="s">
        <v>113</v>
      </c>
      <c r="B43" s="27"/>
      <c r="C43" s="81"/>
      <c r="D43" s="81"/>
      <c r="E43" s="81"/>
      <c r="F43" s="28">
        <f>_xlfn.IFERROR(VLOOKUP(C43,'Mode d''emploi'!$B$26:$D$29,3,),"")</f>
      </c>
      <c r="G43" s="28">
        <f>_xlfn.IFERROR(VLOOKUP(D43,'Mode d''emploi'!$B$32:$D$35,3,),"")</f>
      </c>
      <c r="H43" s="28">
        <f>_xlfn.IFERROR(VLOOKUP(E43,'Mode d''emploi'!$B$35:$D$40,3,),"")</f>
      </c>
      <c r="I43" s="70">
        <f>_xlfn.IFERROR((F43*G43*H43)/(16*SUM($H$43:$H$45)),"")</f>
      </c>
    </row>
    <row r="44" spans="1:9" s="21" customFormat="1" ht="15" customHeight="1">
      <c r="A44" s="26" t="s">
        <v>114</v>
      </c>
      <c r="B44" s="27"/>
      <c r="C44" s="81"/>
      <c r="D44" s="81"/>
      <c r="E44" s="81"/>
      <c r="F44" s="28">
        <f>_xlfn.IFERROR(VLOOKUP(C44,'Mode d''emploi'!$B$26:$D$29,3,),"")</f>
      </c>
      <c r="G44" s="28">
        <f>_xlfn.IFERROR(VLOOKUP(D44,'Mode d''emploi'!$B$32:$D$35,3,),"")</f>
      </c>
      <c r="H44" s="28">
        <f>_xlfn.IFERROR(VLOOKUP(E44,'Mode d''emploi'!$B$35:$D$40,3,),"")</f>
      </c>
      <c r="I44" s="70">
        <f>_xlfn.IFERROR((F44*G44*H44)/(16*SUM($H$43:$H$45)),"")</f>
      </c>
    </row>
    <row r="45" spans="1:9" ht="15.75" thickBot="1">
      <c r="A45" s="29" t="s">
        <v>115</v>
      </c>
      <c r="B45" s="31"/>
      <c r="C45" s="90"/>
      <c r="D45" s="90"/>
      <c r="E45" s="90"/>
      <c r="F45" s="30">
        <f>_xlfn.IFERROR(VLOOKUP(C45,'Mode d''emploi'!$B$26:$D$29,3,),"")</f>
      </c>
      <c r="G45" s="30">
        <f>_xlfn.IFERROR(VLOOKUP(D45,'Mode d''emploi'!$B$32:$D$35,3,),"")</f>
      </c>
      <c r="H45" s="30">
        <f>_xlfn.IFERROR(VLOOKUP(E45,'Mode d''emploi'!$B$35:$D$40,3,),"")</f>
      </c>
      <c r="I45" s="95">
        <f>_xlfn.IFERROR((F45*G45*H45)/(16*SUM($H$43:$H$45)),"")</f>
      </c>
    </row>
    <row r="46" spans="1:9" ht="15" customHeight="1">
      <c r="A46" s="111" t="s">
        <v>7</v>
      </c>
      <c r="B46" s="112"/>
      <c r="C46" s="110" t="s">
        <v>50</v>
      </c>
      <c r="D46" s="110"/>
      <c r="E46" s="110"/>
      <c r="F46" s="110"/>
      <c r="G46" s="110"/>
      <c r="H46" s="110"/>
      <c r="I46" s="25">
        <f>_xlfn.IFERROR(SUM(I47:I49),"")</f>
        <v>0</v>
      </c>
    </row>
    <row r="47" spans="1:9" ht="15" customHeight="1">
      <c r="A47" s="26" t="s">
        <v>105</v>
      </c>
      <c r="B47" s="27"/>
      <c r="C47" s="81"/>
      <c r="D47" s="81"/>
      <c r="E47" s="81"/>
      <c r="F47" s="28">
        <f>_xlfn.IFERROR(VLOOKUP(C47,'Mode d''emploi'!$B$26:$D$29,3,),"")</f>
      </c>
      <c r="G47" s="28">
        <f>_xlfn.IFERROR(VLOOKUP(D47,'Mode d''emploi'!$B$32:$D$35,3,),"")</f>
      </c>
      <c r="H47" s="28">
        <f>_xlfn.IFERROR(VLOOKUP(E47,'Mode d''emploi'!$B$35:$D$40,3,),"")</f>
      </c>
      <c r="I47" s="70">
        <f>_xlfn.IFERROR((F47*G47*H47)/(16*SUM($H$47:$H$49)),"")</f>
      </c>
    </row>
    <row r="48" spans="1:9" ht="15" customHeight="1">
      <c r="A48" s="26" t="s">
        <v>116</v>
      </c>
      <c r="B48" s="27"/>
      <c r="C48" s="81"/>
      <c r="D48" s="81"/>
      <c r="E48" s="81"/>
      <c r="F48" s="28">
        <f>_xlfn.IFERROR(VLOOKUP(C48,'Mode d''emploi'!$B$26:$D$29,3,),"")</f>
      </c>
      <c r="G48" s="28">
        <f>_xlfn.IFERROR(VLOOKUP(D48,'Mode d''emploi'!$B$32:$D$35,3,),"")</f>
      </c>
      <c r="H48" s="28">
        <f>_xlfn.IFERROR(VLOOKUP(E48,'Mode d''emploi'!$B$35:$D$40,3,),"")</f>
      </c>
      <c r="I48" s="70">
        <f>_xlfn.IFERROR((F48*G48*H48)/(16*SUM($H$47:$H$49)),"")</f>
      </c>
    </row>
    <row r="49" spans="1:9" ht="15" customHeight="1" thickBot="1">
      <c r="A49" s="29" t="s">
        <v>107</v>
      </c>
      <c r="B49" s="31"/>
      <c r="C49" s="90"/>
      <c r="D49" s="90"/>
      <c r="E49" s="90"/>
      <c r="F49" s="30">
        <f>_xlfn.IFERROR(VLOOKUP(C49,'Mode d''emploi'!$B$26:$D$29,3,),"")</f>
      </c>
      <c r="G49" s="30">
        <f>_xlfn.IFERROR(VLOOKUP(D49,'Mode d''emploi'!$B$32:$D$35,3,),"")</f>
      </c>
      <c r="H49" s="30">
        <f>_xlfn.IFERROR(VLOOKUP(E49,'Mode d''emploi'!$B$35:$D$40,3,),"")</f>
      </c>
      <c r="I49" s="95">
        <f>_xlfn.IFERROR((F49*G49*H49)/(16*SUM($H$47:$H$49)),"")</f>
      </c>
    </row>
    <row r="50" spans="1:9" ht="15" customHeight="1">
      <c r="A50" s="111" t="s">
        <v>49</v>
      </c>
      <c r="B50" s="112"/>
      <c r="C50" s="110" t="s">
        <v>50</v>
      </c>
      <c r="D50" s="110"/>
      <c r="E50" s="110"/>
      <c r="F50" s="110"/>
      <c r="G50" s="110"/>
      <c r="H50" s="110"/>
      <c r="I50" s="25">
        <f>_xlfn.IFERROR(SUM(I51:I53),"")</f>
        <v>0</v>
      </c>
    </row>
    <row r="51" spans="1:9" ht="15" customHeight="1">
      <c r="A51" s="26" t="s">
        <v>117</v>
      </c>
      <c r="B51" s="27"/>
      <c r="C51" s="81"/>
      <c r="D51" s="81"/>
      <c r="E51" s="81"/>
      <c r="F51" s="28">
        <f>_xlfn.IFERROR(VLOOKUP(C51,'Mode d''emploi'!$B$26:$D$29,3,),"")</f>
      </c>
      <c r="G51" s="28">
        <f>_xlfn.IFERROR(VLOOKUP(D51,'Mode d''emploi'!$B$32:$D$35,3,),"")</f>
      </c>
      <c r="H51" s="28">
        <f>_xlfn.IFERROR(VLOOKUP(E51,'Mode d''emploi'!$B$35:$D$40,3,),"")</f>
      </c>
      <c r="I51" s="70">
        <f>_xlfn.IFERROR((F51*G51*H51)/(16*SUM($H$51:$H$53)),"")</f>
      </c>
    </row>
    <row r="52" spans="1:9" ht="15" customHeight="1">
      <c r="A52" s="26" t="s">
        <v>118</v>
      </c>
      <c r="B52" s="27"/>
      <c r="C52" s="81"/>
      <c r="D52" s="81"/>
      <c r="E52" s="81"/>
      <c r="F52" s="28">
        <f>_xlfn.IFERROR(VLOOKUP(C52,'Mode d''emploi'!$B$26:$D$29,3,),"")</f>
      </c>
      <c r="G52" s="28">
        <f>_xlfn.IFERROR(VLOOKUP(D52,'Mode d''emploi'!$B$32:$D$35,3,),"")</f>
      </c>
      <c r="H52" s="28">
        <f>_xlfn.IFERROR(VLOOKUP(E52,'Mode d''emploi'!$B$35:$D$40,3,),"")</f>
      </c>
      <c r="I52" s="70">
        <f>_xlfn.IFERROR((F52*G52*H52)/(16*SUM($H$51:$H$53)),"")</f>
      </c>
    </row>
    <row r="53" spans="1:9" ht="15" customHeight="1" thickBot="1">
      <c r="A53" s="29" t="s">
        <v>119</v>
      </c>
      <c r="B53" s="31"/>
      <c r="C53" s="90"/>
      <c r="D53" s="90"/>
      <c r="E53" s="90"/>
      <c r="F53" s="30">
        <f>_xlfn.IFERROR(VLOOKUP(C53,'Mode d''emploi'!$B$26:$D$29,3,),"")</f>
      </c>
      <c r="G53" s="30">
        <f>_xlfn.IFERROR(VLOOKUP(D53,'Mode d''emploi'!$B$32:$D$35,3,),"")</f>
      </c>
      <c r="H53" s="30">
        <f>_xlfn.IFERROR(VLOOKUP(E53,'Mode d''emploi'!$B$35:$D$40,3,),"")</f>
      </c>
      <c r="I53" s="95">
        <f>_xlfn.IFERROR((F53*G53*H53)/(16*SUM($H$51:$H$53)),"")</f>
      </c>
    </row>
    <row r="54" spans="1:9" ht="15" customHeight="1">
      <c r="A54" s="111" t="s">
        <v>135</v>
      </c>
      <c r="B54" s="112"/>
      <c r="C54" s="110" t="s">
        <v>50</v>
      </c>
      <c r="D54" s="110"/>
      <c r="E54" s="110"/>
      <c r="F54" s="110"/>
      <c r="G54" s="110"/>
      <c r="H54" s="110"/>
      <c r="I54" s="25">
        <f>_xlfn.IFERROR(SUM(I55:I57),"")</f>
        <v>0</v>
      </c>
    </row>
    <row r="55" spans="1:9" ht="15" customHeight="1">
      <c r="A55" s="26" t="s">
        <v>120</v>
      </c>
      <c r="B55" s="27"/>
      <c r="C55" s="81"/>
      <c r="D55" s="81"/>
      <c r="E55" s="81"/>
      <c r="F55" s="28">
        <f>_xlfn.IFERROR(VLOOKUP(C55,'Mode d''emploi'!$B$26:$D$29,3,),"")</f>
      </c>
      <c r="G55" s="28">
        <f>_xlfn.IFERROR(VLOOKUP(D55,'Mode d''emploi'!$B$32:$D$35,3,),"")</f>
      </c>
      <c r="H55" s="28">
        <f>_xlfn.IFERROR(VLOOKUP(E55,'Mode d''emploi'!$B$35:$D$40,3,),"")</f>
      </c>
      <c r="I55" s="70">
        <f>_xlfn.IFERROR((F55*G55*H55)/(16*SUM($H$55:$H$57)),"")</f>
      </c>
    </row>
    <row r="56" spans="1:9" ht="15" customHeight="1">
      <c r="A56" s="26" t="s">
        <v>131</v>
      </c>
      <c r="B56" s="27"/>
      <c r="C56" s="81"/>
      <c r="D56" s="81"/>
      <c r="E56" s="81"/>
      <c r="F56" s="28">
        <f>_xlfn.IFERROR(VLOOKUP(C56,'Mode d''emploi'!$B$26:$D$29,3,),"")</f>
      </c>
      <c r="G56" s="28">
        <f>_xlfn.IFERROR(VLOOKUP(D56,'Mode d''emploi'!$B$32:$D$35,3,),"")</f>
      </c>
      <c r="H56" s="28">
        <f>_xlfn.IFERROR(VLOOKUP(E56,'Mode d''emploi'!$B$35:$D$40,3,),"")</f>
      </c>
      <c r="I56" s="70">
        <f>_xlfn.IFERROR((F56*G56*H56)/(16*SUM($H$55:$H$57)),"")</f>
      </c>
    </row>
    <row r="57" spans="1:9" ht="15" customHeight="1" thickBot="1">
      <c r="A57" s="29" t="s">
        <v>121</v>
      </c>
      <c r="B57" s="31"/>
      <c r="C57" s="90"/>
      <c r="D57" s="90"/>
      <c r="E57" s="90"/>
      <c r="F57" s="30">
        <f>_xlfn.IFERROR(VLOOKUP(C57,'Mode d''emploi'!$B$26:$D$29,3,),"")</f>
      </c>
      <c r="G57" s="30">
        <f>_xlfn.IFERROR(VLOOKUP(D57,'Mode d''emploi'!$B$32:$D$35,3,),"")</f>
      </c>
      <c r="H57" s="30">
        <f>_xlfn.IFERROR(VLOOKUP(E57,'Mode d''emploi'!$B$35:$D$40,3,),"")</f>
      </c>
      <c r="I57" s="95">
        <f>_xlfn.IFERROR((F57*G57*H57)/(16*SUM($H$55:$H$57)),"")</f>
      </c>
    </row>
    <row r="58" spans="1:9" ht="15" customHeight="1">
      <c r="A58" s="111" t="s">
        <v>10</v>
      </c>
      <c r="B58" s="112"/>
      <c r="C58" s="110" t="s">
        <v>50</v>
      </c>
      <c r="D58" s="110"/>
      <c r="E58" s="110"/>
      <c r="F58" s="110"/>
      <c r="G58" s="110"/>
      <c r="H58" s="110"/>
      <c r="I58" s="25">
        <f>_xlfn.IFERROR(SUM(I59:I61),"")</f>
        <v>0</v>
      </c>
    </row>
    <row r="59" spans="1:9" ht="15" customHeight="1">
      <c r="A59" s="26" t="s">
        <v>122</v>
      </c>
      <c r="B59" s="27"/>
      <c r="C59" s="81"/>
      <c r="D59" s="81"/>
      <c r="E59" s="81"/>
      <c r="F59" s="28">
        <f>_xlfn.IFERROR(VLOOKUP(C59,'Mode d''emploi'!$B$26:$D$29,3,),"")</f>
      </c>
      <c r="G59" s="28">
        <f>_xlfn.IFERROR(VLOOKUP(D59,'Mode d''emploi'!$B$32:$D$35,3,),"")</f>
      </c>
      <c r="H59" s="28">
        <f>_xlfn.IFERROR(VLOOKUP(E59,'Mode d''emploi'!$B$35:$D$40,3,),"")</f>
      </c>
      <c r="I59" s="70">
        <f>_xlfn.IFERROR((F59*G59*H59)/(16*SUM($H$59:$H$61)),"")</f>
      </c>
    </row>
    <row r="60" spans="1:9" ht="15" customHeight="1">
      <c r="A60" s="26" t="s">
        <v>123</v>
      </c>
      <c r="B60" s="27"/>
      <c r="C60" s="81"/>
      <c r="D60" s="81"/>
      <c r="E60" s="81"/>
      <c r="F60" s="28">
        <f>_xlfn.IFERROR(VLOOKUP(C60,'Mode d''emploi'!$B$26:$D$29,3,),"")</f>
      </c>
      <c r="G60" s="28">
        <f>_xlfn.IFERROR(VLOOKUP(D60,'Mode d''emploi'!$B$32:$D$35,3,),"")</f>
      </c>
      <c r="H60" s="28">
        <f>_xlfn.IFERROR(VLOOKUP(E60,'Mode d''emploi'!$B$35:$D$40,3,),"")</f>
      </c>
      <c r="I60" s="70">
        <f>_xlfn.IFERROR((F60*G60*H60)/(16*SUM($H$59:$H$61)),"")</f>
      </c>
    </row>
    <row r="61" spans="1:9" ht="15" customHeight="1" thickBot="1">
      <c r="A61" s="29" t="s">
        <v>124</v>
      </c>
      <c r="B61" s="31"/>
      <c r="C61" s="90"/>
      <c r="D61" s="90"/>
      <c r="E61" s="90"/>
      <c r="F61" s="30">
        <f>_xlfn.IFERROR(VLOOKUP(C61,'Mode d''emploi'!$B$26:$D$29,3,),"")</f>
      </c>
      <c r="G61" s="30">
        <f>_xlfn.IFERROR(VLOOKUP(D61,'Mode d''emploi'!$B$32:$D$35,3,),"")</f>
      </c>
      <c r="H61" s="30">
        <f>_xlfn.IFERROR(VLOOKUP(E61,'Mode d''emploi'!$B$35:$D$40,3,),"")</f>
      </c>
      <c r="I61" s="95">
        <f>_xlfn.IFERROR((F61*G61*H61)/(16*SUM($H$59:$H$61)),"")</f>
      </c>
    </row>
    <row r="62" spans="1:9" ht="15" customHeight="1">
      <c r="A62" s="111" t="s">
        <v>11</v>
      </c>
      <c r="B62" s="112"/>
      <c r="C62" s="110" t="s">
        <v>50</v>
      </c>
      <c r="D62" s="110"/>
      <c r="E62" s="110"/>
      <c r="F62" s="110"/>
      <c r="G62" s="110"/>
      <c r="H62" s="110"/>
      <c r="I62" s="25">
        <f>_xlfn.IFERROR(SUM(I63:I65),"")</f>
        <v>0</v>
      </c>
    </row>
    <row r="63" spans="1:9" ht="15" customHeight="1">
      <c r="A63" s="26" t="s">
        <v>125</v>
      </c>
      <c r="B63" s="27"/>
      <c r="C63" s="81"/>
      <c r="D63" s="81"/>
      <c r="E63" s="81"/>
      <c r="F63" s="28">
        <f>_xlfn.IFERROR(VLOOKUP(C63,'Mode d''emploi'!$B$26:$D$29,3,),"")</f>
      </c>
      <c r="G63" s="28">
        <f>_xlfn.IFERROR(VLOOKUP(D63,'Mode d''emploi'!$B$32:$D$35,3,),"")</f>
      </c>
      <c r="H63" s="28">
        <f>_xlfn.IFERROR(VLOOKUP(E63,'Mode d''emploi'!$B$35:$D$40,3,),"")</f>
      </c>
      <c r="I63" s="70">
        <f>_xlfn.IFERROR((F63*G63*H63)/(16*SUM($H$63:$H$65)),"")</f>
      </c>
    </row>
    <row r="64" spans="1:9" ht="15" customHeight="1">
      <c r="A64" s="26" t="s">
        <v>126</v>
      </c>
      <c r="B64" s="27"/>
      <c r="C64" s="81"/>
      <c r="D64" s="81"/>
      <c r="E64" s="81"/>
      <c r="F64" s="28">
        <f>_xlfn.IFERROR(VLOOKUP(C64,'Mode d''emploi'!$B$26:$D$29,3,),"")</f>
      </c>
      <c r="G64" s="28">
        <f>_xlfn.IFERROR(VLOOKUP(D64,'Mode d''emploi'!$B$32:$D$35,3,),"")</f>
      </c>
      <c r="H64" s="28">
        <f>_xlfn.IFERROR(VLOOKUP(E64,'Mode d''emploi'!$B$35:$D$40,3,),"")</f>
      </c>
      <c r="I64" s="70">
        <f>_xlfn.IFERROR((F64*G64*H64)/(16*SUM($H$63:$H$65)),"")</f>
      </c>
    </row>
    <row r="65" spans="1:9" ht="15" customHeight="1" thickBot="1">
      <c r="A65" s="29" t="s">
        <v>127</v>
      </c>
      <c r="B65" s="31"/>
      <c r="C65" s="90"/>
      <c r="D65" s="90"/>
      <c r="E65" s="90"/>
      <c r="F65" s="30">
        <f>_xlfn.IFERROR(VLOOKUP(C65,'Mode d''emploi'!$B$26:$D$29,3,),"")</f>
      </c>
      <c r="G65" s="30">
        <f>_xlfn.IFERROR(VLOOKUP(D65,'Mode d''emploi'!$B$32:$D$35,3,),"")</f>
      </c>
      <c r="H65" s="30">
        <f>_xlfn.IFERROR(VLOOKUP(E65,'Mode d''emploi'!$B$35:$D$40,3,),"")</f>
      </c>
      <c r="I65" s="95">
        <f>_xlfn.IFERROR((F65*G65*H65)/(16*SUM($H$63:$H$65)),"")</f>
      </c>
    </row>
    <row r="66" spans="1:9" ht="15" customHeight="1">
      <c r="A66" s="111" t="s">
        <v>12</v>
      </c>
      <c r="B66" s="112"/>
      <c r="C66" s="110" t="s">
        <v>50</v>
      </c>
      <c r="D66" s="110"/>
      <c r="E66" s="110"/>
      <c r="F66" s="110"/>
      <c r="G66" s="110"/>
      <c r="H66" s="110"/>
      <c r="I66" s="25">
        <f>_xlfn.IFERROR(SUM(I67:I69),"")</f>
        <v>0</v>
      </c>
    </row>
    <row r="67" spans="1:9" ht="15" customHeight="1">
      <c r="A67" s="26" t="s">
        <v>128</v>
      </c>
      <c r="B67" s="27"/>
      <c r="C67" s="81"/>
      <c r="D67" s="81"/>
      <c r="E67" s="81"/>
      <c r="F67" s="28">
        <f>_xlfn.IFERROR(VLOOKUP(C67,'Mode d''emploi'!$B$26:$D$29,3,),"")</f>
      </c>
      <c r="G67" s="28">
        <f>_xlfn.IFERROR(VLOOKUP(D67,'Mode d''emploi'!$B$32:$D$35,3,),"")</f>
      </c>
      <c r="H67" s="28">
        <f>_xlfn.IFERROR(VLOOKUP(E67,'Mode d''emploi'!$B$35:$D$40,3,),"")</f>
      </c>
      <c r="I67" s="70">
        <f>_xlfn.IFERROR((F67*G67*H67)/(16*SUM($H$67:$H$69)),"")</f>
      </c>
    </row>
    <row r="68" spans="1:9" ht="15" customHeight="1">
      <c r="A68" s="26" t="s">
        <v>129</v>
      </c>
      <c r="B68" s="27"/>
      <c r="C68" s="81"/>
      <c r="D68" s="81"/>
      <c r="E68" s="81"/>
      <c r="F68" s="28">
        <f>_xlfn.IFERROR(VLOOKUP(C68,'Mode d''emploi'!$B$26:$D$29,3,),"")</f>
      </c>
      <c r="G68" s="28">
        <f>_xlfn.IFERROR(VLOOKUP(D68,'Mode d''emploi'!$B$32:$D$35,3,),"")</f>
      </c>
      <c r="H68" s="28">
        <f>_xlfn.IFERROR(VLOOKUP(E68,'Mode d''emploi'!$B$35:$D$40,3,),"")</f>
      </c>
      <c r="I68" s="70">
        <f>_xlfn.IFERROR((F68*G68*H68)/(16*SUM($H$67:$H$69)),"")</f>
      </c>
    </row>
    <row r="69" spans="1:9" ht="15" customHeight="1" thickBot="1">
      <c r="A69" s="29" t="s">
        <v>127</v>
      </c>
      <c r="B69" s="31"/>
      <c r="C69" s="90"/>
      <c r="D69" s="90"/>
      <c r="E69" s="90"/>
      <c r="F69" s="30">
        <f>_xlfn.IFERROR(VLOOKUP(C69,'Mode d''emploi'!$B$26:$D$29,3,),"")</f>
      </c>
      <c r="G69" s="30">
        <f>_xlfn.IFERROR(VLOOKUP(D69,'Mode d''emploi'!$B$32:$D$35,3,),"")</f>
      </c>
      <c r="H69" s="30">
        <f>_xlfn.IFERROR(VLOOKUP(E69,'Mode d''emploi'!$B$35:$D$40,3,),"")</f>
      </c>
      <c r="I69" s="95">
        <f>_xlfn.IFERROR((F69*G69*H69)/(16*SUM($H$67:$H$69)),"")</f>
      </c>
    </row>
  </sheetData>
  <sheetProtection sheet="1" formatColumns="0" formatRows="0" selectLockedCells="1"/>
  <mergeCells count="37">
    <mergeCell ref="A1:B1"/>
    <mergeCell ref="C1:G1"/>
    <mergeCell ref="H1:I1"/>
    <mergeCell ref="E3:H3"/>
    <mergeCell ref="E5:I5"/>
    <mergeCell ref="E6:I7"/>
    <mergeCell ref="A9:B9"/>
    <mergeCell ref="A10:B10"/>
    <mergeCell ref="C10:H10"/>
    <mergeCell ref="A14:B14"/>
    <mergeCell ref="C14:H14"/>
    <mergeCell ref="A18:B18"/>
    <mergeCell ref="C18:H18"/>
    <mergeCell ref="A22:B22"/>
    <mergeCell ref="C22:H22"/>
    <mergeCell ref="A26:B26"/>
    <mergeCell ref="C26:H26"/>
    <mergeCell ref="A30:B30"/>
    <mergeCell ref="C30:H30"/>
    <mergeCell ref="A66:B66"/>
    <mergeCell ref="C66:H66"/>
    <mergeCell ref="A42:B42"/>
    <mergeCell ref="C42:H42"/>
    <mergeCell ref="A46:B46"/>
    <mergeCell ref="C46:H46"/>
    <mergeCell ref="A58:B58"/>
    <mergeCell ref="C58:H58"/>
    <mergeCell ref="A62:B62"/>
    <mergeCell ref="C62:H62"/>
    <mergeCell ref="A50:B50"/>
    <mergeCell ref="C50:H50"/>
    <mergeCell ref="A54:B54"/>
    <mergeCell ref="C54:H54"/>
    <mergeCell ref="A34:B34"/>
    <mergeCell ref="C34:H34"/>
    <mergeCell ref="A38:B38"/>
    <mergeCell ref="C38:H38"/>
  </mergeCells>
  <dataValidations count="3">
    <dataValidation type="list" allowBlank="1" showInputMessage="1" showErrorMessage="1" sqref="C35:C37 C63:C65 C39:C41 C15:C17 C19:C21 C43:C45 C23:C25 C27:C29 C31:C33 C59:C61 C11:C13 C47:C49 C51:C53 C55:C57 C67:C69">
      <formula1>GRAV</formula1>
    </dataValidation>
    <dataValidation type="list" allowBlank="1" showInputMessage="1" showErrorMessage="1" sqref="D35:D37 D63:D65 D39:D41 D11:D13 D19:D21 D43:D45 D23:D25 D27:D29 D31:D33 D59:D61 D15:D17 D47:D49 D51:D53 D55:D57 D67:D69">
      <formula1>PROB</formula1>
    </dataValidation>
    <dataValidation type="list" allowBlank="1" showInputMessage="1" showErrorMessage="1" sqref="E11:E13 E15:E17 E19:E21 E23:E25 E27:E29 E31:E33 E35:E37 E39:E41 E43:E45 E47:E49 E51:E53 E55:E57 E59:E61 E63:E65 E67:E69">
      <formula1>Importance</formula1>
    </dataValidation>
  </dataValidations>
  <printOptions horizontalCentered="1"/>
  <pageMargins left="0.1968503937007874" right="0.1968503937007874" top="0.9448818897637796" bottom="0.35433070866141736" header="0.31496062992125984" footer="0.31496062992125984"/>
  <pageSetup horizontalDpi="600" verticalDpi="600" orientation="portrait" paperSize="9" r:id="rId4"/>
  <headerFooter>
    <oddHeader>&amp;L&amp;G&amp;C&amp;"+,Normal"&amp;9Outil pour le calcul des risques, la comparaison et le classement des fournisseurs
Conçu par SARK team, Master Qualité UTC 2013/2014
www.utc.fr/master-qualite, puis "Travaux" "Qualité-Management", réf n°274, janvier 2014&amp;R&amp;G</oddHeader>
    <oddFooter>&amp;LFichier : &amp;F, Onglet : {&amp;A}&amp;R&amp;P</oddFooter>
  </headerFooter>
  <rowBreaks count="1" manualBreakCount="1">
    <brk id="45" max="255" man="1"/>
  </rowBreaks>
  <legacyDrawing r:id="rId2"/>
  <legacyDrawingHF r:id="rId3"/>
</worksheet>
</file>

<file path=xl/worksheets/sheet6.xml><?xml version="1.0" encoding="utf-8"?>
<worksheet xmlns="http://schemas.openxmlformats.org/spreadsheetml/2006/main" xmlns:r="http://schemas.openxmlformats.org/officeDocument/2006/relationships">
  <dimension ref="A1:I69"/>
  <sheetViews>
    <sheetView workbookViewId="0" topLeftCell="A1">
      <selection activeCell="A4" sqref="A4"/>
    </sheetView>
  </sheetViews>
  <sheetFormatPr defaultColWidth="11.421875" defaultRowHeight="15" customHeight="1"/>
  <cols>
    <col min="1" max="1" width="26.57421875" style="12" customWidth="1"/>
    <col min="2" max="2" width="12.00390625" style="12" customWidth="1"/>
    <col min="3" max="3" width="10.7109375" style="12" customWidth="1"/>
    <col min="4" max="4" width="10.8515625" style="12" bestFit="1" customWidth="1"/>
    <col min="5" max="5" width="10.00390625" style="12" bestFit="1" customWidth="1"/>
    <col min="6" max="8" width="4.7109375" style="12" customWidth="1"/>
    <col min="9" max="9" width="13.8515625" style="17" customWidth="1"/>
    <col min="10" max="16384" width="11.421875" style="12" customWidth="1"/>
  </cols>
  <sheetData>
    <row r="1" spans="1:9" ht="21" customHeight="1" thickBot="1">
      <c r="A1" s="113" t="str">
        <f>'Mode d''emploi'!A1:B1</f>
        <v>Nom de l'entreprise cliente</v>
      </c>
      <c r="B1" s="115"/>
      <c r="C1" s="113" t="str">
        <f>'Mode d''emploi'!C1:C1</f>
        <v> Référence du document</v>
      </c>
      <c r="D1" s="114"/>
      <c r="E1" s="114"/>
      <c r="F1" s="114"/>
      <c r="G1" s="115"/>
      <c r="H1" s="124">
        <f ca="1">TODAY()</f>
        <v>41669</v>
      </c>
      <c r="I1" s="115"/>
    </row>
    <row r="2" spans="1:9" ht="15" customHeight="1" thickBot="1">
      <c r="A2" s="13"/>
      <c r="B2" s="13"/>
      <c r="C2" s="13"/>
      <c r="F2" s="13"/>
      <c r="G2" s="13"/>
      <c r="I2" s="13"/>
    </row>
    <row r="3" spans="1:9" ht="15" customHeight="1" thickBot="1">
      <c r="A3" s="14" t="s">
        <v>51</v>
      </c>
      <c r="B3" s="73" t="s">
        <v>42</v>
      </c>
      <c r="C3" s="11"/>
      <c r="D3" s="15"/>
      <c r="E3" s="121" t="s">
        <v>54</v>
      </c>
      <c r="F3" s="122"/>
      <c r="G3" s="122"/>
      <c r="H3" s="123"/>
      <c r="I3" s="77" t="s">
        <v>64</v>
      </c>
    </row>
    <row r="4" spans="1:9" ht="15" customHeight="1" thickBot="1">
      <c r="A4" s="76" t="s">
        <v>75</v>
      </c>
      <c r="B4" s="79"/>
      <c r="C4" s="80"/>
      <c r="D4" s="16"/>
      <c r="E4" s="75"/>
      <c r="F4" s="75"/>
      <c r="G4" s="75"/>
      <c r="H4" s="75"/>
      <c r="I4" s="75"/>
    </row>
    <row r="5" spans="1:9" ht="15" customHeight="1" thickBot="1">
      <c r="A5" s="78"/>
      <c r="B5" s="78"/>
      <c r="C5" s="78"/>
      <c r="D5" s="16"/>
      <c r="E5" s="116" t="s">
        <v>91</v>
      </c>
      <c r="F5" s="117"/>
      <c r="G5" s="117"/>
      <c r="H5" s="117"/>
      <c r="I5" s="118"/>
    </row>
    <row r="6" spans="1:9" ht="15" customHeight="1" thickBot="1">
      <c r="A6" s="14" t="s">
        <v>52</v>
      </c>
      <c r="B6" s="18">
        <f>AVERAGE(I10,I14,I18,I22,I26,I30,I34,I38,I42,I46,I50)</f>
        <v>0</v>
      </c>
      <c r="E6" s="104" t="s">
        <v>92</v>
      </c>
      <c r="F6" s="105"/>
      <c r="G6" s="105"/>
      <c r="H6" s="105"/>
      <c r="I6" s="106"/>
    </row>
    <row r="7" spans="1:9" ht="15" customHeight="1" thickBot="1">
      <c r="A7" s="14" t="s">
        <v>53</v>
      </c>
      <c r="B7" s="18">
        <f>AVERAGE(I54,I58,I62,I66)</f>
        <v>0</v>
      </c>
      <c r="E7" s="107"/>
      <c r="F7" s="108"/>
      <c r="G7" s="108"/>
      <c r="H7" s="108"/>
      <c r="I7" s="109"/>
    </row>
    <row r="8" spans="1:9" s="21" customFormat="1" ht="15" customHeight="1" thickBot="1">
      <c r="A8" s="19"/>
      <c r="B8" s="19"/>
      <c r="C8" s="19"/>
      <c r="D8" s="19"/>
      <c r="E8" s="19"/>
      <c r="F8" s="19"/>
      <c r="G8" s="19"/>
      <c r="H8" s="19"/>
      <c r="I8" s="20"/>
    </row>
    <row r="9" spans="1:9" ht="33.75" customHeight="1" thickBot="1">
      <c r="A9" s="119" t="s">
        <v>5</v>
      </c>
      <c r="B9" s="120"/>
      <c r="C9" s="22" t="s">
        <v>31</v>
      </c>
      <c r="D9" s="22" t="s">
        <v>32</v>
      </c>
      <c r="E9" s="22" t="s">
        <v>79</v>
      </c>
      <c r="F9" s="22" t="s">
        <v>14</v>
      </c>
      <c r="G9" s="23" t="s">
        <v>22</v>
      </c>
      <c r="H9" s="22" t="s">
        <v>80</v>
      </c>
      <c r="I9" s="24" t="s">
        <v>13</v>
      </c>
    </row>
    <row r="10" spans="1:9" ht="15" customHeight="1">
      <c r="A10" s="111" t="s">
        <v>134</v>
      </c>
      <c r="B10" s="112"/>
      <c r="C10" s="110" t="s">
        <v>50</v>
      </c>
      <c r="D10" s="110"/>
      <c r="E10" s="110"/>
      <c r="F10" s="110"/>
      <c r="G10" s="110"/>
      <c r="H10" s="110"/>
      <c r="I10" s="25">
        <f>_xlfn.IFERROR(SUM(I11:I13),"")</f>
        <v>0</v>
      </c>
    </row>
    <row r="11" spans="1:9" ht="15" customHeight="1">
      <c r="A11" s="26" t="s">
        <v>88</v>
      </c>
      <c r="B11" s="27"/>
      <c r="C11" s="81"/>
      <c r="D11" s="81"/>
      <c r="E11" s="81"/>
      <c r="F11" s="28">
        <f>_xlfn.IFERROR(VLOOKUP(C11,'Mode d''emploi'!$B$26:$D$29,3,),"")</f>
      </c>
      <c r="G11" s="28">
        <f>_xlfn.IFERROR(VLOOKUP(D11,'Mode d''emploi'!$B$32:$D$35,3,),"")</f>
      </c>
      <c r="H11" s="28">
        <f>_xlfn.IFERROR(VLOOKUP(E11,'Mode d''emploi'!$B$35:$D$40,3,),"")</f>
      </c>
      <c r="I11" s="70">
        <f>_xlfn.IFERROR((F11*G11*H11)/(16*SUM($H$11:$H$13)),"")</f>
      </c>
    </row>
    <row r="12" spans="1:9" s="21" customFormat="1" ht="15" customHeight="1">
      <c r="A12" s="26" t="s">
        <v>89</v>
      </c>
      <c r="B12" s="27"/>
      <c r="C12" s="81"/>
      <c r="D12" s="81"/>
      <c r="E12" s="81"/>
      <c r="F12" s="28">
        <f>_xlfn.IFERROR(VLOOKUP(C12,'Mode d''emploi'!$B$26:$D$29,3,),"")</f>
      </c>
      <c r="G12" s="28">
        <f>_xlfn.IFERROR(VLOOKUP(D12,'Mode d''emploi'!$B$32:$D$35,3,),"")</f>
      </c>
      <c r="H12" s="28">
        <f>_xlfn.IFERROR(VLOOKUP(E12,'Mode d''emploi'!$B$35:$D$40,3,),"")</f>
      </c>
      <c r="I12" s="70">
        <f>_xlfn.IFERROR((F12*G12*H12)/(16*SUM($H$11:$H$13)),"")</f>
      </c>
    </row>
    <row r="13" spans="1:9" ht="15" customHeight="1" thickBot="1">
      <c r="A13" s="29" t="s">
        <v>90</v>
      </c>
      <c r="B13" s="31"/>
      <c r="C13" s="90"/>
      <c r="D13" s="90"/>
      <c r="E13" s="90"/>
      <c r="F13" s="30">
        <f>_xlfn.IFERROR(VLOOKUP(C13,'Mode d''emploi'!$B$26:$D$29,3,),"")</f>
      </c>
      <c r="G13" s="30">
        <f>_xlfn.IFERROR(VLOOKUP(D13,'Mode d''emploi'!$B$32:$D$35,3,),"")</f>
      </c>
      <c r="H13" s="30">
        <f>_xlfn.IFERROR(VLOOKUP(E13,'Mode d''emploi'!$B$35:$D$40,3,),"")</f>
      </c>
      <c r="I13" s="95">
        <f>_xlfn.IFERROR((F13*G13*H13)/(16*SUM($H$11:$H$13)),"")</f>
      </c>
    </row>
    <row r="14" spans="1:9" ht="15" customHeight="1">
      <c r="A14" s="111" t="s">
        <v>8</v>
      </c>
      <c r="B14" s="112"/>
      <c r="C14" s="110" t="s">
        <v>50</v>
      </c>
      <c r="D14" s="110"/>
      <c r="E14" s="110"/>
      <c r="F14" s="110"/>
      <c r="G14" s="110"/>
      <c r="H14" s="110"/>
      <c r="I14" s="25">
        <f>_xlfn.IFERROR(SUM(I15:I17),"")</f>
        <v>0</v>
      </c>
    </row>
    <row r="15" spans="1:9" ht="15" customHeight="1">
      <c r="A15" s="26" t="s">
        <v>93</v>
      </c>
      <c r="B15" s="27"/>
      <c r="C15" s="81"/>
      <c r="D15" s="81"/>
      <c r="E15" s="81"/>
      <c r="F15" s="28">
        <f>_xlfn.IFERROR(VLOOKUP(C15,'Mode d''emploi'!$B$26:$D$29,3,),"")</f>
      </c>
      <c r="G15" s="28">
        <f>_xlfn.IFERROR(VLOOKUP(D15,'Mode d''emploi'!$B$32:$D$35,3,),"")</f>
      </c>
      <c r="H15" s="28">
        <f>_xlfn.IFERROR(VLOOKUP(E15,'Mode d''emploi'!$B$35:$D$40,3,),"")</f>
      </c>
      <c r="I15" s="70">
        <f>_xlfn.IFERROR((F15*G15*H15)/(16*SUM($H$15:$H$17)),"")</f>
      </c>
    </row>
    <row r="16" spans="1:9" s="21" customFormat="1" ht="15" customHeight="1">
      <c r="A16" s="26" t="s">
        <v>94</v>
      </c>
      <c r="B16" s="27"/>
      <c r="C16" s="81"/>
      <c r="D16" s="81"/>
      <c r="E16" s="81"/>
      <c r="F16" s="28">
        <f>_xlfn.IFERROR(VLOOKUP(C16,'Mode d''emploi'!$B$26:$D$29,3,),"")</f>
      </c>
      <c r="G16" s="28">
        <f>_xlfn.IFERROR(VLOOKUP(D16,'Mode d''emploi'!$B$32:$D$35,3,),"")</f>
      </c>
      <c r="H16" s="28">
        <f>_xlfn.IFERROR(VLOOKUP(E16,'Mode d''emploi'!$B$35:$D$40,3,),"")</f>
      </c>
      <c r="I16" s="70">
        <f>_xlfn.IFERROR((F16*G16*H16)/(16*SUM($H$15:$H$17)),"")</f>
      </c>
    </row>
    <row r="17" spans="1:9" ht="15" customHeight="1" thickBot="1">
      <c r="A17" s="29" t="s">
        <v>95</v>
      </c>
      <c r="B17" s="31"/>
      <c r="C17" s="90"/>
      <c r="D17" s="90"/>
      <c r="E17" s="90"/>
      <c r="F17" s="30">
        <f>_xlfn.IFERROR(VLOOKUP(C17,'Mode d''emploi'!$B$26:$D$29,3,),"")</f>
      </c>
      <c r="G17" s="30">
        <f>_xlfn.IFERROR(VLOOKUP(D17,'Mode d''emploi'!$B$32:$D$35,3,),"")</f>
      </c>
      <c r="H17" s="30">
        <f>_xlfn.IFERROR(VLOOKUP(E17,'Mode d''emploi'!$B$35:$D$40,3,),"")</f>
      </c>
      <c r="I17" s="95">
        <f>_xlfn.IFERROR((F17*G17*H17)/(16*SUM($H$15:$H$17)),"")</f>
      </c>
    </row>
    <row r="18" spans="1:9" ht="15" customHeight="1">
      <c r="A18" s="111" t="s">
        <v>9</v>
      </c>
      <c r="B18" s="112"/>
      <c r="C18" s="110" t="s">
        <v>50</v>
      </c>
      <c r="D18" s="110"/>
      <c r="E18" s="110"/>
      <c r="F18" s="110"/>
      <c r="G18" s="110"/>
      <c r="H18" s="110"/>
      <c r="I18" s="25">
        <f>_xlfn.IFERROR(SUM(I19:I21),"")</f>
        <v>0</v>
      </c>
    </row>
    <row r="19" spans="1:9" ht="15" customHeight="1">
      <c r="A19" s="26" t="s">
        <v>96</v>
      </c>
      <c r="B19" s="27"/>
      <c r="C19" s="81"/>
      <c r="D19" s="81"/>
      <c r="E19" s="81"/>
      <c r="F19" s="28">
        <f>_xlfn.IFERROR(VLOOKUP(C19,'Mode d''emploi'!$B$26:$D$29,3,),"")</f>
      </c>
      <c r="G19" s="28">
        <f>_xlfn.IFERROR(VLOOKUP(D19,'Mode d''emploi'!$B$32:$D$35,3,),"")</f>
      </c>
      <c r="H19" s="28">
        <f>_xlfn.IFERROR(VLOOKUP(E19,'Mode d''emploi'!$B$35:$D$40,3,),"")</f>
      </c>
      <c r="I19" s="70">
        <f>_xlfn.IFERROR((F19*G19*H19)/(16*SUM($H$19:$H$21)),"")</f>
      </c>
    </row>
    <row r="20" spans="1:9" s="21" customFormat="1" ht="15" customHeight="1">
      <c r="A20" s="26" t="s">
        <v>97</v>
      </c>
      <c r="B20" s="27"/>
      <c r="C20" s="81"/>
      <c r="D20" s="81"/>
      <c r="E20" s="81"/>
      <c r="F20" s="28">
        <f>_xlfn.IFERROR(VLOOKUP(C20,'Mode d''emploi'!$B$26:$D$29,3,),"")</f>
      </c>
      <c r="G20" s="28">
        <f>_xlfn.IFERROR(VLOOKUP(D20,'Mode d''emploi'!$B$32:$D$35,3,),"")</f>
      </c>
      <c r="H20" s="28">
        <f>_xlfn.IFERROR(VLOOKUP(E20,'Mode d''emploi'!$B$35:$D$40,3,),"")</f>
      </c>
      <c r="I20" s="70">
        <f>_xlfn.IFERROR((F20*G20*H20)/(16*SUM($H$19:$H$21)),"")</f>
      </c>
    </row>
    <row r="21" spans="1:9" ht="15" customHeight="1" thickBot="1">
      <c r="A21" s="29" t="s">
        <v>98</v>
      </c>
      <c r="B21" s="31"/>
      <c r="C21" s="90"/>
      <c r="D21" s="90"/>
      <c r="E21" s="90"/>
      <c r="F21" s="30">
        <f>_xlfn.IFERROR(VLOOKUP(C21,'Mode d''emploi'!$B$26:$D$29,3,),"")</f>
      </c>
      <c r="G21" s="30">
        <f>_xlfn.IFERROR(VLOOKUP(D21,'Mode d''emploi'!$B$32:$D$35,3,),"")</f>
      </c>
      <c r="H21" s="30">
        <f>_xlfn.IFERROR(VLOOKUP(E21,'Mode d''emploi'!$B$35:$D$40,3,),"")</f>
      </c>
      <c r="I21" s="95">
        <f>_xlfn.IFERROR((F21*G21*H21)/(16*SUM($H$19:$H$21)),"")</f>
      </c>
    </row>
    <row r="22" spans="1:9" ht="15" customHeight="1">
      <c r="A22" s="111" t="s">
        <v>1</v>
      </c>
      <c r="B22" s="112"/>
      <c r="C22" s="110" t="s">
        <v>50</v>
      </c>
      <c r="D22" s="110"/>
      <c r="E22" s="110"/>
      <c r="F22" s="110"/>
      <c r="G22" s="110"/>
      <c r="H22" s="110"/>
      <c r="I22" s="25">
        <f>_xlfn.IFERROR(SUM(I23:I25),"")</f>
        <v>0</v>
      </c>
    </row>
    <row r="23" spans="1:9" ht="15" customHeight="1">
      <c r="A23" s="26" t="s">
        <v>99</v>
      </c>
      <c r="B23" s="27"/>
      <c r="C23" s="81"/>
      <c r="D23" s="81"/>
      <c r="E23" s="81"/>
      <c r="F23" s="28">
        <f>_xlfn.IFERROR(VLOOKUP(C23,'Mode d''emploi'!$B$26:$D$29,3,),"")</f>
      </c>
      <c r="G23" s="28">
        <f>_xlfn.IFERROR(VLOOKUP(D23,'Mode d''emploi'!$B$32:$D$35,3,),"")</f>
      </c>
      <c r="H23" s="28">
        <f>_xlfn.IFERROR(VLOOKUP(E23,'Mode d''emploi'!$B$35:$D$40,3,),"")</f>
      </c>
      <c r="I23" s="70">
        <f>_xlfn.IFERROR((F23*G23*H23)/(16*SUM($H$23:$H$25)),"")</f>
      </c>
    </row>
    <row r="24" spans="1:9" s="21" customFormat="1" ht="15" customHeight="1">
      <c r="A24" s="26" t="s">
        <v>100</v>
      </c>
      <c r="B24" s="27"/>
      <c r="C24" s="81"/>
      <c r="D24" s="81"/>
      <c r="E24" s="81"/>
      <c r="F24" s="28">
        <f>_xlfn.IFERROR(VLOOKUP(C24,'Mode d''emploi'!$B$26:$D$29,3,),"")</f>
      </c>
      <c r="G24" s="28">
        <f>_xlfn.IFERROR(VLOOKUP(D24,'Mode d''emploi'!$B$32:$D$35,3,),"")</f>
      </c>
      <c r="H24" s="28">
        <f>_xlfn.IFERROR(VLOOKUP(E24,'Mode d''emploi'!$B$35:$D$40,3,),"")</f>
      </c>
      <c r="I24" s="70">
        <f>_xlfn.IFERROR((F24*G24*H24)/(16*SUM($H$23:$H$25)),"")</f>
      </c>
    </row>
    <row r="25" spans="1:9" ht="15" customHeight="1" thickBot="1">
      <c r="A25" s="29" t="s">
        <v>101</v>
      </c>
      <c r="B25" s="31"/>
      <c r="C25" s="90"/>
      <c r="D25" s="90"/>
      <c r="E25" s="90"/>
      <c r="F25" s="30">
        <f>_xlfn.IFERROR(VLOOKUP(C25,'Mode d''emploi'!$B$26:$D$29,3,),"")</f>
      </c>
      <c r="G25" s="30">
        <f>_xlfn.IFERROR(VLOOKUP(D25,'Mode d''emploi'!$B$32:$D$35,3,),"")</f>
      </c>
      <c r="H25" s="30">
        <f>_xlfn.IFERROR(VLOOKUP(E25,'Mode d''emploi'!$B$35:$D$40,3,),"")</f>
      </c>
      <c r="I25" s="95">
        <f>_xlfn.IFERROR((F25*G25*H25)/(16*SUM($H$23:$H$25)),"")</f>
      </c>
    </row>
    <row r="26" spans="1:9" ht="15" customHeight="1">
      <c r="A26" s="111" t="s">
        <v>3</v>
      </c>
      <c r="B26" s="112"/>
      <c r="C26" s="110" t="s">
        <v>50</v>
      </c>
      <c r="D26" s="110"/>
      <c r="E26" s="110"/>
      <c r="F26" s="110"/>
      <c r="G26" s="110"/>
      <c r="H26" s="110"/>
      <c r="I26" s="25">
        <f>_xlfn.IFERROR(SUM(I27:I29),"")</f>
        <v>0</v>
      </c>
    </row>
    <row r="27" spans="1:9" ht="15" customHeight="1">
      <c r="A27" s="26" t="s">
        <v>102</v>
      </c>
      <c r="B27" s="27"/>
      <c r="C27" s="81"/>
      <c r="D27" s="81"/>
      <c r="E27" s="81"/>
      <c r="F27" s="28">
        <f>_xlfn.IFERROR(VLOOKUP(C27,'Mode d''emploi'!$B$26:$D$29,3,),"")</f>
      </c>
      <c r="G27" s="28">
        <f>_xlfn.IFERROR(VLOOKUP(D27,'Mode d''emploi'!$B$32:$D$35,3,),"")</f>
      </c>
      <c r="H27" s="28">
        <f>_xlfn.IFERROR(VLOOKUP(E27,'Mode d''emploi'!$B$35:$D$40,3,),"")</f>
      </c>
      <c r="I27" s="70">
        <f>_xlfn.IFERROR((F27*G27*H27)/(16*SUM($H$27:$H$29)),"")</f>
      </c>
    </row>
    <row r="28" spans="1:9" s="21" customFormat="1" ht="15" customHeight="1">
      <c r="A28" s="26" t="s">
        <v>103</v>
      </c>
      <c r="B28" s="27"/>
      <c r="C28" s="81"/>
      <c r="D28" s="81"/>
      <c r="E28" s="81"/>
      <c r="F28" s="28">
        <f>_xlfn.IFERROR(VLOOKUP(C28,'Mode d''emploi'!$B$26:$D$29,3,),"")</f>
      </c>
      <c r="G28" s="28">
        <f>_xlfn.IFERROR(VLOOKUP(D28,'Mode d''emploi'!$B$32:$D$35,3,),"")</f>
      </c>
      <c r="H28" s="28">
        <f>_xlfn.IFERROR(VLOOKUP(E28,'Mode d''emploi'!$B$35:$D$40,3,),"")</f>
      </c>
      <c r="I28" s="70">
        <f>_xlfn.IFERROR((F28*G28*H28)/(16*SUM($H$27:$H$29)),"")</f>
      </c>
    </row>
    <row r="29" spans="1:9" ht="15" customHeight="1" thickBot="1">
      <c r="A29" s="29" t="s">
        <v>104</v>
      </c>
      <c r="B29" s="31"/>
      <c r="C29" s="90"/>
      <c r="D29" s="90"/>
      <c r="E29" s="90"/>
      <c r="F29" s="30">
        <f>_xlfn.IFERROR(VLOOKUP(C29,'Mode d''emploi'!$B$26:$D$29,3,),"")</f>
      </c>
      <c r="G29" s="30">
        <f>_xlfn.IFERROR(VLOOKUP(D29,'Mode d''emploi'!$B$32:$D$35,3,),"")</f>
      </c>
      <c r="H29" s="30">
        <f>_xlfn.IFERROR(VLOOKUP(E29,'Mode d''emploi'!$B$35:$D$40,3,),"")</f>
      </c>
      <c r="I29" s="95">
        <f>_xlfn.IFERROR((F29*G29*H29)/(16*SUM($H$27:$H$29)),"")</f>
      </c>
    </row>
    <row r="30" spans="1:9" ht="15" customHeight="1">
      <c r="A30" s="111" t="s">
        <v>6</v>
      </c>
      <c r="B30" s="112"/>
      <c r="C30" s="110" t="s">
        <v>50</v>
      </c>
      <c r="D30" s="110"/>
      <c r="E30" s="110"/>
      <c r="F30" s="110"/>
      <c r="G30" s="110"/>
      <c r="H30" s="110"/>
      <c r="I30" s="25">
        <f>_xlfn.IFERROR(SUM(I31:I33),"")</f>
        <v>0</v>
      </c>
    </row>
    <row r="31" spans="1:9" ht="15" customHeight="1">
      <c r="A31" s="26" t="s">
        <v>105</v>
      </c>
      <c r="B31" s="27"/>
      <c r="C31" s="81"/>
      <c r="D31" s="81"/>
      <c r="E31" s="81"/>
      <c r="F31" s="28">
        <f>_xlfn.IFERROR(VLOOKUP(C31,'Mode d''emploi'!$B$26:$D$29,3,),"")</f>
      </c>
      <c r="G31" s="28">
        <f>_xlfn.IFERROR(VLOOKUP(D31,'Mode d''emploi'!$B$32:$D$35,3,),"")</f>
      </c>
      <c r="H31" s="28">
        <f>_xlfn.IFERROR(VLOOKUP(E31,'Mode d''emploi'!$B$35:$D$40,3,),"")</f>
      </c>
      <c r="I31" s="70">
        <f>_xlfn.IFERROR((F31*G31*H31)/(16*SUM($H$31:$H$33)),"")</f>
      </c>
    </row>
    <row r="32" spans="1:9" s="21" customFormat="1" ht="15" customHeight="1">
      <c r="A32" s="26" t="s">
        <v>106</v>
      </c>
      <c r="B32" s="27"/>
      <c r="C32" s="81"/>
      <c r="D32" s="81"/>
      <c r="E32" s="81"/>
      <c r="F32" s="28">
        <f>_xlfn.IFERROR(VLOOKUP(C32,'Mode d''emploi'!$B$26:$D$29,3,),"")</f>
      </c>
      <c r="G32" s="28">
        <f>_xlfn.IFERROR(VLOOKUP(D32,'Mode d''emploi'!$B$32:$D$35,3,),"")</f>
      </c>
      <c r="H32" s="28">
        <f>_xlfn.IFERROR(VLOOKUP(E32,'Mode d''emploi'!$B$35:$D$40,3,),"")</f>
      </c>
      <c r="I32" s="70">
        <f>_xlfn.IFERROR((F32*G32*H32)/(16*SUM($H$31:$H$33)),"")</f>
      </c>
    </row>
    <row r="33" spans="1:9" ht="15" customHeight="1" thickBot="1">
      <c r="A33" s="29" t="s">
        <v>107</v>
      </c>
      <c r="B33" s="31"/>
      <c r="C33" s="90"/>
      <c r="D33" s="90"/>
      <c r="E33" s="90"/>
      <c r="F33" s="30">
        <f>_xlfn.IFERROR(VLOOKUP(C33,'Mode d''emploi'!$B$26:$D$29,3,),"")</f>
      </c>
      <c r="G33" s="30">
        <f>_xlfn.IFERROR(VLOOKUP(D33,'Mode d''emploi'!$B$32:$D$35,3,),"")</f>
      </c>
      <c r="H33" s="30">
        <f>_xlfn.IFERROR(VLOOKUP(E33,'Mode d''emploi'!$B$35:$D$40,3,),"")</f>
      </c>
      <c r="I33" s="95">
        <f>_xlfn.IFERROR((F33*G33*H33)/(16*SUM($H$31:$H$33)),"")</f>
      </c>
    </row>
    <row r="34" spans="1:9" ht="15" customHeight="1">
      <c r="A34" s="111" t="s">
        <v>0</v>
      </c>
      <c r="B34" s="112"/>
      <c r="C34" s="110" t="s">
        <v>50</v>
      </c>
      <c r="D34" s="110"/>
      <c r="E34" s="110"/>
      <c r="F34" s="110"/>
      <c r="G34" s="110"/>
      <c r="H34" s="110"/>
      <c r="I34" s="25">
        <f>_xlfn.IFERROR(SUM(I35:I37),"")</f>
        <v>0</v>
      </c>
    </row>
    <row r="35" spans="1:9" ht="15" customHeight="1">
      <c r="A35" s="26" t="s">
        <v>108</v>
      </c>
      <c r="B35" s="27"/>
      <c r="C35" s="81"/>
      <c r="D35" s="81"/>
      <c r="E35" s="81"/>
      <c r="F35" s="28">
        <f>_xlfn.IFERROR(VLOOKUP(C35,'Mode d''emploi'!$B$26:$D$29,3,),"")</f>
      </c>
      <c r="G35" s="28">
        <f>_xlfn.IFERROR(VLOOKUP(D35,'Mode d''emploi'!$B$32:$D$35,3,),"")</f>
      </c>
      <c r="H35" s="28">
        <f>_xlfn.IFERROR(VLOOKUP(E35,'Mode d''emploi'!$B$35:$D$40,3,),"")</f>
      </c>
      <c r="I35" s="70">
        <f>_xlfn.IFERROR((F35*G35*H35)/(16*SUM($H$35:$H$37)),"")</f>
      </c>
    </row>
    <row r="36" spans="1:9" s="21" customFormat="1" ht="15" customHeight="1">
      <c r="A36" s="26" t="s">
        <v>130</v>
      </c>
      <c r="B36" s="27"/>
      <c r="C36" s="81"/>
      <c r="D36" s="81"/>
      <c r="E36" s="81"/>
      <c r="F36" s="28">
        <f>_xlfn.IFERROR(VLOOKUP(C36,'Mode d''emploi'!$B$26:$D$29,3,),"")</f>
      </c>
      <c r="G36" s="28">
        <f>_xlfn.IFERROR(VLOOKUP(D36,'Mode d''emploi'!$B$32:$D$35,3,),"")</f>
      </c>
      <c r="H36" s="28">
        <f>_xlfn.IFERROR(VLOOKUP(E36,'Mode d''emploi'!$B$35:$D$40,3,),"")</f>
      </c>
      <c r="I36" s="70">
        <f>_xlfn.IFERROR((F36*G36*H36)/(16*SUM($H$35:$H$37)),"")</f>
      </c>
    </row>
    <row r="37" spans="1:9" ht="15" customHeight="1" thickBot="1">
      <c r="A37" s="29" t="s">
        <v>109</v>
      </c>
      <c r="B37" s="31"/>
      <c r="C37" s="90"/>
      <c r="D37" s="90"/>
      <c r="E37" s="90"/>
      <c r="F37" s="30">
        <f>_xlfn.IFERROR(VLOOKUP(C37,'Mode d''emploi'!$B$26:$D$29,3,),"")</f>
      </c>
      <c r="G37" s="30">
        <f>_xlfn.IFERROR(VLOOKUP(D37,'Mode d''emploi'!$B$32:$D$35,3,),"")</f>
      </c>
      <c r="H37" s="30">
        <f>_xlfn.IFERROR(VLOOKUP(E37,'Mode d''emploi'!$B$35:$D$40,3,),"")</f>
      </c>
      <c r="I37" s="95">
        <f>_xlfn.IFERROR((F37*G37*H37)/(16*SUM($H$35:$H$37)),"")</f>
      </c>
    </row>
    <row r="38" spans="1:9" ht="15" customHeight="1">
      <c r="A38" s="111" t="s">
        <v>4</v>
      </c>
      <c r="B38" s="112"/>
      <c r="C38" s="110" t="s">
        <v>50</v>
      </c>
      <c r="D38" s="110"/>
      <c r="E38" s="110"/>
      <c r="F38" s="110"/>
      <c r="G38" s="110"/>
      <c r="H38" s="110"/>
      <c r="I38" s="25">
        <f>_xlfn.IFERROR(SUM(I39:I41),"")</f>
        <v>0</v>
      </c>
    </row>
    <row r="39" spans="1:9" ht="15" customHeight="1">
      <c r="A39" s="26" t="s">
        <v>110</v>
      </c>
      <c r="B39" s="27"/>
      <c r="C39" s="81"/>
      <c r="D39" s="81"/>
      <c r="E39" s="81"/>
      <c r="F39" s="28">
        <f>_xlfn.IFERROR(VLOOKUP(C39,'Mode d''emploi'!$B$26:$D$29,3,),"")</f>
      </c>
      <c r="G39" s="28">
        <f>_xlfn.IFERROR(VLOOKUP(D39,'Mode d''emploi'!$B$32:$D$35,3,),"")</f>
      </c>
      <c r="H39" s="28">
        <f>_xlfn.IFERROR(VLOOKUP(E39,'Mode d''emploi'!$B$35:$D$40,3,),"")</f>
      </c>
      <c r="I39" s="70">
        <f>_xlfn.IFERROR((F39*G39*H39)/(16*SUM($H$39:$H$41)),"")</f>
      </c>
    </row>
    <row r="40" spans="1:9" s="21" customFormat="1" ht="15" customHeight="1">
      <c r="A40" s="26" t="s">
        <v>111</v>
      </c>
      <c r="B40" s="27"/>
      <c r="C40" s="81"/>
      <c r="D40" s="81"/>
      <c r="E40" s="81"/>
      <c r="F40" s="28">
        <f>_xlfn.IFERROR(VLOOKUP(C40,'Mode d''emploi'!$B$26:$D$29,3,),"")</f>
      </c>
      <c r="G40" s="28">
        <f>_xlfn.IFERROR(VLOOKUP(D40,'Mode d''emploi'!$B$32:$D$35,3,),"")</f>
      </c>
      <c r="H40" s="28">
        <f>_xlfn.IFERROR(VLOOKUP(E40,'Mode d''emploi'!$B$35:$D$40,3,),"")</f>
      </c>
      <c r="I40" s="70">
        <f>_xlfn.IFERROR((F40*G40*H40)/(16*SUM($H$39:$H$41)),"")</f>
      </c>
    </row>
    <row r="41" spans="1:9" ht="15" customHeight="1" thickBot="1">
      <c r="A41" s="29" t="s">
        <v>112</v>
      </c>
      <c r="B41" s="31"/>
      <c r="C41" s="90"/>
      <c r="D41" s="90"/>
      <c r="E41" s="90"/>
      <c r="F41" s="30">
        <f>_xlfn.IFERROR(VLOOKUP(C41,'Mode d''emploi'!$B$26:$D$29,3,),"")</f>
      </c>
      <c r="G41" s="30">
        <f>_xlfn.IFERROR(VLOOKUP(D41,'Mode d''emploi'!$B$32:$D$35,3,),"")</f>
      </c>
      <c r="H41" s="30">
        <f>_xlfn.IFERROR(VLOOKUP(E41,'Mode d''emploi'!$B$35:$D$40,3,),"")</f>
      </c>
      <c r="I41" s="95">
        <f>_xlfn.IFERROR((F41*G41*H41)/(16*SUM($H$39:$H$41)),"")</f>
      </c>
    </row>
    <row r="42" spans="1:9" ht="15" customHeight="1">
      <c r="A42" s="111" t="s">
        <v>2</v>
      </c>
      <c r="B42" s="112"/>
      <c r="C42" s="110" t="s">
        <v>50</v>
      </c>
      <c r="D42" s="110"/>
      <c r="E42" s="110"/>
      <c r="F42" s="110"/>
      <c r="G42" s="110"/>
      <c r="H42" s="110"/>
      <c r="I42" s="25">
        <f>_xlfn.IFERROR(SUM(I43:I45),"")</f>
        <v>0</v>
      </c>
    </row>
    <row r="43" spans="1:9" ht="15" customHeight="1">
      <c r="A43" s="26" t="s">
        <v>113</v>
      </c>
      <c r="B43" s="27"/>
      <c r="C43" s="81"/>
      <c r="D43" s="81"/>
      <c r="E43" s="81"/>
      <c r="F43" s="28">
        <f>_xlfn.IFERROR(VLOOKUP(C43,'Mode d''emploi'!$B$26:$D$29,3,),"")</f>
      </c>
      <c r="G43" s="28">
        <f>_xlfn.IFERROR(VLOOKUP(D43,'Mode d''emploi'!$B$32:$D$35,3,),"")</f>
      </c>
      <c r="H43" s="28">
        <f>_xlfn.IFERROR(VLOOKUP(E43,'Mode d''emploi'!$B$35:$D$40,3,),"")</f>
      </c>
      <c r="I43" s="70">
        <f>_xlfn.IFERROR((F43*G43*H43)/(16*SUM($H$43:$H$45)),"")</f>
      </c>
    </row>
    <row r="44" spans="1:9" s="21" customFormat="1" ht="15" customHeight="1">
      <c r="A44" s="26" t="s">
        <v>114</v>
      </c>
      <c r="B44" s="27"/>
      <c r="C44" s="81"/>
      <c r="D44" s="81"/>
      <c r="E44" s="81"/>
      <c r="F44" s="28">
        <f>_xlfn.IFERROR(VLOOKUP(C44,'Mode d''emploi'!$B$26:$D$29,3,),"")</f>
      </c>
      <c r="G44" s="28">
        <f>_xlfn.IFERROR(VLOOKUP(D44,'Mode d''emploi'!$B$32:$D$35,3,),"")</f>
      </c>
      <c r="H44" s="28">
        <f>_xlfn.IFERROR(VLOOKUP(E44,'Mode d''emploi'!$B$35:$D$40,3,),"")</f>
      </c>
      <c r="I44" s="70">
        <f>_xlfn.IFERROR((F44*G44*H44)/(16*SUM($H$43:$H$45)),"")</f>
      </c>
    </row>
    <row r="45" spans="1:9" ht="15.75" thickBot="1">
      <c r="A45" s="29" t="s">
        <v>115</v>
      </c>
      <c r="B45" s="31"/>
      <c r="C45" s="90"/>
      <c r="D45" s="90"/>
      <c r="E45" s="90"/>
      <c r="F45" s="30">
        <f>_xlfn.IFERROR(VLOOKUP(C45,'Mode d''emploi'!$B$26:$D$29,3,),"")</f>
      </c>
      <c r="G45" s="30">
        <f>_xlfn.IFERROR(VLOOKUP(D45,'Mode d''emploi'!$B$32:$D$35,3,),"")</f>
      </c>
      <c r="H45" s="30">
        <f>_xlfn.IFERROR(VLOOKUP(E45,'Mode d''emploi'!$B$35:$D$40,3,),"")</f>
      </c>
      <c r="I45" s="95">
        <f>_xlfn.IFERROR((F45*G45*H45)/(16*SUM($H$43:$H$45)),"")</f>
      </c>
    </row>
    <row r="46" spans="1:9" ht="15" customHeight="1">
      <c r="A46" s="111" t="s">
        <v>7</v>
      </c>
      <c r="B46" s="112"/>
      <c r="C46" s="110" t="s">
        <v>50</v>
      </c>
      <c r="D46" s="110"/>
      <c r="E46" s="110"/>
      <c r="F46" s="110"/>
      <c r="G46" s="110"/>
      <c r="H46" s="110"/>
      <c r="I46" s="25">
        <f>_xlfn.IFERROR(SUM(I47:I49),"")</f>
        <v>0</v>
      </c>
    </row>
    <row r="47" spans="1:9" ht="15" customHeight="1">
      <c r="A47" s="26" t="s">
        <v>105</v>
      </c>
      <c r="B47" s="27"/>
      <c r="C47" s="81"/>
      <c r="D47" s="81"/>
      <c r="E47" s="81"/>
      <c r="F47" s="28">
        <f>_xlfn.IFERROR(VLOOKUP(C47,'Mode d''emploi'!$B$26:$D$29,3,),"")</f>
      </c>
      <c r="G47" s="28">
        <f>_xlfn.IFERROR(VLOOKUP(D47,'Mode d''emploi'!$B$32:$D$35,3,),"")</f>
      </c>
      <c r="H47" s="28">
        <f>_xlfn.IFERROR(VLOOKUP(E47,'Mode d''emploi'!$B$35:$D$40,3,),"")</f>
      </c>
      <c r="I47" s="70">
        <f>_xlfn.IFERROR((F47*G47*H47)/(16*SUM($H$47:$H$49)),"")</f>
      </c>
    </row>
    <row r="48" spans="1:9" ht="15" customHeight="1">
      <c r="A48" s="26" t="s">
        <v>116</v>
      </c>
      <c r="B48" s="27"/>
      <c r="C48" s="81"/>
      <c r="D48" s="81"/>
      <c r="E48" s="81"/>
      <c r="F48" s="28">
        <f>_xlfn.IFERROR(VLOOKUP(C48,'Mode d''emploi'!$B$26:$D$29,3,),"")</f>
      </c>
      <c r="G48" s="28">
        <f>_xlfn.IFERROR(VLOOKUP(D48,'Mode d''emploi'!$B$32:$D$35,3,),"")</f>
      </c>
      <c r="H48" s="28">
        <f>_xlfn.IFERROR(VLOOKUP(E48,'Mode d''emploi'!$B$35:$D$40,3,),"")</f>
      </c>
      <c r="I48" s="70">
        <f>_xlfn.IFERROR((F48*G48*H48)/(16*SUM($H$47:$H$49)),"")</f>
      </c>
    </row>
    <row r="49" spans="1:9" ht="15" customHeight="1" thickBot="1">
      <c r="A49" s="29" t="s">
        <v>107</v>
      </c>
      <c r="B49" s="31"/>
      <c r="C49" s="90"/>
      <c r="D49" s="90"/>
      <c r="E49" s="90"/>
      <c r="F49" s="30">
        <f>_xlfn.IFERROR(VLOOKUP(C49,'Mode d''emploi'!$B$26:$D$29,3,),"")</f>
      </c>
      <c r="G49" s="30">
        <f>_xlfn.IFERROR(VLOOKUP(D49,'Mode d''emploi'!$B$32:$D$35,3,),"")</f>
      </c>
      <c r="H49" s="30">
        <f>_xlfn.IFERROR(VLOOKUP(E49,'Mode d''emploi'!$B$35:$D$40,3,),"")</f>
      </c>
      <c r="I49" s="95">
        <f>_xlfn.IFERROR((F49*G49*H49)/(16*SUM($H$47:$H$49)),"")</f>
      </c>
    </row>
    <row r="50" spans="1:9" ht="15" customHeight="1">
      <c r="A50" s="111" t="s">
        <v>49</v>
      </c>
      <c r="B50" s="112"/>
      <c r="C50" s="110" t="s">
        <v>50</v>
      </c>
      <c r="D50" s="110"/>
      <c r="E50" s="110"/>
      <c r="F50" s="110"/>
      <c r="G50" s="110"/>
      <c r="H50" s="110"/>
      <c r="I50" s="25">
        <f>_xlfn.IFERROR(SUM(I51:I53),"")</f>
        <v>0</v>
      </c>
    </row>
    <row r="51" spans="1:9" ht="15" customHeight="1">
      <c r="A51" s="26" t="s">
        <v>117</v>
      </c>
      <c r="B51" s="27"/>
      <c r="C51" s="81"/>
      <c r="D51" s="81"/>
      <c r="E51" s="81"/>
      <c r="F51" s="28">
        <f>_xlfn.IFERROR(VLOOKUP(C51,'Mode d''emploi'!$B$26:$D$29,3,),"")</f>
      </c>
      <c r="G51" s="28">
        <f>_xlfn.IFERROR(VLOOKUP(D51,'Mode d''emploi'!$B$32:$D$35,3,),"")</f>
      </c>
      <c r="H51" s="28">
        <f>_xlfn.IFERROR(VLOOKUP(E51,'Mode d''emploi'!$B$35:$D$40,3,),"")</f>
      </c>
      <c r="I51" s="70">
        <f>_xlfn.IFERROR((F51*G51*H51)/(16*SUM($H$51:$H$53)),"")</f>
      </c>
    </row>
    <row r="52" spans="1:9" ht="15" customHeight="1">
      <c r="A52" s="26" t="s">
        <v>118</v>
      </c>
      <c r="B52" s="27"/>
      <c r="C52" s="81"/>
      <c r="D52" s="81"/>
      <c r="E52" s="81"/>
      <c r="F52" s="28">
        <f>_xlfn.IFERROR(VLOOKUP(C52,'Mode d''emploi'!$B$26:$D$29,3,),"")</f>
      </c>
      <c r="G52" s="28">
        <f>_xlfn.IFERROR(VLOOKUP(D52,'Mode d''emploi'!$B$32:$D$35,3,),"")</f>
      </c>
      <c r="H52" s="28">
        <f>_xlfn.IFERROR(VLOOKUP(E52,'Mode d''emploi'!$B$35:$D$40,3,),"")</f>
      </c>
      <c r="I52" s="70">
        <f>_xlfn.IFERROR((F52*G52*H52)/(16*SUM($H$51:$H$53)),"")</f>
      </c>
    </row>
    <row r="53" spans="1:9" ht="15" customHeight="1" thickBot="1">
      <c r="A53" s="29" t="s">
        <v>119</v>
      </c>
      <c r="B53" s="31"/>
      <c r="C53" s="90"/>
      <c r="D53" s="90"/>
      <c r="E53" s="90"/>
      <c r="F53" s="30">
        <f>_xlfn.IFERROR(VLOOKUP(C53,'Mode d''emploi'!$B$26:$D$29,3,),"")</f>
      </c>
      <c r="G53" s="30">
        <f>_xlfn.IFERROR(VLOOKUP(D53,'Mode d''emploi'!$B$32:$D$35,3,),"")</f>
      </c>
      <c r="H53" s="30">
        <f>_xlfn.IFERROR(VLOOKUP(E53,'Mode d''emploi'!$B$35:$D$40,3,),"")</f>
      </c>
      <c r="I53" s="95">
        <f>_xlfn.IFERROR((F53*G53*H53)/(16*SUM($H$51:$H$53)),"")</f>
      </c>
    </row>
    <row r="54" spans="1:9" ht="15" customHeight="1">
      <c r="A54" s="111" t="s">
        <v>135</v>
      </c>
      <c r="B54" s="112"/>
      <c r="C54" s="110" t="s">
        <v>50</v>
      </c>
      <c r="D54" s="110"/>
      <c r="E54" s="110"/>
      <c r="F54" s="110"/>
      <c r="G54" s="110"/>
      <c r="H54" s="110"/>
      <c r="I54" s="25">
        <f>_xlfn.IFERROR(SUM(I55:I57),"")</f>
        <v>0</v>
      </c>
    </row>
    <row r="55" spans="1:9" ht="15" customHeight="1">
      <c r="A55" s="26" t="s">
        <v>120</v>
      </c>
      <c r="B55" s="27"/>
      <c r="C55" s="81"/>
      <c r="D55" s="81"/>
      <c r="E55" s="81"/>
      <c r="F55" s="28">
        <f>_xlfn.IFERROR(VLOOKUP(C55,'Mode d''emploi'!$B$26:$D$29,3,),"")</f>
      </c>
      <c r="G55" s="28">
        <f>_xlfn.IFERROR(VLOOKUP(D55,'Mode d''emploi'!$B$32:$D$35,3,),"")</f>
      </c>
      <c r="H55" s="28">
        <f>_xlfn.IFERROR(VLOOKUP(E55,'Mode d''emploi'!$B$35:$D$40,3,),"")</f>
      </c>
      <c r="I55" s="70">
        <f>_xlfn.IFERROR((F55*G55*H55)/(16*SUM($H$55:$H$57)),"")</f>
      </c>
    </row>
    <row r="56" spans="1:9" ht="15" customHeight="1">
      <c r="A56" s="26" t="s">
        <v>131</v>
      </c>
      <c r="B56" s="27"/>
      <c r="C56" s="81"/>
      <c r="D56" s="81"/>
      <c r="E56" s="81"/>
      <c r="F56" s="28">
        <f>_xlfn.IFERROR(VLOOKUP(C56,'Mode d''emploi'!$B$26:$D$29,3,),"")</f>
      </c>
      <c r="G56" s="28">
        <f>_xlfn.IFERROR(VLOOKUP(D56,'Mode d''emploi'!$B$32:$D$35,3,),"")</f>
      </c>
      <c r="H56" s="28">
        <f>_xlfn.IFERROR(VLOOKUP(E56,'Mode d''emploi'!$B$35:$D$40,3,),"")</f>
      </c>
      <c r="I56" s="70">
        <f>_xlfn.IFERROR((F56*G56*H56)/(16*SUM($H$55:$H$57)),"")</f>
      </c>
    </row>
    <row r="57" spans="1:9" ht="15" customHeight="1" thickBot="1">
      <c r="A57" s="29" t="s">
        <v>121</v>
      </c>
      <c r="B57" s="31"/>
      <c r="C57" s="90"/>
      <c r="D57" s="90"/>
      <c r="E57" s="90"/>
      <c r="F57" s="30">
        <f>_xlfn.IFERROR(VLOOKUP(C57,'Mode d''emploi'!$B$26:$D$29,3,),"")</f>
      </c>
      <c r="G57" s="30">
        <f>_xlfn.IFERROR(VLOOKUP(D57,'Mode d''emploi'!$B$32:$D$35,3,),"")</f>
      </c>
      <c r="H57" s="30">
        <f>_xlfn.IFERROR(VLOOKUP(E57,'Mode d''emploi'!$B$35:$D$40,3,),"")</f>
      </c>
      <c r="I57" s="95">
        <f>_xlfn.IFERROR((F57*G57*H57)/(16*SUM($H$55:$H$57)),"")</f>
      </c>
    </row>
    <row r="58" spans="1:9" ht="15" customHeight="1">
      <c r="A58" s="111" t="s">
        <v>10</v>
      </c>
      <c r="B58" s="112"/>
      <c r="C58" s="110" t="s">
        <v>50</v>
      </c>
      <c r="D58" s="110"/>
      <c r="E58" s="110"/>
      <c r="F58" s="110"/>
      <c r="G58" s="110"/>
      <c r="H58" s="110"/>
      <c r="I58" s="25">
        <f>_xlfn.IFERROR(SUM(I59:I61),"")</f>
        <v>0</v>
      </c>
    </row>
    <row r="59" spans="1:9" ht="15" customHeight="1">
      <c r="A59" s="26" t="s">
        <v>122</v>
      </c>
      <c r="B59" s="27"/>
      <c r="C59" s="81"/>
      <c r="D59" s="81"/>
      <c r="E59" s="81"/>
      <c r="F59" s="28">
        <f>_xlfn.IFERROR(VLOOKUP(C59,'Mode d''emploi'!$B$26:$D$29,3,),"")</f>
      </c>
      <c r="G59" s="28">
        <f>_xlfn.IFERROR(VLOOKUP(D59,'Mode d''emploi'!$B$32:$D$35,3,),"")</f>
      </c>
      <c r="H59" s="28">
        <f>_xlfn.IFERROR(VLOOKUP(E59,'Mode d''emploi'!$B$35:$D$40,3,),"")</f>
      </c>
      <c r="I59" s="70">
        <f>_xlfn.IFERROR((F59*G59*H59)/(16*SUM($H$59:$H$61)),"")</f>
      </c>
    </row>
    <row r="60" spans="1:9" ht="15" customHeight="1">
      <c r="A60" s="26" t="s">
        <v>123</v>
      </c>
      <c r="B60" s="27"/>
      <c r="C60" s="81"/>
      <c r="D60" s="81"/>
      <c r="E60" s="81"/>
      <c r="F60" s="28">
        <f>_xlfn.IFERROR(VLOOKUP(C60,'Mode d''emploi'!$B$26:$D$29,3,),"")</f>
      </c>
      <c r="G60" s="28">
        <f>_xlfn.IFERROR(VLOOKUP(D60,'Mode d''emploi'!$B$32:$D$35,3,),"")</f>
      </c>
      <c r="H60" s="28">
        <f>_xlfn.IFERROR(VLOOKUP(E60,'Mode d''emploi'!$B$35:$D$40,3,),"")</f>
      </c>
      <c r="I60" s="70">
        <f>_xlfn.IFERROR((F60*G60*H60)/(16*SUM($H$59:$H$61)),"")</f>
      </c>
    </row>
    <row r="61" spans="1:9" ht="15" customHeight="1" thickBot="1">
      <c r="A61" s="29" t="s">
        <v>124</v>
      </c>
      <c r="B61" s="31"/>
      <c r="C61" s="90"/>
      <c r="D61" s="90"/>
      <c r="E61" s="90"/>
      <c r="F61" s="30">
        <f>_xlfn.IFERROR(VLOOKUP(C61,'Mode d''emploi'!$B$26:$D$29,3,),"")</f>
      </c>
      <c r="G61" s="30">
        <f>_xlfn.IFERROR(VLOOKUP(D61,'Mode d''emploi'!$B$32:$D$35,3,),"")</f>
      </c>
      <c r="H61" s="30">
        <f>_xlfn.IFERROR(VLOOKUP(E61,'Mode d''emploi'!$B$35:$D$40,3,),"")</f>
      </c>
      <c r="I61" s="95">
        <f>_xlfn.IFERROR((F61*G61*H61)/(16*SUM($H$59:$H$61)),"")</f>
      </c>
    </row>
    <row r="62" spans="1:9" ht="15" customHeight="1">
      <c r="A62" s="111" t="s">
        <v>11</v>
      </c>
      <c r="B62" s="112"/>
      <c r="C62" s="110" t="s">
        <v>50</v>
      </c>
      <c r="D62" s="110"/>
      <c r="E62" s="110"/>
      <c r="F62" s="110"/>
      <c r="G62" s="110"/>
      <c r="H62" s="110"/>
      <c r="I62" s="25">
        <f>_xlfn.IFERROR(SUM(I63:I65),"")</f>
        <v>0</v>
      </c>
    </row>
    <row r="63" spans="1:9" ht="15" customHeight="1">
      <c r="A63" s="26" t="s">
        <v>125</v>
      </c>
      <c r="B63" s="27"/>
      <c r="C63" s="81"/>
      <c r="D63" s="81"/>
      <c r="E63" s="81"/>
      <c r="F63" s="28">
        <f>_xlfn.IFERROR(VLOOKUP(C63,'Mode d''emploi'!$B$26:$D$29,3,),"")</f>
      </c>
      <c r="G63" s="28">
        <f>_xlfn.IFERROR(VLOOKUP(D63,'Mode d''emploi'!$B$32:$D$35,3,),"")</f>
      </c>
      <c r="H63" s="28">
        <f>_xlfn.IFERROR(VLOOKUP(E63,'Mode d''emploi'!$B$35:$D$40,3,),"")</f>
      </c>
      <c r="I63" s="70">
        <f>_xlfn.IFERROR((F63*G63*H63)/(16*SUM($H$63:$H$65)),"")</f>
      </c>
    </row>
    <row r="64" spans="1:9" ht="15" customHeight="1">
      <c r="A64" s="26" t="s">
        <v>126</v>
      </c>
      <c r="B64" s="27"/>
      <c r="C64" s="81"/>
      <c r="D64" s="81"/>
      <c r="E64" s="81"/>
      <c r="F64" s="28">
        <f>_xlfn.IFERROR(VLOOKUP(C64,'Mode d''emploi'!$B$26:$D$29,3,),"")</f>
      </c>
      <c r="G64" s="28">
        <f>_xlfn.IFERROR(VLOOKUP(D64,'Mode d''emploi'!$B$32:$D$35,3,),"")</f>
      </c>
      <c r="H64" s="28">
        <f>_xlfn.IFERROR(VLOOKUP(E64,'Mode d''emploi'!$B$35:$D$40,3,),"")</f>
      </c>
      <c r="I64" s="70">
        <f>_xlfn.IFERROR((F64*G64*H64)/(16*SUM($H$63:$H$65)),"")</f>
      </c>
    </row>
    <row r="65" spans="1:9" ht="15" customHeight="1" thickBot="1">
      <c r="A65" s="29" t="s">
        <v>127</v>
      </c>
      <c r="B65" s="31"/>
      <c r="C65" s="90"/>
      <c r="D65" s="90"/>
      <c r="E65" s="90"/>
      <c r="F65" s="30">
        <f>_xlfn.IFERROR(VLOOKUP(C65,'Mode d''emploi'!$B$26:$D$29,3,),"")</f>
      </c>
      <c r="G65" s="30">
        <f>_xlfn.IFERROR(VLOOKUP(D65,'Mode d''emploi'!$B$32:$D$35,3,),"")</f>
      </c>
      <c r="H65" s="30">
        <f>_xlfn.IFERROR(VLOOKUP(E65,'Mode d''emploi'!$B$35:$D$40,3,),"")</f>
      </c>
      <c r="I65" s="95">
        <f>_xlfn.IFERROR((F65*G65*H65)/(16*SUM($H$63:$H$65)),"")</f>
      </c>
    </row>
    <row r="66" spans="1:9" ht="15" customHeight="1">
      <c r="A66" s="111" t="s">
        <v>12</v>
      </c>
      <c r="B66" s="112"/>
      <c r="C66" s="110" t="s">
        <v>50</v>
      </c>
      <c r="D66" s="110"/>
      <c r="E66" s="110"/>
      <c r="F66" s="110"/>
      <c r="G66" s="110"/>
      <c r="H66" s="110"/>
      <c r="I66" s="25">
        <f>_xlfn.IFERROR(SUM(I67:I69),"")</f>
        <v>0</v>
      </c>
    </row>
    <row r="67" spans="1:9" ht="15" customHeight="1">
      <c r="A67" s="26" t="s">
        <v>128</v>
      </c>
      <c r="B67" s="27"/>
      <c r="C67" s="81"/>
      <c r="D67" s="81"/>
      <c r="E67" s="81"/>
      <c r="F67" s="28">
        <f>_xlfn.IFERROR(VLOOKUP(C67,'Mode d''emploi'!$B$26:$D$29,3,),"")</f>
      </c>
      <c r="G67" s="28">
        <f>_xlfn.IFERROR(VLOOKUP(D67,'Mode d''emploi'!$B$32:$D$35,3,),"")</f>
      </c>
      <c r="H67" s="28">
        <f>_xlfn.IFERROR(VLOOKUP(E67,'Mode d''emploi'!$B$35:$D$40,3,),"")</f>
      </c>
      <c r="I67" s="70">
        <f>_xlfn.IFERROR((F67*G67*H67)/(16*SUM($H$67:$H$69)),"")</f>
      </c>
    </row>
    <row r="68" spans="1:9" ht="15" customHeight="1">
      <c r="A68" s="26" t="s">
        <v>129</v>
      </c>
      <c r="B68" s="27"/>
      <c r="C68" s="81"/>
      <c r="D68" s="81"/>
      <c r="E68" s="81"/>
      <c r="F68" s="28">
        <f>_xlfn.IFERROR(VLOOKUP(C68,'Mode d''emploi'!$B$26:$D$29,3,),"")</f>
      </c>
      <c r="G68" s="28">
        <f>_xlfn.IFERROR(VLOOKUP(D68,'Mode d''emploi'!$B$32:$D$35,3,),"")</f>
      </c>
      <c r="H68" s="28">
        <f>_xlfn.IFERROR(VLOOKUP(E68,'Mode d''emploi'!$B$35:$D$40,3,),"")</f>
      </c>
      <c r="I68" s="70">
        <f>_xlfn.IFERROR((F68*G68*H68)/(16*SUM($H$67:$H$69)),"")</f>
      </c>
    </row>
    <row r="69" spans="1:9" ht="15" customHeight="1" thickBot="1">
      <c r="A69" s="29" t="s">
        <v>127</v>
      </c>
      <c r="B69" s="31"/>
      <c r="C69" s="90"/>
      <c r="D69" s="90"/>
      <c r="E69" s="90"/>
      <c r="F69" s="30">
        <f>_xlfn.IFERROR(VLOOKUP(C69,'Mode d''emploi'!$B$26:$D$29,3,),"")</f>
      </c>
      <c r="G69" s="30">
        <f>_xlfn.IFERROR(VLOOKUP(D69,'Mode d''emploi'!$B$32:$D$35,3,),"")</f>
      </c>
      <c r="H69" s="30">
        <f>_xlfn.IFERROR(VLOOKUP(E69,'Mode d''emploi'!$B$35:$D$40,3,),"")</f>
      </c>
      <c r="I69" s="95">
        <f>_xlfn.IFERROR((F69*G69*H69)/(16*SUM($H$67:$H$69)),"")</f>
      </c>
    </row>
  </sheetData>
  <sheetProtection sheet="1" formatColumns="0" formatRows="0" selectLockedCells="1"/>
  <mergeCells count="37">
    <mergeCell ref="A1:B1"/>
    <mergeCell ref="C1:G1"/>
    <mergeCell ref="H1:I1"/>
    <mergeCell ref="E3:H3"/>
    <mergeCell ref="E5:I5"/>
    <mergeCell ref="E6:I7"/>
    <mergeCell ref="A9:B9"/>
    <mergeCell ref="A10:B10"/>
    <mergeCell ref="C10:H10"/>
    <mergeCell ref="A14:B14"/>
    <mergeCell ref="C14:H14"/>
    <mergeCell ref="A18:B18"/>
    <mergeCell ref="C18:H18"/>
    <mergeCell ref="A22:B22"/>
    <mergeCell ref="C22:H22"/>
    <mergeCell ref="A26:B26"/>
    <mergeCell ref="C26:H26"/>
    <mergeCell ref="A30:B30"/>
    <mergeCell ref="C30:H30"/>
    <mergeCell ref="A66:B66"/>
    <mergeCell ref="C66:H66"/>
    <mergeCell ref="A42:B42"/>
    <mergeCell ref="C42:H42"/>
    <mergeCell ref="A46:B46"/>
    <mergeCell ref="C46:H46"/>
    <mergeCell ref="A58:B58"/>
    <mergeCell ref="C58:H58"/>
    <mergeCell ref="A62:B62"/>
    <mergeCell ref="C62:H62"/>
    <mergeCell ref="A50:B50"/>
    <mergeCell ref="C50:H50"/>
    <mergeCell ref="A54:B54"/>
    <mergeCell ref="C54:H54"/>
    <mergeCell ref="A34:B34"/>
    <mergeCell ref="C34:H34"/>
    <mergeCell ref="A38:B38"/>
    <mergeCell ref="C38:H38"/>
  </mergeCells>
  <dataValidations count="3">
    <dataValidation type="list" allowBlank="1" showInputMessage="1" showErrorMessage="1" sqref="C35:C37 C63:C65 C39:C41 C15:C17 C19:C21 C43:C45 C23:C25 C27:C29 C31:C33 C59:C61 C11:C13 C47:C49 C51:C53 C55:C57 C67:C69">
      <formula1>GRAV</formula1>
    </dataValidation>
    <dataValidation type="list" allowBlank="1" showInputMessage="1" showErrorMessage="1" sqref="D35:D37 D63:D65 D39:D41 D11:D13 D19:D21 D43:D45 D23:D25 D27:D29 D31:D33 D59:D61 D15:D17 D47:D49 D51:D53 D55:D57 D67:D69">
      <formula1>PROB</formula1>
    </dataValidation>
    <dataValidation type="list" allowBlank="1" showInputMessage="1" showErrorMessage="1" sqref="E11:E13 E15:E17 E19:E21 E23:E25 E27:E29 E31:E33 E35:E37 E39:E41 E43:E45 E47:E49 E51:E53 E55:E57 E59:E61 E63:E65 E67:E69">
      <formula1>Importance</formula1>
    </dataValidation>
  </dataValidations>
  <printOptions horizontalCentered="1"/>
  <pageMargins left="0.1968503937007874" right="0.1968503937007874" top="0.9448818897637796" bottom="0.35433070866141736" header="0.31496062992125984" footer="0.31496062992125984"/>
  <pageSetup horizontalDpi="600" verticalDpi="600" orientation="portrait" paperSize="9" r:id="rId4"/>
  <headerFooter>
    <oddHeader>&amp;L&amp;G&amp;C&amp;"+,Normal"&amp;9Outil pour le calcul des risques, la comparaison et le classement des fournisseurs
Conçu par SARK team, Master Qualité UTC 2013/2014
www.utc.fr/master-qualite, puis "Travaux" "Qualité-Management", réf n°274, janvier 2014&amp;R&amp;G</oddHeader>
    <oddFooter>&amp;LFichier : &amp;F, Onglet : {&amp;A}&amp;R&amp;P</oddFooter>
  </headerFooter>
  <rowBreaks count="1" manualBreakCount="1">
    <brk id="45" max="255" man="1"/>
  </rowBreaks>
  <legacyDrawing r:id="rId2"/>
  <legacyDrawingHF r:id="rId3"/>
</worksheet>
</file>

<file path=xl/worksheets/sheet7.xml><?xml version="1.0" encoding="utf-8"?>
<worksheet xmlns="http://schemas.openxmlformats.org/spreadsheetml/2006/main" xmlns:r="http://schemas.openxmlformats.org/officeDocument/2006/relationships">
  <dimension ref="A1:N49"/>
  <sheetViews>
    <sheetView showGridLines="0" zoomScale="90" zoomScaleNormal="90" zoomScaleSheetLayoutView="100" zoomScalePageLayoutView="60" workbookViewId="0" topLeftCell="A1">
      <selection activeCell="D48" sqref="D48:F48"/>
    </sheetView>
  </sheetViews>
  <sheetFormatPr defaultColWidth="11.421875" defaultRowHeight="15" customHeight="1"/>
  <cols>
    <col min="1" max="1" width="5.28125" style="12" customWidth="1"/>
    <col min="2" max="2" width="14.140625" style="12" customWidth="1"/>
    <col min="3" max="3" width="28.421875" style="12" customWidth="1"/>
    <col min="4" max="4" width="7.00390625" style="12" customWidth="1"/>
    <col min="5" max="5" width="13.00390625" style="12" customWidth="1"/>
    <col min="6" max="6" width="12.421875" style="12" customWidth="1"/>
    <col min="7" max="7" width="6.28125" style="12" customWidth="1"/>
    <col min="8" max="8" width="8.8515625" style="51" customWidth="1"/>
    <col min="9" max="9" width="10.140625" style="51" bestFit="1" customWidth="1"/>
    <col min="10" max="10" width="30.140625" style="51" bestFit="1" customWidth="1"/>
    <col min="11" max="11" width="19.140625" style="51" bestFit="1" customWidth="1"/>
    <col min="12" max="12" width="15.57421875" style="51" bestFit="1" customWidth="1"/>
    <col min="13" max="13" width="11.421875" style="51" customWidth="1"/>
    <col min="14" max="18" width="11.421875" style="12" customWidth="1"/>
    <col min="19" max="16384" width="11.421875" style="12" customWidth="1"/>
  </cols>
  <sheetData>
    <row r="1" spans="1:13" ht="15" customHeight="1" thickBot="1">
      <c r="A1" s="152" t="str">
        <f>'Mode d''emploi'!A1:B1</f>
        <v>Nom de l'entreprise cliente</v>
      </c>
      <c r="B1" s="153"/>
      <c r="C1" s="152" t="str">
        <f>'Mode d''emploi'!C1:C1</f>
        <v> Référence du document</v>
      </c>
      <c r="D1" s="157"/>
      <c r="E1" s="153"/>
      <c r="F1" s="158">
        <f ca="1">TODAY()</f>
        <v>41669</v>
      </c>
      <c r="G1" s="153"/>
      <c r="H1" s="63"/>
      <c r="I1" s="40"/>
      <c r="J1" s="40"/>
      <c r="K1" s="40"/>
      <c r="L1" s="40"/>
      <c r="M1" s="40"/>
    </row>
    <row r="2" spans="8:13" ht="15" customHeight="1" thickBot="1">
      <c r="H2" s="40"/>
      <c r="I2" s="40"/>
      <c r="J2" s="40"/>
      <c r="K2" s="40"/>
      <c r="L2" s="40"/>
      <c r="M2" s="40"/>
    </row>
    <row r="3" spans="8:13" ht="15" customHeight="1" thickBot="1">
      <c r="H3" s="40"/>
      <c r="I3" s="142" t="s">
        <v>78</v>
      </c>
      <c r="J3" s="143"/>
      <c r="K3" s="143"/>
      <c r="L3" s="144"/>
      <c r="M3" s="40"/>
    </row>
    <row r="4" spans="8:13" ht="15" customHeight="1" thickBot="1">
      <c r="H4" s="40"/>
      <c r="I4" s="40"/>
      <c r="J4" s="40"/>
      <c r="K4" s="40"/>
      <c r="L4" s="40"/>
      <c r="M4" s="40"/>
    </row>
    <row r="5" spans="8:13" ht="15" customHeight="1">
      <c r="H5" s="40"/>
      <c r="I5" s="56" t="s">
        <v>38</v>
      </c>
      <c r="J5" s="57" t="s">
        <v>76</v>
      </c>
      <c r="K5" s="57" t="s">
        <v>43</v>
      </c>
      <c r="L5" s="58" t="s">
        <v>46</v>
      </c>
      <c r="M5" s="40"/>
    </row>
    <row r="6" spans="8:13" ht="15" customHeight="1">
      <c r="H6" s="40"/>
      <c r="I6" s="59" t="str">
        <f>'Fournisseur A'!B3</f>
        <v>A</v>
      </c>
      <c r="J6" s="60" t="str">
        <f>'Fournisseur A'!A4</f>
        <v>Adresse &amp; contact : fournisseur A</v>
      </c>
      <c r="K6" s="91">
        <f>'Fournisseur A'!B6</f>
        <v>0</v>
      </c>
      <c r="L6" s="92">
        <f>'Fournisseur A'!B7</f>
        <v>0</v>
      </c>
      <c r="M6" s="40"/>
    </row>
    <row r="7" spans="8:13" ht="15" customHeight="1">
      <c r="H7" s="40"/>
      <c r="I7" s="59" t="str">
        <f>'Fournisseur B'!B3</f>
        <v>B</v>
      </c>
      <c r="J7" s="60" t="str">
        <f>'Fournisseur B'!A4</f>
        <v>Adresse &amp; contact : fournisseur B</v>
      </c>
      <c r="K7" s="91">
        <f>'Fournisseur B'!B6</f>
        <v>0</v>
      </c>
      <c r="L7" s="92">
        <f>'Fournisseur B'!B7</f>
        <v>0</v>
      </c>
      <c r="M7" s="40"/>
    </row>
    <row r="8" spans="8:13" ht="15" customHeight="1">
      <c r="H8" s="40"/>
      <c r="I8" s="59" t="str">
        <f>'Fournisseur C'!B3</f>
        <v>C</v>
      </c>
      <c r="J8" s="60" t="str">
        <f>'Fournisseur C'!A4</f>
        <v>Adresse &amp; contact : fournisseur C</v>
      </c>
      <c r="K8" s="91">
        <f>'Fournisseur C'!B6</f>
        <v>0</v>
      </c>
      <c r="L8" s="92">
        <f>'Fournisseur C'!B7</f>
        <v>0</v>
      </c>
      <c r="M8" s="40"/>
    </row>
    <row r="9" spans="8:13" ht="15" customHeight="1">
      <c r="H9" s="40"/>
      <c r="I9" s="59" t="str">
        <f>'Fournisseur D'!B3</f>
        <v>D</v>
      </c>
      <c r="J9" s="60" t="str">
        <f>'Fournisseur D'!A4</f>
        <v>Adresse &amp; contact : fournisseur D</v>
      </c>
      <c r="K9" s="91">
        <f>'Fournisseur D'!B6</f>
        <v>0</v>
      </c>
      <c r="L9" s="92">
        <f>'Fournisseur D'!B7</f>
        <v>0</v>
      </c>
      <c r="M9" s="40"/>
    </row>
    <row r="10" spans="8:13" ht="15" customHeight="1" thickBot="1">
      <c r="H10" s="40"/>
      <c r="I10" s="61" t="str">
        <f>'Fournisseur E'!B3</f>
        <v>E</v>
      </c>
      <c r="J10" s="62" t="str">
        <f>'Fournisseur E'!A4</f>
        <v>Adresse &amp; contact : fournisseur E</v>
      </c>
      <c r="K10" s="93">
        <f>'Fournisseur E'!B6</f>
        <v>0</v>
      </c>
      <c r="L10" s="94">
        <f>'Fournisseur E'!B7</f>
        <v>0</v>
      </c>
      <c r="M10" s="40"/>
    </row>
    <row r="11" spans="8:14" ht="15" customHeight="1">
      <c r="H11" s="40"/>
      <c r="I11" s="40"/>
      <c r="J11" s="40"/>
      <c r="K11" s="40"/>
      <c r="L11" s="40"/>
      <c r="M11" s="40"/>
      <c r="N11" s="51"/>
    </row>
    <row r="12" spans="8:14" ht="15" customHeight="1">
      <c r="H12" s="40"/>
      <c r="I12" s="40"/>
      <c r="J12" s="40"/>
      <c r="K12" s="40"/>
      <c r="L12" s="40"/>
      <c r="M12" s="40"/>
      <c r="N12" s="51"/>
    </row>
    <row r="13" spans="8:14" ht="15" customHeight="1">
      <c r="H13" s="40"/>
      <c r="I13" s="40"/>
      <c r="J13" s="40"/>
      <c r="K13" s="40"/>
      <c r="L13" s="40"/>
      <c r="M13" s="40"/>
      <c r="N13" s="51"/>
    </row>
    <row r="14" spans="8:14" ht="15" customHeight="1">
      <c r="H14" s="40"/>
      <c r="I14" s="40"/>
      <c r="J14" s="145" t="s">
        <v>65</v>
      </c>
      <c r="K14" s="145"/>
      <c r="L14" s="40"/>
      <c r="M14" s="40"/>
      <c r="N14" s="51"/>
    </row>
    <row r="15" spans="8:14" ht="15" customHeight="1">
      <c r="H15" s="40"/>
      <c r="I15" s="40"/>
      <c r="J15" s="146" t="s">
        <v>77</v>
      </c>
      <c r="K15" s="147"/>
      <c r="L15" s="40"/>
      <c r="M15" s="40"/>
      <c r="N15" s="51"/>
    </row>
    <row r="16" spans="8:14" ht="15" customHeight="1">
      <c r="H16" s="40"/>
      <c r="I16" s="40"/>
      <c r="J16" s="148"/>
      <c r="K16" s="149"/>
      <c r="L16" s="40"/>
      <c r="M16" s="40"/>
      <c r="N16" s="51"/>
    </row>
    <row r="17" spans="8:14" ht="15" customHeight="1">
      <c r="H17" s="40"/>
      <c r="I17" s="40"/>
      <c r="J17" s="148"/>
      <c r="K17" s="149"/>
      <c r="L17" s="40"/>
      <c r="M17" s="40"/>
      <c r="N17" s="51"/>
    </row>
    <row r="18" spans="8:13" ht="15" customHeight="1">
      <c r="H18" s="40"/>
      <c r="I18" s="40"/>
      <c r="J18" s="148"/>
      <c r="K18" s="149"/>
      <c r="L18" s="40"/>
      <c r="M18" s="40"/>
    </row>
    <row r="19" spans="8:13" ht="15" customHeight="1">
      <c r="H19" s="40"/>
      <c r="I19" s="40"/>
      <c r="J19" s="150"/>
      <c r="K19" s="151"/>
      <c r="L19" s="40"/>
      <c r="M19" s="40"/>
    </row>
    <row r="20" spans="8:13" ht="15" customHeight="1">
      <c r="H20" s="40"/>
      <c r="I20" s="40"/>
      <c r="J20" s="40"/>
      <c r="K20" s="40"/>
      <c r="L20" s="40"/>
      <c r="M20" s="40"/>
    </row>
    <row r="21" spans="8:13" ht="15" customHeight="1">
      <c r="H21" s="40"/>
      <c r="I21" s="40"/>
      <c r="J21" s="40"/>
      <c r="K21" s="40"/>
      <c r="L21" s="40"/>
      <c r="M21" s="40"/>
    </row>
    <row r="22" spans="1:13" ht="15" customHeight="1">
      <c r="A22" s="36"/>
      <c r="B22" s="36"/>
      <c r="C22" s="36"/>
      <c r="D22" s="36"/>
      <c r="H22" s="40"/>
      <c r="I22" s="40"/>
      <c r="J22" s="40"/>
      <c r="K22" s="40"/>
      <c r="L22" s="40"/>
      <c r="M22" s="40"/>
    </row>
    <row r="23" spans="1:13" ht="15" customHeight="1">
      <c r="A23" s="36"/>
      <c r="C23" s="36"/>
      <c r="D23" s="135" t="s">
        <v>44</v>
      </c>
      <c r="E23" s="135"/>
      <c r="F23" s="135"/>
      <c r="H23" s="40"/>
      <c r="I23" s="40"/>
      <c r="J23" s="40"/>
      <c r="K23" s="40"/>
      <c r="L23" s="40"/>
      <c r="M23" s="40"/>
    </row>
    <row r="24" spans="3:13" ht="15" customHeight="1">
      <c r="C24" s="35"/>
      <c r="D24" s="44" t="s">
        <v>69</v>
      </c>
      <c r="E24" s="44" t="s">
        <v>60</v>
      </c>
      <c r="F24" s="44" t="s">
        <v>70</v>
      </c>
      <c r="H24" s="40"/>
      <c r="I24" s="40"/>
      <c r="J24" s="40"/>
      <c r="K24" s="40"/>
      <c r="L24" s="40"/>
      <c r="M24" s="40"/>
    </row>
    <row r="25" spans="2:13" ht="15" customHeight="1">
      <c r="B25" s="41" t="s">
        <v>63</v>
      </c>
      <c r="D25" s="45"/>
      <c r="E25" s="37" t="s">
        <v>136</v>
      </c>
      <c r="F25" s="37" t="s">
        <v>35</v>
      </c>
      <c r="H25" s="64"/>
      <c r="I25" s="40"/>
      <c r="J25" s="40"/>
      <c r="K25" s="40"/>
      <c r="L25" s="40"/>
      <c r="M25" s="40"/>
    </row>
    <row r="26" spans="2:13" ht="15" customHeight="1">
      <c r="B26" s="37" t="str">
        <f>'Fournisseur A'!I3</f>
        <v>produit</v>
      </c>
      <c r="D26" s="46"/>
      <c r="E26" s="37" t="s">
        <v>68</v>
      </c>
      <c r="F26" s="37" t="s">
        <v>47</v>
      </c>
      <c r="H26" s="65"/>
      <c r="I26" s="40"/>
      <c r="J26" s="40"/>
      <c r="K26" s="40"/>
      <c r="L26" s="40"/>
      <c r="M26" s="40"/>
    </row>
    <row r="27" spans="4:13" ht="15" customHeight="1">
      <c r="D27" s="47"/>
      <c r="E27" s="37" t="s">
        <v>36</v>
      </c>
      <c r="F27" s="49" t="s">
        <v>137</v>
      </c>
      <c r="H27" s="65"/>
      <c r="I27" s="40"/>
      <c r="J27" s="40"/>
      <c r="K27" s="40"/>
      <c r="L27" s="40"/>
      <c r="M27" s="40"/>
    </row>
    <row r="28" spans="4:13" ht="15" customHeight="1">
      <c r="D28" s="48"/>
      <c r="E28" s="37" t="s">
        <v>37</v>
      </c>
      <c r="F28" s="49" t="s">
        <v>137</v>
      </c>
      <c r="H28" s="66"/>
      <c r="I28" s="40"/>
      <c r="J28" s="40"/>
      <c r="K28" s="40"/>
      <c r="L28" s="40"/>
      <c r="M28" s="40"/>
    </row>
    <row r="29" spans="6:13" ht="15" customHeight="1">
      <c r="F29" s="50"/>
      <c r="H29" s="66"/>
      <c r="I29" s="40"/>
      <c r="J29" s="40"/>
      <c r="K29" s="40"/>
      <c r="L29" s="40"/>
      <c r="M29" s="40"/>
    </row>
    <row r="30" spans="6:13" ht="15" customHeight="1">
      <c r="F30" s="50"/>
      <c r="H30" s="66"/>
      <c r="I30" s="40"/>
      <c r="J30" s="40"/>
      <c r="K30" s="40"/>
      <c r="L30" s="40"/>
      <c r="M30" s="40"/>
    </row>
    <row r="31" spans="6:13" ht="15" customHeight="1">
      <c r="F31" s="50"/>
      <c r="H31" s="66"/>
      <c r="I31" s="40"/>
      <c r="J31" s="40"/>
      <c r="K31" s="40"/>
      <c r="L31" s="40"/>
      <c r="M31" s="40"/>
    </row>
    <row r="32" spans="6:13" ht="15" customHeight="1">
      <c r="F32" s="50"/>
      <c r="H32" s="66"/>
      <c r="I32" s="40"/>
      <c r="J32" s="40"/>
      <c r="K32" s="40"/>
      <c r="L32" s="40"/>
      <c r="M32" s="40"/>
    </row>
    <row r="33" spans="5:13" ht="15" customHeight="1" thickBot="1">
      <c r="E33" s="39"/>
      <c r="F33" s="38"/>
      <c r="G33" s="39"/>
      <c r="H33" s="67"/>
      <c r="I33" s="40"/>
      <c r="J33" s="40"/>
      <c r="K33" s="40"/>
      <c r="L33" s="40"/>
      <c r="M33" s="40"/>
    </row>
    <row r="34" spans="2:13" ht="16.5" thickBot="1">
      <c r="B34" s="154" t="s">
        <v>66</v>
      </c>
      <c r="C34" s="155"/>
      <c r="D34" s="155"/>
      <c r="E34" s="155"/>
      <c r="F34" s="156"/>
      <c r="H34" s="40"/>
      <c r="I34" s="40"/>
      <c r="J34" s="40"/>
      <c r="K34" s="40"/>
      <c r="L34" s="40"/>
      <c r="M34" s="40"/>
    </row>
    <row r="35" spans="8:13" ht="15" customHeight="1" thickBot="1">
      <c r="H35" s="40"/>
      <c r="I35" s="40"/>
      <c r="J35" s="40"/>
      <c r="K35" s="40"/>
      <c r="L35" s="40"/>
      <c r="M35" s="40"/>
    </row>
    <row r="36" spans="2:13" ht="15" customHeight="1">
      <c r="B36" s="32" t="s">
        <v>38</v>
      </c>
      <c r="C36" s="134" t="s">
        <v>59</v>
      </c>
      <c r="D36" s="134"/>
      <c r="E36" s="34" t="s">
        <v>60</v>
      </c>
      <c r="F36" s="33" t="s">
        <v>70</v>
      </c>
      <c r="G36" s="42"/>
      <c r="H36" s="68"/>
      <c r="I36" s="40"/>
      <c r="J36" s="40"/>
      <c r="K36" s="40"/>
      <c r="L36" s="40"/>
      <c r="M36" s="40"/>
    </row>
    <row r="37" spans="2:13" ht="15" customHeight="1">
      <c r="B37" s="159"/>
      <c r="C37" s="52">
        <f>_xlfn.IFERROR(VLOOKUP(B37,Adresses,2,FALSE),"")</f>
      </c>
      <c r="D37" s="53"/>
      <c r="E37" s="161"/>
      <c r="F37" s="162"/>
      <c r="G37" s="43"/>
      <c r="H37" s="69"/>
      <c r="I37" s="40"/>
      <c r="J37" s="40"/>
      <c r="K37" s="40"/>
      <c r="L37" s="40"/>
      <c r="M37" s="40"/>
    </row>
    <row r="38" spans="2:13" ht="15" customHeight="1">
      <c r="B38" s="159"/>
      <c r="C38" s="52">
        <f>_xlfn.IFERROR(VLOOKUP(B38,Adresses,2,FALSE),"")</f>
      </c>
      <c r="D38" s="53"/>
      <c r="E38" s="161"/>
      <c r="F38" s="162"/>
      <c r="G38" s="43"/>
      <c r="H38" s="69"/>
      <c r="I38" s="40"/>
      <c r="J38" s="40"/>
      <c r="K38" s="40"/>
      <c r="L38" s="40"/>
      <c r="M38" s="40"/>
    </row>
    <row r="39" spans="2:13" ht="15" customHeight="1">
      <c r="B39" s="159"/>
      <c r="C39" s="52">
        <f>_xlfn.IFERROR(VLOOKUP(B39,Adresses,2,FALSE),"")</f>
      </c>
      <c r="D39" s="53"/>
      <c r="E39" s="161"/>
      <c r="F39" s="162"/>
      <c r="G39" s="43"/>
      <c r="H39" s="69"/>
      <c r="I39" s="40"/>
      <c r="J39" s="40"/>
      <c r="K39" s="40"/>
      <c r="L39" s="40"/>
      <c r="M39" s="40"/>
    </row>
    <row r="40" spans="2:13" ht="15" customHeight="1">
      <c r="B40" s="159"/>
      <c r="C40" s="52">
        <f>_xlfn.IFERROR(VLOOKUP(B40,Adresses,2,FALSE),"")</f>
      </c>
      <c r="D40" s="53"/>
      <c r="E40" s="161"/>
      <c r="F40" s="162"/>
      <c r="G40" s="43"/>
      <c r="H40" s="69"/>
      <c r="I40" s="40"/>
      <c r="J40" s="40"/>
      <c r="K40" s="40"/>
      <c r="L40" s="40"/>
      <c r="M40" s="40"/>
    </row>
    <row r="41" spans="2:13" ht="15" customHeight="1" thickBot="1">
      <c r="B41" s="160"/>
      <c r="C41" s="54">
        <f>_xlfn.IFERROR(VLOOKUP(B41,Adresses,2,FALSE),"")</f>
      </c>
      <c r="D41" s="55"/>
      <c r="E41" s="163"/>
      <c r="F41" s="164"/>
      <c r="G41" s="43"/>
      <c r="H41" s="69"/>
      <c r="I41" s="40"/>
      <c r="J41" s="40"/>
      <c r="K41" s="40"/>
      <c r="L41" s="40"/>
      <c r="M41" s="40"/>
    </row>
    <row r="42" spans="8:13" ht="15" customHeight="1" thickBot="1">
      <c r="H42" s="40"/>
      <c r="I42" s="40"/>
      <c r="J42" s="40"/>
      <c r="K42" s="40"/>
      <c r="L42" s="40"/>
      <c r="M42" s="40"/>
    </row>
    <row r="43" spans="1:13" ht="15" customHeight="1">
      <c r="A43" s="12" t="s">
        <v>61</v>
      </c>
      <c r="B43" s="136" t="s">
        <v>62</v>
      </c>
      <c r="C43" s="137"/>
      <c r="D43" s="137"/>
      <c r="E43" s="137"/>
      <c r="F43" s="138"/>
      <c r="H43" s="40"/>
      <c r="I43" s="40"/>
      <c r="J43" s="40"/>
      <c r="K43" s="40"/>
      <c r="L43" s="40"/>
      <c r="M43" s="40"/>
    </row>
    <row r="44" spans="2:13" ht="15" customHeight="1" thickBot="1">
      <c r="B44" s="139"/>
      <c r="C44" s="140"/>
      <c r="D44" s="140"/>
      <c r="E44" s="140"/>
      <c r="F44" s="141"/>
      <c r="H44" s="40"/>
      <c r="I44" s="40"/>
      <c r="J44" s="40"/>
      <c r="K44" s="40"/>
      <c r="L44" s="40"/>
      <c r="M44" s="40"/>
    </row>
    <row r="45" spans="8:13" ht="15" customHeight="1" thickBot="1">
      <c r="H45" s="40"/>
      <c r="I45" s="40"/>
      <c r="J45" s="40"/>
      <c r="K45" s="40"/>
      <c r="L45" s="40"/>
      <c r="M45" s="40"/>
    </row>
    <row r="46" spans="4:13" ht="15" customHeight="1">
      <c r="D46" s="125" t="s">
        <v>56</v>
      </c>
      <c r="E46" s="126"/>
      <c r="F46" s="127"/>
      <c r="H46" s="40"/>
      <c r="I46" s="40"/>
      <c r="J46" s="40"/>
      <c r="K46" s="40"/>
      <c r="L46" s="40"/>
      <c r="M46" s="40"/>
    </row>
    <row r="47" spans="4:13" ht="15" customHeight="1">
      <c r="D47" s="128" t="s">
        <v>67</v>
      </c>
      <c r="E47" s="129"/>
      <c r="F47" s="130"/>
      <c r="H47" s="40"/>
      <c r="I47" s="40"/>
      <c r="J47" s="40"/>
      <c r="K47" s="40"/>
      <c r="L47" s="40"/>
      <c r="M47" s="40"/>
    </row>
    <row r="48" spans="4:13" ht="15" customHeight="1" thickBot="1">
      <c r="D48" s="131" t="s">
        <v>55</v>
      </c>
      <c r="E48" s="132"/>
      <c r="F48" s="133"/>
      <c r="H48" s="40"/>
      <c r="I48" s="40"/>
      <c r="J48" s="40"/>
      <c r="K48" s="40"/>
      <c r="L48" s="40"/>
      <c r="M48" s="40"/>
    </row>
    <row r="49" spans="8:13" ht="15" customHeight="1">
      <c r="H49" s="40"/>
      <c r="I49" s="40"/>
      <c r="J49" s="40"/>
      <c r="K49" s="40"/>
      <c r="L49" s="40"/>
      <c r="M49" s="40"/>
    </row>
  </sheetData>
  <sheetProtection sheet="1" objects="1" formatColumns="0" formatRows="0" selectLockedCells="1"/>
  <mergeCells count="13">
    <mergeCell ref="I3:L3"/>
    <mergeCell ref="J14:K14"/>
    <mergeCell ref="J15:K19"/>
    <mergeCell ref="A1:B1"/>
    <mergeCell ref="B34:F34"/>
    <mergeCell ref="C1:E1"/>
    <mergeCell ref="F1:G1"/>
    <mergeCell ref="D46:F46"/>
    <mergeCell ref="D47:F47"/>
    <mergeCell ref="D48:F48"/>
    <mergeCell ref="C36:D36"/>
    <mergeCell ref="D23:F23"/>
    <mergeCell ref="B43:F44"/>
  </mergeCells>
  <dataValidations count="3">
    <dataValidation type="list" allowBlank="1" showInputMessage="1" showErrorMessage="1" sqref="B37:B41">
      <formula1>Fournisseur</formula1>
    </dataValidation>
    <dataValidation type="list" allowBlank="1" showInputMessage="1" showErrorMessage="1" sqref="E37:E41">
      <formula1>STATUT</formula1>
    </dataValidation>
    <dataValidation type="list" allowBlank="1" showInputMessage="1" showErrorMessage="1" sqref="F37:H41">
      <formula1>Classe</formula1>
    </dataValidation>
  </dataValidations>
  <printOptions horizontalCentered="1"/>
  <pageMargins left="0.15748031496062992" right="0.15748031496062992" top="0.9448818897637796" bottom="0.35433070866141736" header="0.31496062992125984" footer="0.31496062992125984"/>
  <pageSetup horizontalDpi="600" verticalDpi="600" orientation="portrait" paperSize="9" r:id="rId3"/>
  <headerFooter>
    <oddHeader>&amp;L&amp;G&amp;C&amp;"+,Normal"&amp;9Outil pour le calcul des risques, la comparaison et le classement des fournisseurs
Conçu par SARK team, Master Qualité UTC 2013/2014
www.utc.fr/master-qualite, puis "Travaux" "Qualité-Management", réf n°274, janvier 2014&amp;R&amp;G</oddHeader>
    <oddFooter>&amp;LFichier : &amp;F, Onglet : {&amp;A}&amp;R&amp;P</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dc:creator>
  <cp:keywords/>
  <dc:description>Cet outil Excel permet de évaluer 5 fournisseurs d'un produit ou service. Il réalise de façon semi-automatique les calculs d'analyse de risques, la comparaison et le classement des fournisseurs.</dc:description>
  <cp:lastModifiedBy>Bruno</cp:lastModifiedBy>
  <cp:lastPrinted>2014-01-29T21:43:12Z</cp:lastPrinted>
  <dcterms:created xsi:type="dcterms:W3CDTF">2013-11-15T09:03:38Z</dcterms:created>
  <dcterms:modified xsi:type="dcterms:W3CDTF">2014-01-30T09:11:12Z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