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5.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915"/>
  <workbookPr checkCompatibility="1" autoCompressPictures="0"/>
  <bookViews>
    <workbookView xWindow="0" yWindow="0" windowWidth="26640" windowHeight="17280" tabRatio="906"/>
  </bookViews>
  <sheets>
    <sheet name="Page accueil" sheetId="2" r:id="rId1"/>
    <sheet name="Critères " sheetId="1" r:id="rId2"/>
    <sheet name="Résultats Mutualisés" sheetId="3" r:id="rId3"/>
    <sheet name="Résultats ISO FDIS 13485" sheetId="18" r:id="rId4"/>
    <sheet name="Déclaration ISO FDIS 13485" sheetId="14" r:id="rId5"/>
    <sheet name="Estim. ISO 9001" sheetId="19" r:id="rId6"/>
    <sheet name="Déclaration ISO 9001" sheetId="15" r:id="rId7"/>
    <sheet name="Utilitaire ISO 9001" sheetId="16" state="hidden" r:id="rId8"/>
  </sheets>
  <externalReferences>
    <externalReference r:id="rId9"/>
  </externalReferences>
  <definedNames>
    <definedName name="_xlnm.Criteria" localSheetId="6">'[1]Résultats et Actions'!$A$2:$A$6</definedName>
    <definedName name="_xlnm.Criteria" localSheetId="4">'[1]Résultats et Actions'!$A$2:$A$6</definedName>
    <definedName name="_xlnm.Print_Titles" localSheetId="5">'Estim. ISO 9001'!$1:$3</definedName>
    <definedName name="_xlnm.Print_Titles" localSheetId="3">'Résultats ISO FDIS 13485'!$1:$3</definedName>
    <definedName name="_xlnm.Print_Titles" localSheetId="2">'Résultats Mutualisés'!$1:$3</definedName>
    <definedName name="Recherche1" localSheetId="6">'[1]Résultats et Actions'!$A$2:$B$6</definedName>
    <definedName name="Recherche1" localSheetId="4">'[1]Résultats et Actions'!$A$2:$B$6</definedName>
    <definedName name="_xlnm.Print_Area" localSheetId="6">'Déclaration ISO 9001'!$A$1:$F$45</definedName>
    <definedName name="_xlnm.Print_Area" localSheetId="4">'Déclaration ISO FDIS 13485'!$A$1:$F$38</definedName>
    <definedName name="_xlnm.Print_Area" localSheetId="5">'Estim. ISO 9001'!$A$1:$J$172</definedName>
    <definedName name="_xlnm.Print_Area" localSheetId="0">'Page accueil'!$A$1:$G$40</definedName>
    <definedName name="_xlnm.Print_Area" localSheetId="3">'Résultats ISO FDIS 13485'!$A$1:$J$143</definedName>
    <definedName name="_xlnm.Print_Area" localSheetId="2">'Résultats Mutualisés'!$A$1:$J$131</definedName>
  </definedNames>
  <calcPr calcId="140001" concurrentCalc="0"/>
  <customWorkbookViews>
    <customWorkbookView name="projet" guid="{C04EE900-347E-40AF-A329-1A9B259161F0}" includeHiddenRowCol="0" maximized="1" windowWidth="1362" windowHeight="542" activeSheetId="3"/>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D354" i="16" l="1"/>
  <c r="D301" i="16"/>
  <c r="D295" i="16"/>
  <c r="F147" i="19"/>
  <c r="F148" i="19"/>
  <c r="F151" i="19"/>
  <c r="M11" i="19"/>
  <c r="G142" i="19"/>
  <c r="E34" i="16"/>
  <c r="E3" i="16"/>
  <c r="H373" i="1"/>
  <c r="G373" i="1"/>
  <c r="F373" i="1"/>
  <c r="F290" i="1"/>
  <c r="H213" i="1"/>
  <c r="G213" i="1"/>
  <c r="F213" i="1"/>
  <c r="H191" i="1"/>
  <c r="G191" i="1"/>
  <c r="F191" i="1"/>
  <c r="F97" i="1"/>
  <c r="H97" i="1"/>
  <c r="F98" i="1"/>
  <c r="H98" i="1"/>
  <c r="F99" i="1"/>
  <c r="H99" i="1"/>
  <c r="F100" i="1"/>
  <c r="H100" i="1"/>
  <c r="H101" i="1"/>
  <c r="F102" i="1"/>
  <c r="H102" i="1"/>
  <c r="F103" i="1"/>
  <c r="H103" i="1"/>
  <c r="F104" i="1"/>
  <c r="H104" i="1"/>
  <c r="F105" i="1"/>
  <c r="H105" i="1"/>
  <c r="H96" i="1"/>
  <c r="F110" i="1"/>
  <c r="H110" i="1"/>
  <c r="F111" i="1"/>
  <c r="H111" i="1"/>
  <c r="H109" i="1"/>
  <c r="F114" i="1"/>
  <c r="H114" i="1"/>
  <c r="H113" i="1"/>
  <c r="F122" i="1"/>
  <c r="H122" i="1"/>
  <c r="H121" i="1"/>
  <c r="F147" i="1"/>
  <c r="H147" i="1"/>
  <c r="H146" i="1"/>
  <c r="H95" i="1"/>
  <c r="G97" i="1"/>
  <c r="G98" i="1"/>
  <c r="G99" i="1"/>
  <c r="G100" i="1"/>
  <c r="F101" i="1"/>
  <c r="G101" i="1"/>
  <c r="G102" i="1"/>
  <c r="G103" i="1"/>
  <c r="G104" i="1"/>
  <c r="G105" i="1"/>
  <c r="G96" i="1"/>
  <c r="G110" i="1"/>
  <c r="G111" i="1"/>
  <c r="G109" i="1"/>
  <c r="G114" i="1"/>
  <c r="G113" i="1"/>
  <c r="G122" i="1"/>
  <c r="G121" i="1"/>
  <c r="G147" i="1"/>
  <c r="G146" i="1"/>
  <c r="G95" i="1"/>
  <c r="F96" i="1"/>
  <c r="F109" i="1"/>
  <c r="F113" i="1"/>
  <c r="F121" i="1"/>
  <c r="F146" i="1"/>
  <c r="F95" i="1"/>
  <c r="F19" i="1"/>
  <c r="H19" i="1"/>
  <c r="H20" i="1"/>
  <c r="H21" i="1"/>
  <c r="F22" i="1"/>
  <c r="H22" i="1"/>
  <c r="F23" i="1"/>
  <c r="H23" i="1"/>
  <c r="F24" i="1"/>
  <c r="H24" i="1"/>
  <c r="F25" i="1"/>
  <c r="H25" i="1"/>
  <c r="F26" i="1"/>
  <c r="H26" i="1"/>
  <c r="F27" i="1"/>
  <c r="H27" i="1"/>
  <c r="F28" i="1"/>
  <c r="H28" i="1"/>
  <c r="F29" i="1"/>
  <c r="H29" i="1"/>
  <c r="H30" i="1"/>
  <c r="H31" i="1"/>
  <c r="H32" i="1"/>
  <c r="H33" i="1"/>
  <c r="H34" i="1"/>
  <c r="H35" i="1"/>
  <c r="H36" i="1"/>
  <c r="F37" i="1"/>
  <c r="H37" i="1"/>
  <c r="F38" i="1"/>
  <c r="H38" i="1"/>
  <c r="F40" i="1"/>
  <c r="H40" i="1"/>
  <c r="F41" i="1"/>
  <c r="H41" i="1"/>
  <c r="F42" i="1"/>
  <c r="H42" i="1"/>
  <c r="F44" i="1"/>
  <c r="H44" i="1"/>
  <c r="F45" i="1"/>
  <c r="H45" i="1"/>
  <c r="F46" i="1"/>
  <c r="H46" i="1"/>
  <c r="H18" i="1"/>
  <c r="F48" i="1"/>
  <c r="H48" i="1"/>
  <c r="F49" i="1"/>
  <c r="H49" i="1"/>
  <c r="F50" i="1"/>
  <c r="H50" i="1"/>
  <c r="F51" i="1"/>
  <c r="H51" i="1"/>
  <c r="F52" i="1"/>
  <c r="H52" i="1"/>
  <c r="H47" i="1"/>
  <c r="H17" i="1"/>
  <c r="G19" i="1"/>
  <c r="F20" i="1"/>
  <c r="G20" i="1"/>
  <c r="F21" i="1"/>
  <c r="G21" i="1"/>
  <c r="G22" i="1"/>
  <c r="G23" i="1"/>
  <c r="G24" i="1"/>
  <c r="G25" i="1"/>
  <c r="G26" i="1"/>
  <c r="G27" i="1"/>
  <c r="G28" i="1"/>
  <c r="G29" i="1"/>
  <c r="F30" i="1"/>
  <c r="G30" i="1"/>
  <c r="F31" i="1"/>
  <c r="G31" i="1"/>
  <c r="F32" i="1"/>
  <c r="G32" i="1"/>
  <c r="F33" i="1"/>
  <c r="G33" i="1"/>
  <c r="F34" i="1"/>
  <c r="G34" i="1"/>
  <c r="F35" i="1"/>
  <c r="G35" i="1"/>
  <c r="F36" i="1"/>
  <c r="G36" i="1"/>
  <c r="G37" i="1"/>
  <c r="G38" i="1"/>
  <c r="G40" i="1"/>
  <c r="G41" i="1"/>
  <c r="G42" i="1"/>
  <c r="G44" i="1"/>
  <c r="G45" i="1"/>
  <c r="G46" i="1"/>
  <c r="G18" i="1"/>
  <c r="G48" i="1"/>
  <c r="G49" i="1"/>
  <c r="G50" i="1"/>
  <c r="G51" i="1"/>
  <c r="G52" i="1"/>
  <c r="G47" i="1"/>
  <c r="G17" i="1"/>
  <c r="F18" i="1"/>
  <c r="F47" i="1"/>
  <c r="F17" i="1"/>
  <c r="D5" i="16"/>
  <c r="E5" i="16"/>
  <c r="D6" i="16"/>
  <c r="E6" i="16"/>
  <c r="D7" i="16"/>
  <c r="E7" i="16"/>
  <c r="E4" i="16"/>
  <c r="D22" i="16"/>
  <c r="E22" i="16"/>
  <c r="D23" i="16"/>
  <c r="E23" i="16"/>
  <c r="D24" i="16"/>
  <c r="E24" i="16"/>
  <c r="D25" i="16"/>
  <c r="E25" i="16"/>
  <c r="D26" i="16"/>
  <c r="E26" i="16"/>
  <c r="D27" i="16"/>
  <c r="E27" i="16"/>
  <c r="D28" i="16"/>
  <c r="E28" i="16"/>
  <c r="D29" i="16"/>
  <c r="E29" i="16"/>
  <c r="D31" i="16"/>
  <c r="E31" i="16"/>
  <c r="D32" i="16"/>
  <c r="E32" i="16"/>
  <c r="D30" i="16"/>
  <c r="E30" i="16"/>
  <c r="E21" i="16"/>
  <c r="D9" i="16"/>
  <c r="E9" i="16"/>
  <c r="D10" i="16"/>
  <c r="E10" i="16"/>
  <c r="D11" i="16"/>
  <c r="E11" i="16"/>
  <c r="E8" i="16"/>
  <c r="D3" i="16"/>
  <c r="G14" i="1"/>
  <c r="C14" i="1"/>
  <c r="A14" i="1"/>
  <c r="B396" i="16"/>
  <c r="B389" i="16"/>
  <c r="B385" i="16"/>
  <c r="B384" i="16"/>
  <c r="B364" i="16"/>
  <c r="B354" i="16"/>
  <c r="B316" i="16"/>
  <c r="B315" i="16"/>
  <c r="B301" i="16"/>
  <c r="B295" i="16"/>
  <c r="B261" i="16"/>
  <c r="B236" i="16"/>
  <c r="B195" i="16"/>
  <c r="B175" i="16"/>
  <c r="B165" i="16"/>
  <c r="B164" i="16"/>
  <c r="B131" i="16"/>
  <c r="B125" i="16"/>
  <c r="B121" i="16"/>
  <c r="B116" i="16"/>
  <c r="B96" i="16"/>
  <c r="B95" i="16"/>
  <c r="B90" i="16"/>
  <c r="B78" i="16"/>
  <c r="B71" i="16"/>
  <c r="B70" i="16"/>
  <c r="B58" i="16"/>
  <c r="B51" i="16"/>
  <c r="B35" i="16"/>
  <c r="B34" i="16"/>
  <c r="B21" i="16"/>
  <c r="B12" i="16"/>
  <c r="B8" i="16"/>
  <c r="B4" i="16"/>
  <c r="B3" i="16"/>
  <c r="D13" i="16"/>
  <c r="E13" i="16"/>
  <c r="D14" i="16"/>
  <c r="E14" i="16"/>
  <c r="D15" i="16"/>
  <c r="E15" i="16"/>
  <c r="D16" i="16"/>
  <c r="E16" i="16"/>
  <c r="D17" i="16"/>
  <c r="E17" i="16"/>
  <c r="D18" i="16"/>
  <c r="E18" i="16"/>
  <c r="D19" i="16"/>
  <c r="E19" i="16"/>
  <c r="D20" i="16"/>
  <c r="E20" i="16"/>
  <c r="E12" i="16"/>
  <c r="D33" i="16"/>
  <c r="E33" i="16"/>
  <c r="J35" i="19"/>
  <c r="I35" i="19"/>
  <c r="J34" i="19"/>
  <c r="I34" i="19"/>
  <c r="J33" i="19"/>
  <c r="I33" i="19"/>
  <c r="C29" i="2"/>
  <c r="C32" i="2"/>
  <c r="C31" i="2"/>
  <c r="C30" i="2"/>
  <c r="B37" i="2"/>
  <c r="B40" i="2"/>
  <c r="B39" i="2"/>
  <c r="B36" i="2"/>
  <c r="U156" i="19"/>
  <c r="T156" i="19"/>
  <c r="S156" i="19"/>
  <c r="U155" i="19"/>
  <c r="T155" i="19"/>
  <c r="S155" i="19"/>
  <c r="U154" i="19"/>
  <c r="T154" i="19"/>
  <c r="S154" i="19"/>
  <c r="U152" i="19"/>
  <c r="T152" i="19"/>
  <c r="S152" i="19"/>
  <c r="U151" i="19"/>
  <c r="T151" i="19"/>
  <c r="S151" i="19"/>
  <c r="U150" i="19"/>
  <c r="T150" i="19"/>
  <c r="S150" i="19"/>
  <c r="U144" i="19"/>
  <c r="T144" i="19"/>
  <c r="S144" i="19"/>
  <c r="U137" i="19"/>
  <c r="T137" i="19"/>
  <c r="S137" i="19"/>
  <c r="U132" i="19"/>
  <c r="T132" i="19"/>
  <c r="S132" i="19"/>
  <c r="U125" i="19"/>
  <c r="T125" i="19"/>
  <c r="S125" i="19"/>
  <c r="Y18" i="19"/>
  <c r="X18" i="19"/>
  <c r="W18" i="19"/>
  <c r="Y17" i="19"/>
  <c r="X17" i="19"/>
  <c r="W17" i="19"/>
  <c r="Y16" i="19"/>
  <c r="X16" i="19"/>
  <c r="W16" i="19"/>
  <c r="Y15" i="19"/>
  <c r="X15" i="19"/>
  <c r="W15" i="19"/>
  <c r="Y14" i="19"/>
  <c r="X14" i="19"/>
  <c r="W14" i="19"/>
  <c r="Y13" i="19"/>
  <c r="X13" i="19"/>
  <c r="W13" i="19"/>
  <c r="Y12" i="19"/>
  <c r="X12" i="19"/>
  <c r="W12" i="19"/>
  <c r="Y11" i="19"/>
  <c r="X11" i="19"/>
  <c r="W11" i="19"/>
  <c r="U148" i="19"/>
  <c r="T148" i="19"/>
  <c r="S148" i="19"/>
  <c r="U147" i="19"/>
  <c r="T147" i="19"/>
  <c r="S147" i="19"/>
  <c r="U146" i="19"/>
  <c r="T146" i="19"/>
  <c r="S146" i="19"/>
  <c r="U145" i="19"/>
  <c r="T145" i="19"/>
  <c r="S145" i="19"/>
  <c r="U143" i="19"/>
  <c r="T143" i="19"/>
  <c r="S143" i="19"/>
  <c r="U142" i="19"/>
  <c r="T142" i="19"/>
  <c r="S142" i="19"/>
  <c r="U140" i="19"/>
  <c r="T140" i="19"/>
  <c r="S140" i="19"/>
  <c r="U139" i="19"/>
  <c r="T139" i="19"/>
  <c r="S139" i="19"/>
  <c r="U138" i="19"/>
  <c r="T138" i="19"/>
  <c r="S138" i="19"/>
  <c r="U136" i="19"/>
  <c r="T136" i="19"/>
  <c r="S136" i="19"/>
  <c r="U134" i="19"/>
  <c r="T134" i="19"/>
  <c r="S134" i="19"/>
  <c r="U133" i="19"/>
  <c r="T133" i="19"/>
  <c r="S133" i="19"/>
  <c r="U130" i="19"/>
  <c r="T130" i="19"/>
  <c r="S130" i="19"/>
  <c r="U129" i="19"/>
  <c r="T129" i="19"/>
  <c r="S129" i="19"/>
  <c r="U128" i="19"/>
  <c r="T128" i="19"/>
  <c r="S128" i="19"/>
  <c r="U126" i="19"/>
  <c r="T126" i="19"/>
  <c r="S126" i="19"/>
  <c r="U124" i="19"/>
  <c r="T124" i="19"/>
  <c r="S124" i="19"/>
  <c r="U123" i="19"/>
  <c r="T123" i="19"/>
  <c r="S123" i="19"/>
  <c r="U122" i="19"/>
  <c r="T122" i="19"/>
  <c r="S122" i="19"/>
  <c r="S131" i="18"/>
  <c r="R131" i="18"/>
  <c r="Q131" i="18"/>
  <c r="S130" i="18"/>
  <c r="R130" i="18"/>
  <c r="Q130" i="18"/>
  <c r="S129" i="18"/>
  <c r="R129" i="18"/>
  <c r="Q129" i="18"/>
  <c r="S128" i="18"/>
  <c r="R128" i="18"/>
  <c r="Q128" i="18"/>
  <c r="S127" i="18"/>
  <c r="R127" i="18"/>
  <c r="Q127" i="18"/>
  <c r="S125" i="18"/>
  <c r="R125" i="18"/>
  <c r="Q125" i="18"/>
  <c r="S124" i="18"/>
  <c r="R124" i="18"/>
  <c r="Q124" i="18"/>
  <c r="S123" i="18"/>
  <c r="R123" i="18"/>
  <c r="Q123" i="18"/>
  <c r="S122" i="18"/>
  <c r="R122" i="18"/>
  <c r="Q122" i="18"/>
  <c r="S121" i="18"/>
  <c r="R121" i="18"/>
  <c r="Q121" i="18"/>
  <c r="S120" i="18"/>
  <c r="R120" i="18"/>
  <c r="Q120" i="18"/>
  <c r="S118" i="18"/>
  <c r="R118" i="18"/>
  <c r="Q118" i="18"/>
  <c r="S117" i="18"/>
  <c r="R117" i="18"/>
  <c r="Q117" i="18"/>
  <c r="S116" i="18"/>
  <c r="R116" i="18"/>
  <c r="Q116" i="18"/>
  <c r="S115" i="18"/>
  <c r="R115" i="18"/>
  <c r="Q115" i="18"/>
  <c r="S113" i="18"/>
  <c r="R113" i="18"/>
  <c r="Q113" i="18"/>
  <c r="S112" i="18"/>
  <c r="R112" i="18"/>
  <c r="Q112" i="18"/>
  <c r="S111" i="18"/>
  <c r="R111" i="18"/>
  <c r="Q111" i="18"/>
  <c r="S110" i="18"/>
  <c r="R110" i="18"/>
  <c r="Q110" i="18"/>
  <c r="S109" i="18"/>
  <c r="R109" i="18"/>
  <c r="Q109" i="18"/>
  <c r="S108" i="18"/>
  <c r="R108" i="18"/>
  <c r="Q108" i="18"/>
  <c r="S106" i="18"/>
  <c r="R106" i="18"/>
  <c r="Q106" i="18"/>
  <c r="S105" i="18"/>
  <c r="R105" i="18"/>
  <c r="Q105" i="18"/>
  <c r="S104" i="18"/>
  <c r="R104" i="18"/>
  <c r="Q104" i="18"/>
  <c r="J35" i="18"/>
  <c r="I35" i="18"/>
  <c r="J34" i="18"/>
  <c r="I34" i="18"/>
  <c r="J33" i="18"/>
  <c r="I33" i="18"/>
  <c r="J11" i="18"/>
  <c r="I11" i="18"/>
  <c r="J10" i="18"/>
  <c r="I10" i="18"/>
  <c r="J9" i="18"/>
  <c r="I9" i="18"/>
  <c r="J35" i="3"/>
  <c r="I35" i="3"/>
  <c r="J34" i="3"/>
  <c r="I34" i="3"/>
  <c r="J33" i="3"/>
  <c r="I33" i="3"/>
  <c r="J11" i="3"/>
  <c r="J10" i="3"/>
  <c r="J9" i="3"/>
  <c r="V16" i="18"/>
  <c r="U16" i="18"/>
  <c r="T16" i="18"/>
  <c r="V15" i="18"/>
  <c r="U15" i="18"/>
  <c r="T15" i="18"/>
  <c r="V14" i="18"/>
  <c r="U14" i="18"/>
  <c r="T14" i="18"/>
  <c r="V13" i="18"/>
  <c r="U13" i="18"/>
  <c r="T13" i="18"/>
  <c r="V12" i="18"/>
  <c r="U12" i="18"/>
  <c r="T12" i="18"/>
  <c r="V11" i="18"/>
  <c r="U11" i="18"/>
  <c r="T11" i="18"/>
  <c r="I11" i="3"/>
  <c r="I10" i="3"/>
  <c r="I9" i="3"/>
  <c r="R131" i="3"/>
  <c r="Q131" i="3"/>
  <c r="R130" i="3"/>
  <c r="Q130" i="3"/>
  <c r="R129" i="3"/>
  <c r="Q129" i="3"/>
  <c r="R128" i="3"/>
  <c r="Q128" i="3"/>
  <c r="R127" i="3"/>
  <c r="Q127" i="3"/>
  <c r="R125" i="3"/>
  <c r="Q125" i="3"/>
  <c r="R124" i="3"/>
  <c r="Q124" i="3"/>
  <c r="R123" i="3"/>
  <c r="Q123" i="3"/>
  <c r="R122" i="3"/>
  <c r="Q122" i="3"/>
  <c r="R121" i="3"/>
  <c r="Q121" i="3"/>
  <c r="R120" i="3"/>
  <c r="Q120" i="3"/>
  <c r="R118" i="3"/>
  <c r="Q118" i="3"/>
  <c r="R117" i="3"/>
  <c r="Q117" i="3"/>
  <c r="R116" i="3"/>
  <c r="Q116" i="3"/>
  <c r="R115" i="3"/>
  <c r="Q115" i="3"/>
  <c r="R113" i="3"/>
  <c r="Q113" i="3"/>
  <c r="R112" i="3"/>
  <c r="Q112" i="3"/>
  <c r="R111" i="3"/>
  <c r="Q111" i="3"/>
  <c r="R110" i="3"/>
  <c r="Q110" i="3"/>
  <c r="R109" i="3"/>
  <c r="Q109" i="3"/>
  <c r="R108" i="3"/>
  <c r="Q108" i="3"/>
  <c r="R106" i="3"/>
  <c r="Q106" i="3"/>
  <c r="Q104" i="3"/>
  <c r="T11" i="3"/>
  <c r="S105" i="3"/>
  <c r="R105" i="3"/>
  <c r="Q105" i="3"/>
  <c r="S104" i="3"/>
  <c r="R104" i="3"/>
  <c r="V16" i="3"/>
  <c r="U16" i="3"/>
  <c r="T16" i="3"/>
  <c r="V15" i="3"/>
  <c r="U15" i="3"/>
  <c r="T15" i="3"/>
  <c r="V14" i="3"/>
  <c r="U14" i="3"/>
  <c r="T14" i="3"/>
  <c r="V13" i="3"/>
  <c r="U13" i="3"/>
  <c r="T13" i="3"/>
  <c r="V11" i="3"/>
  <c r="U11" i="3"/>
  <c r="V12" i="3"/>
  <c r="U12" i="3"/>
  <c r="T12" i="3"/>
  <c r="D386" i="16"/>
  <c r="E386" i="16"/>
  <c r="D387" i="16"/>
  <c r="E387" i="16"/>
  <c r="D388" i="16"/>
  <c r="E388" i="16"/>
  <c r="E385" i="16"/>
  <c r="D390" i="16"/>
  <c r="E390" i="16"/>
  <c r="D391" i="16"/>
  <c r="E391" i="16"/>
  <c r="D392" i="16"/>
  <c r="E392" i="16"/>
  <c r="D393" i="16"/>
  <c r="E393" i="16"/>
  <c r="D394" i="16"/>
  <c r="E394" i="16"/>
  <c r="D395" i="16"/>
  <c r="E395" i="16"/>
  <c r="E389" i="16"/>
  <c r="D397" i="16"/>
  <c r="E397" i="16"/>
  <c r="D398" i="16"/>
  <c r="E398" i="16"/>
  <c r="E396" i="16"/>
  <c r="E384" i="16"/>
  <c r="G153" i="19"/>
  <c r="E19" i="15"/>
  <c r="D384" i="16"/>
  <c r="F153" i="19"/>
  <c r="F19" i="15"/>
  <c r="D317" i="16"/>
  <c r="E317" i="16"/>
  <c r="D318" i="16"/>
  <c r="E318" i="16"/>
  <c r="D319" i="16"/>
  <c r="E319" i="16"/>
  <c r="D320" i="16"/>
  <c r="E320" i="16"/>
  <c r="D321" i="16"/>
  <c r="E321" i="16"/>
  <c r="D323" i="16"/>
  <c r="E323" i="16"/>
  <c r="D324" i="16"/>
  <c r="E324" i="16"/>
  <c r="D326" i="16"/>
  <c r="E326" i="16"/>
  <c r="D327" i="16"/>
  <c r="E327" i="16"/>
  <c r="D329" i="16"/>
  <c r="E329" i="16"/>
  <c r="D330" i="16"/>
  <c r="E330" i="16"/>
  <c r="D331" i="16"/>
  <c r="E331" i="16"/>
  <c r="D332" i="16"/>
  <c r="E332" i="16"/>
  <c r="D333" i="16"/>
  <c r="E333" i="16"/>
  <c r="D334" i="16"/>
  <c r="E334" i="16"/>
  <c r="D335" i="16"/>
  <c r="E335" i="16"/>
  <c r="D336" i="16"/>
  <c r="E336" i="16"/>
  <c r="D337" i="16"/>
  <c r="E337" i="16"/>
  <c r="D338" i="16"/>
  <c r="E338" i="16"/>
  <c r="D339" i="16"/>
  <c r="E339" i="16"/>
  <c r="D340" i="16"/>
  <c r="E340" i="16"/>
  <c r="D341" i="16"/>
  <c r="E341" i="16"/>
  <c r="D342" i="16"/>
  <c r="E342" i="16"/>
  <c r="D343" i="16"/>
  <c r="E343" i="16"/>
  <c r="D344" i="16"/>
  <c r="E344" i="16"/>
  <c r="D345" i="16"/>
  <c r="E345" i="16"/>
  <c r="D346" i="16"/>
  <c r="E346" i="16"/>
  <c r="D347" i="16"/>
  <c r="E347" i="16"/>
  <c r="D348" i="16"/>
  <c r="E348" i="16"/>
  <c r="D349" i="16"/>
  <c r="E349" i="16"/>
  <c r="D350" i="16"/>
  <c r="E350" i="16"/>
  <c r="D351" i="16"/>
  <c r="E351" i="16"/>
  <c r="D352" i="16"/>
  <c r="E352" i="16"/>
  <c r="D353" i="16"/>
  <c r="E353" i="16"/>
  <c r="E316" i="16"/>
  <c r="D355" i="16"/>
  <c r="E355" i="16"/>
  <c r="D356" i="16"/>
  <c r="E356" i="16"/>
  <c r="D357" i="16"/>
  <c r="E357" i="16"/>
  <c r="D358" i="16"/>
  <c r="E358" i="16"/>
  <c r="D359" i="16"/>
  <c r="E359" i="16"/>
  <c r="D360" i="16"/>
  <c r="E360" i="16"/>
  <c r="D361" i="16"/>
  <c r="E361" i="16"/>
  <c r="D362" i="16"/>
  <c r="E362" i="16"/>
  <c r="D363" i="16"/>
  <c r="E363" i="16"/>
  <c r="E354" i="16"/>
  <c r="D365" i="16"/>
  <c r="E365" i="16"/>
  <c r="D367" i="16"/>
  <c r="E367" i="16"/>
  <c r="D368" i="16"/>
  <c r="E368" i="16"/>
  <c r="D369" i="16"/>
  <c r="E369" i="16"/>
  <c r="D370" i="16"/>
  <c r="E370" i="16"/>
  <c r="D371" i="16"/>
  <c r="E371" i="16"/>
  <c r="D372" i="16"/>
  <c r="E372" i="16"/>
  <c r="D373" i="16"/>
  <c r="E373" i="16"/>
  <c r="D374" i="16"/>
  <c r="E374" i="16"/>
  <c r="D375" i="16"/>
  <c r="E375" i="16"/>
  <c r="D376" i="16"/>
  <c r="E376" i="16"/>
  <c r="D377" i="16"/>
  <c r="E377" i="16"/>
  <c r="D378" i="16"/>
  <c r="E378" i="16"/>
  <c r="D379" i="16"/>
  <c r="E379" i="16"/>
  <c r="D381" i="16"/>
  <c r="E381" i="16"/>
  <c r="D382" i="16"/>
  <c r="E382" i="16"/>
  <c r="D383" i="16"/>
  <c r="E383" i="16"/>
  <c r="E364" i="16"/>
  <c r="E315" i="16"/>
  <c r="G149" i="19"/>
  <c r="E18" i="15"/>
  <c r="D315" i="16"/>
  <c r="F149" i="19"/>
  <c r="F18" i="15"/>
  <c r="D166" i="16"/>
  <c r="E166" i="16"/>
  <c r="D167" i="16"/>
  <c r="E167" i="16"/>
  <c r="D168" i="16"/>
  <c r="E168" i="16"/>
  <c r="D169" i="16"/>
  <c r="E169" i="16"/>
  <c r="D170" i="16"/>
  <c r="E170" i="16"/>
  <c r="D171" i="16"/>
  <c r="E171" i="16"/>
  <c r="D172" i="16"/>
  <c r="E172" i="16"/>
  <c r="D173" i="16"/>
  <c r="E173" i="16"/>
  <c r="D174" i="16"/>
  <c r="E174" i="16"/>
  <c r="E165" i="16"/>
  <c r="D176" i="16"/>
  <c r="E176" i="16"/>
  <c r="D177" i="16"/>
  <c r="E177" i="16"/>
  <c r="D178" i="16"/>
  <c r="E178" i="16"/>
  <c r="D179" i="16"/>
  <c r="E179" i="16"/>
  <c r="D180" i="16"/>
  <c r="E180" i="16"/>
  <c r="D181" i="16"/>
  <c r="E181" i="16"/>
  <c r="D182" i="16"/>
  <c r="E182" i="16"/>
  <c r="D183" i="16"/>
  <c r="E183" i="16"/>
  <c r="D184" i="16"/>
  <c r="E184" i="16"/>
  <c r="D185" i="16"/>
  <c r="E185" i="16"/>
  <c r="D186" i="16"/>
  <c r="E186" i="16"/>
  <c r="D187" i="16"/>
  <c r="E187" i="16"/>
  <c r="D188" i="16"/>
  <c r="E188" i="16"/>
  <c r="D189" i="16"/>
  <c r="E189" i="16"/>
  <c r="D190" i="16"/>
  <c r="E190" i="16"/>
  <c r="D191" i="16"/>
  <c r="E191" i="16"/>
  <c r="D192" i="16"/>
  <c r="E192" i="16"/>
  <c r="D193" i="16"/>
  <c r="E193" i="16"/>
  <c r="D194" i="16"/>
  <c r="E194" i="16"/>
  <c r="E175" i="16"/>
  <c r="D196" i="16"/>
  <c r="E196" i="16"/>
  <c r="D197" i="16"/>
  <c r="E197" i="16"/>
  <c r="D198" i="16"/>
  <c r="E198" i="16"/>
  <c r="D199" i="16"/>
  <c r="E199" i="16"/>
  <c r="D200" i="16"/>
  <c r="E200" i="16"/>
  <c r="D201" i="16"/>
  <c r="E201" i="16"/>
  <c r="D202" i="16"/>
  <c r="E202" i="16"/>
  <c r="D203" i="16"/>
  <c r="E203" i="16"/>
  <c r="D204" i="16"/>
  <c r="E204" i="16"/>
  <c r="D205" i="16"/>
  <c r="E205" i="16"/>
  <c r="D206" i="16"/>
  <c r="E206" i="16"/>
  <c r="D207" i="16"/>
  <c r="E207" i="16"/>
  <c r="D208" i="16"/>
  <c r="E208" i="16"/>
  <c r="D209" i="16"/>
  <c r="E209" i="16"/>
  <c r="D210" i="16"/>
  <c r="E210" i="16"/>
  <c r="D211" i="16"/>
  <c r="E211" i="16"/>
  <c r="D212" i="16"/>
  <c r="E212" i="16"/>
  <c r="D213" i="16"/>
  <c r="E213" i="16"/>
  <c r="D214" i="16"/>
  <c r="E214" i="16"/>
  <c r="D215" i="16"/>
  <c r="E215" i="16"/>
  <c r="D216" i="16"/>
  <c r="E216" i="16"/>
  <c r="D217" i="16"/>
  <c r="E217" i="16"/>
  <c r="D218" i="16"/>
  <c r="E218" i="16"/>
  <c r="D219" i="16"/>
  <c r="E219" i="16"/>
  <c r="D220" i="16"/>
  <c r="E220" i="16"/>
  <c r="D221" i="16"/>
  <c r="E221" i="16"/>
  <c r="D222" i="16"/>
  <c r="E222" i="16"/>
  <c r="D223" i="16"/>
  <c r="E223" i="16"/>
  <c r="D224" i="16"/>
  <c r="E224" i="16"/>
  <c r="D225" i="16"/>
  <c r="E225" i="16"/>
  <c r="D226" i="16"/>
  <c r="E226" i="16"/>
  <c r="D227" i="16"/>
  <c r="E227" i="16"/>
  <c r="D228" i="16"/>
  <c r="E228" i="16"/>
  <c r="D229" i="16"/>
  <c r="E229" i="16"/>
  <c r="D230" i="16"/>
  <c r="E230" i="16"/>
  <c r="D231" i="16"/>
  <c r="E231" i="16"/>
  <c r="D232" i="16"/>
  <c r="E232" i="16"/>
  <c r="D233" i="16"/>
  <c r="E233" i="16"/>
  <c r="D234" i="16"/>
  <c r="E234" i="16"/>
  <c r="D235" i="16"/>
  <c r="E235" i="16"/>
  <c r="E195" i="16"/>
  <c r="D238" i="16"/>
  <c r="E238" i="16"/>
  <c r="D239" i="16"/>
  <c r="E239" i="16"/>
  <c r="D240" i="16"/>
  <c r="E240" i="16"/>
  <c r="D242" i="16"/>
  <c r="E242" i="16"/>
  <c r="D243" i="16"/>
  <c r="E243" i="16"/>
  <c r="D244" i="16"/>
  <c r="E244" i="16"/>
  <c r="D245" i="16"/>
  <c r="E245" i="16"/>
  <c r="D246" i="16"/>
  <c r="E246" i="16"/>
  <c r="D247" i="16"/>
  <c r="E247" i="16"/>
  <c r="D249" i="16"/>
  <c r="E249" i="16"/>
  <c r="D250" i="16"/>
  <c r="E250" i="16"/>
  <c r="D251" i="16"/>
  <c r="E251" i="16"/>
  <c r="D252" i="16"/>
  <c r="E252" i="16"/>
  <c r="D253" i="16"/>
  <c r="E253" i="16"/>
  <c r="D254" i="16"/>
  <c r="E254" i="16"/>
  <c r="D255" i="16"/>
  <c r="E255" i="16"/>
  <c r="D256" i="16"/>
  <c r="E256" i="16"/>
  <c r="D257" i="16"/>
  <c r="E257" i="16"/>
  <c r="D258" i="16"/>
  <c r="E258" i="16"/>
  <c r="D259" i="16"/>
  <c r="E259" i="16"/>
  <c r="D260" i="16"/>
  <c r="E260" i="16"/>
  <c r="E236" i="16"/>
  <c r="D262" i="16"/>
  <c r="E262" i="16"/>
  <c r="D263" i="16"/>
  <c r="E263" i="16"/>
  <c r="D264" i="16"/>
  <c r="E264" i="16"/>
  <c r="D265" i="16"/>
  <c r="E265" i="16"/>
  <c r="D266" i="16"/>
  <c r="E266" i="16"/>
  <c r="D267" i="16"/>
  <c r="E267" i="16"/>
  <c r="D268" i="16"/>
  <c r="E268" i="16"/>
  <c r="D269" i="16"/>
  <c r="E269" i="16"/>
  <c r="D270" i="16"/>
  <c r="E270" i="16"/>
  <c r="D271" i="16"/>
  <c r="E271" i="16"/>
  <c r="D272" i="16"/>
  <c r="E272" i="16"/>
  <c r="D273" i="16"/>
  <c r="E273" i="16"/>
  <c r="D274" i="16"/>
  <c r="E274" i="16"/>
  <c r="D275" i="16"/>
  <c r="E275" i="16"/>
  <c r="D276" i="16"/>
  <c r="E276" i="16"/>
  <c r="D277" i="16"/>
  <c r="E277" i="16"/>
  <c r="D278" i="16"/>
  <c r="E278" i="16"/>
  <c r="D279" i="16"/>
  <c r="E279" i="16"/>
  <c r="D280" i="16"/>
  <c r="E280" i="16"/>
  <c r="D281" i="16"/>
  <c r="E281" i="16"/>
  <c r="D282" i="16"/>
  <c r="E282" i="16"/>
  <c r="D283" i="16"/>
  <c r="E283" i="16"/>
  <c r="D284" i="16"/>
  <c r="E284" i="16"/>
  <c r="D285" i="16"/>
  <c r="E285" i="16"/>
  <c r="D286" i="16"/>
  <c r="E286" i="16"/>
  <c r="D287" i="16"/>
  <c r="E287" i="16"/>
  <c r="D288" i="16"/>
  <c r="E288" i="16"/>
  <c r="D289" i="16"/>
  <c r="E289" i="16"/>
  <c r="D290" i="16"/>
  <c r="E290" i="16"/>
  <c r="D291" i="16"/>
  <c r="E291" i="16"/>
  <c r="D292" i="16"/>
  <c r="E292" i="16"/>
  <c r="D293" i="16"/>
  <c r="E293" i="16"/>
  <c r="D294" i="16"/>
  <c r="E294" i="16"/>
  <c r="E261" i="16"/>
  <c r="D296" i="16"/>
  <c r="E296" i="16"/>
  <c r="D297" i="16"/>
  <c r="E297" i="16"/>
  <c r="D298" i="16"/>
  <c r="E298" i="16"/>
  <c r="D299" i="16"/>
  <c r="E299" i="16"/>
  <c r="D300" i="16"/>
  <c r="E300" i="16"/>
  <c r="E295" i="16"/>
  <c r="D302" i="16"/>
  <c r="E302" i="16"/>
  <c r="D303" i="16"/>
  <c r="E303" i="16"/>
  <c r="D304" i="16"/>
  <c r="E304" i="16"/>
  <c r="D305" i="16"/>
  <c r="E305" i="16"/>
  <c r="D306" i="16"/>
  <c r="E306" i="16"/>
  <c r="D307" i="16"/>
  <c r="E307" i="16"/>
  <c r="D309" i="16"/>
  <c r="E309" i="16"/>
  <c r="D310" i="16"/>
  <c r="E310" i="16"/>
  <c r="D312" i="16"/>
  <c r="E312" i="16"/>
  <c r="D313" i="16"/>
  <c r="E313" i="16"/>
  <c r="D314" i="16"/>
  <c r="E314" i="16"/>
  <c r="E301" i="16"/>
  <c r="E164" i="16"/>
  <c r="G141" i="19"/>
  <c r="E17" i="15"/>
  <c r="D164" i="16"/>
  <c r="F141" i="19"/>
  <c r="F17" i="15"/>
  <c r="D97" i="16"/>
  <c r="E97" i="16"/>
  <c r="D98" i="16"/>
  <c r="E98" i="16"/>
  <c r="D99" i="16"/>
  <c r="E99" i="16"/>
  <c r="D100" i="16"/>
  <c r="E100" i="16"/>
  <c r="E96" i="16"/>
  <c r="D117" i="16"/>
  <c r="E117" i="16"/>
  <c r="D118" i="16"/>
  <c r="E118" i="16"/>
  <c r="D119" i="16"/>
  <c r="E119" i="16"/>
  <c r="D120" i="16"/>
  <c r="E120" i="16"/>
  <c r="E116" i="16"/>
  <c r="D122" i="16"/>
  <c r="E122" i="16"/>
  <c r="D123" i="16"/>
  <c r="E123" i="16"/>
  <c r="D124" i="16"/>
  <c r="E124" i="16"/>
  <c r="E121" i="16"/>
  <c r="D126" i="16"/>
  <c r="E126" i="16"/>
  <c r="D127" i="16"/>
  <c r="E127" i="16"/>
  <c r="D128" i="16"/>
  <c r="E128" i="16"/>
  <c r="D129" i="16"/>
  <c r="E129" i="16"/>
  <c r="D130" i="16"/>
  <c r="E130" i="16"/>
  <c r="E125" i="16"/>
  <c r="D132" i="16"/>
  <c r="E132" i="16"/>
  <c r="D133" i="16"/>
  <c r="E133" i="16"/>
  <c r="D134" i="16"/>
  <c r="E134" i="16"/>
  <c r="D135" i="16"/>
  <c r="E135" i="16"/>
  <c r="D136" i="16"/>
  <c r="E136" i="16"/>
  <c r="D137" i="16"/>
  <c r="E137" i="16"/>
  <c r="D139" i="16"/>
  <c r="E139" i="16"/>
  <c r="D140" i="16"/>
  <c r="E140" i="16"/>
  <c r="D141" i="16"/>
  <c r="E141" i="16"/>
  <c r="D142" i="16"/>
  <c r="E142" i="16"/>
  <c r="D143" i="16"/>
  <c r="E143" i="16"/>
  <c r="D144" i="16"/>
  <c r="E144" i="16"/>
  <c r="D145" i="16"/>
  <c r="E145" i="16"/>
  <c r="D146" i="16"/>
  <c r="E146" i="16"/>
  <c r="D147" i="16"/>
  <c r="E147" i="16"/>
  <c r="D148" i="16"/>
  <c r="E148" i="16"/>
  <c r="D149" i="16"/>
  <c r="E149" i="16"/>
  <c r="D150" i="16"/>
  <c r="E150" i="16"/>
  <c r="D151" i="16"/>
  <c r="E151" i="16"/>
  <c r="D152" i="16"/>
  <c r="E152" i="16"/>
  <c r="D154" i="16"/>
  <c r="E154" i="16"/>
  <c r="D155" i="16"/>
  <c r="E155" i="16"/>
  <c r="D156" i="16"/>
  <c r="E156" i="16"/>
  <c r="D157" i="16"/>
  <c r="E157" i="16"/>
  <c r="D158" i="16"/>
  <c r="E158" i="16"/>
  <c r="D159" i="16"/>
  <c r="E159" i="16"/>
  <c r="D160" i="16"/>
  <c r="E160" i="16"/>
  <c r="D161" i="16"/>
  <c r="E161" i="16"/>
  <c r="D162" i="16"/>
  <c r="E162" i="16"/>
  <c r="D163" i="16"/>
  <c r="E163" i="16"/>
  <c r="E131" i="16"/>
  <c r="E95" i="16"/>
  <c r="G135" i="19"/>
  <c r="E16" i="15"/>
  <c r="D95" i="16"/>
  <c r="F135" i="19"/>
  <c r="F16" i="15"/>
  <c r="D72" i="16"/>
  <c r="E72" i="16"/>
  <c r="D73" i="16"/>
  <c r="E73" i="16"/>
  <c r="D74" i="16"/>
  <c r="E74" i="16"/>
  <c r="D75" i="16"/>
  <c r="E75" i="16"/>
  <c r="D76" i="16"/>
  <c r="E76" i="16"/>
  <c r="D77" i="16"/>
  <c r="E77" i="16"/>
  <c r="E71" i="16"/>
  <c r="D79" i="16"/>
  <c r="E79" i="16"/>
  <c r="D80" i="16"/>
  <c r="E80" i="16"/>
  <c r="D81" i="16"/>
  <c r="E81" i="16"/>
  <c r="D82" i="16"/>
  <c r="E82" i="16"/>
  <c r="D83" i="16"/>
  <c r="E83" i="16"/>
  <c r="D84" i="16"/>
  <c r="E84" i="16"/>
  <c r="D85" i="16"/>
  <c r="E85" i="16"/>
  <c r="D86" i="16"/>
  <c r="E86" i="16"/>
  <c r="D87" i="16"/>
  <c r="E87" i="16"/>
  <c r="D88" i="16"/>
  <c r="E88" i="16"/>
  <c r="D89" i="16"/>
  <c r="E89" i="16"/>
  <c r="E78" i="16"/>
  <c r="D91" i="16"/>
  <c r="E91" i="16"/>
  <c r="D92" i="16"/>
  <c r="E92" i="16"/>
  <c r="D93" i="16"/>
  <c r="E93" i="16"/>
  <c r="D94" i="16"/>
  <c r="E94" i="16"/>
  <c r="E90" i="16"/>
  <c r="E70" i="16"/>
  <c r="G131" i="19"/>
  <c r="E15" i="15"/>
  <c r="D70" i="16"/>
  <c r="F131" i="19"/>
  <c r="F15" i="15"/>
  <c r="D36" i="16"/>
  <c r="E36" i="16"/>
  <c r="D37" i="16"/>
  <c r="E37" i="16"/>
  <c r="D38" i="16"/>
  <c r="E38" i="16"/>
  <c r="D39" i="16"/>
  <c r="E39" i="16"/>
  <c r="D40" i="16"/>
  <c r="E40" i="16"/>
  <c r="D41" i="16"/>
  <c r="E41" i="16"/>
  <c r="D42" i="16"/>
  <c r="E42" i="16"/>
  <c r="D43" i="16"/>
  <c r="E43" i="16"/>
  <c r="D44" i="16"/>
  <c r="E44" i="16"/>
  <c r="D45" i="16"/>
  <c r="E45" i="16"/>
  <c r="D46" i="16"/>
  <c r="E46" i="16"/>
  <c r="D48" i="16"/>
  <c r="E48" i="16"/>
  <c r="D49" i="16"/>
  <c r="E49" i="16"/>
  <c r="D50" i="16"/>
  <c r="E50" i="16"/>
  <c r="E35" i="16"/>
  <c r="D52" i="16"/>
  <c r="E52" i="16"/>
  <c r="D53" i="16"/>
  <c r="E53" i="16"/>
  <c r="D54" i="16"/>
  <c r="E54" i="16"/>
  <c r="D55" i="16"/>
  <c r="E55" i="16"/>
  <c r="D56" i="16"/>
  <c r="E56" i="16"/>
  <c r="D57" i="16"/>
  <c r="E57" i="16"/>
  <c r="E51" i="16"/>
  <c r="D59" i="16"/>
  <c r="E59" i="16"/>
  <c r="D60" i="16"/>
  <c r="E60" i="16"/>
  <c r="D61" i="16"/>
  <c r="E61" i="16"/>
  <c r="D62" i="16"/>
  <c r="E62" i="16"/>
  <c r="D63" i="16"/>
  <c r="E63" i="16"/>
  <c r="D64" i="16"/>
  <c r="E64" i="16"/>
  <c r="D65" i="16"/>
  <c r="E65" i="16"/>
  <c r="D66" i="16"/>
  <c r="E66" i="16"/>
  <c r="D67" i="16"/>
  <c r="E67" i="16"/>
  <c r="D68" i="16"/>
  <c r="E68" i="16"/>
  <c r="D69" i="16"/>
  <c r="E69" i="16"/>
  <c r="E58" i="16"/>
  <c r="G127" i="19"/>
  <c r="E14" i="15"/>
  <c r="D34" i="16"/>
  <c r="F127" i="19"/>
  <c r="F14" i="15"/>
  <c r="G122" i="19"/>
  <c r="E13" i="15"/>
  <c r="F122" i="19"/>
  <c r="F13" i="15"/>
  <c r="F54" i="1"/>
  <c r="G54" i="1"/>
  <c r="F55" i="1"/>
  <c r="G55" i="1"/>
  <c r="F56" i="1"/>
  <c r="G56" i="1"/>
  <c r="F57" i="1"/>
  <c r="G57" i="1"/>
  <c r="G58" i="1"/>
  <c r="G59" i="1"/>
  <c r="G60" i="1"/>
  <c r="G61" i="1"/>
  <c r="G62" i="1"/>
  <c r="G63" i="1"/>
  <c r="G64" i="1"/>
  <c r="F66" i="1"/>
  <c r="G66" i="1"/>
  <c r="F67" i="1"/>
  <c r="G67" i="1"/>
  <c r="F68" i="1"/>
  <c r="G68" i="1"/>
  <c r="F69" i="1"/>
  <c r="G69" i="1"/>
  <c r="F70" i="1"/>
  <c r="G70" i="1"/>
  <c r="F71" i="1"/>
  <c r="G71" i="1"/>
  <c r="F72" i="1"/>
  <c r="G72" i="1"/>
  <c r="F74" i="1"/>
  <c r="G74" i="1"/>
  <c r="F75" i="1"/>
  <c r="G75" i="1"/>
  <c r="F76" i="1"/>
  <c r="G76" i="1"/>
  <c r="F77" i="1"/>
  <c r="G77" i="1"/>
  <c r="F78" i="1"/>
  <c r="G78" i="1"/>
  <c r="F79" i="1"/>
  <c r="G79" i="1"/>
  <c r="F80" i="1"/>
  <c r="G80" i="1"/>
  <c r="F81" i="1"/>
  <c r="G81" i="1"/>
  <c r="F82" i="1"/>
  <c r="G82" i="1"/>
  <c r="F83" i="1"/>
  <c r="G83" i="1"/>
  <c r="G84" i="1"/>
  <c r="G85" i="1"/>
  <c r="G86" i="1"/>
  <c r="G87" i="1"/>
  <c r="G88" i="1"/>
  <c r="F90" i="1"/>
  <c r="G90" i="1"/>
  <c r="F91" i="1"/>
  <c r="G91" i="1"/>
  <c r="F92" i="1"/>
  <c r="G92" i="1"/>
  <c r="F93" i="1"/>
  <c r="G93" i="1"/>
  <c r="F94" i="1"/>
  <c r="G94" i="1"/>
  <c r="F104" i="18"/>
  <c r="E13" i="14"/>
  <c r="E104" i="18"/>
  <c r="F13" i="14"/>
  <c r="G106" i="1"/>
  <c r="G107" i="1"/>
  <c r="G108" i="1"/>
  <c r="G112" i="1"/>
  <c r="F115" i="1"/>
  <c r="G115" i="1"/>
  <c r="F116" i="1"/>
  <c r="G116" i="1"/>
  <c r="G117" i="1"/>
  <c r="F118" i="1"/>
  <c r="G118" i="1"/>
  <c r="G119" i="1"/>
  <c r="F120" i="1"/>
  <c r="G120" i="1"/>
  <c r="F123" i="1"/>
  <c r="G123" i="1"/>
  <c r="F124" i="1"/>
  <c r="G124" i="1"/>
  <c r="F125" i="1"/>
  <c r="G125" i="1"/>
  <c r="G126" i="1"/>
  <c r="G127" i="1"/>
  <c r="G128" i="1"/>
  <c r="F129" i="1"/>
  <c r="G129" i="1"/>
  <c r="G130" i="1"/>
  <c r="G131" i="1"/>
  <c r="G132" i="1"/>
  <c r="F134" i="1"/>
  <c r="G134" i="1"/>
  <c r="G135" i="1"/>
  <c r="G136" i="1"/>
  <c r="G137" i="1"/>
  <c r="F138" i="1"/>
  <c r="G138" i="1"/>
  <c r="G139" i="1"/>
  <c r="G140" i="1"/>
  <c r="G142" i="1"/>
  <c r="G143" i="1"/>
  <c r="G144" i="1"/>
  <c r="G145" i="1"/>
  <c r="F165" i="1"/>
  <c r="G165" i="1"/>
  <c r="F166" i="1"/>
  <c r="G166" i="1"/>
  <c r="F168" i="1"/>
  <c r="G168" i="1"/>
  <c r="F169" i="1"/>
  <c r="G169" i="1"/>
  <c r="F170" i="1"/>
  <c r="G170" i="1"/>
  <c r="F171" i="1"/>
  <c r="G171" i="1"/>
  <c r="F172" i="1"/>
  <c r="G172" i="1"/>
  <c r="F173" i="1"/>
  <c r="G173" i="1"/>
  <c r="F174" i="1"/>
  <c r="G174" i="1"/>
  <c r="F175" i="1"/>
  <c r="G175" i="1"/>
  <c r="F176" i="1"/>
  <c r="G176" i="1"/>
  <c r="F177" i="1"/>
  <c r="G177" i="1"/>
  <c r="F178" i="1"/>
  <c r="G178" i="1"/>
  <c r="F179" i="1"/>
  <c r="G179" i="1"/>
  <c r="G180" i="1"/>
  <c r="G181" i="1"/>
  <c r="G182" i="1"/>
  <c r="G183" i="1"/>
  <c r="G184" i="1"/>
  <c r="F186" i="1"/>
  <c r="G186" i="1"/>
  <c r="F187" i="1"/>
  <c r="G187" i="1"/>
  <c r="F188" i="1"/>
  <c r="G188" i="1"/>
  <c r="F189" i="1"/>
  <c r="G189" i="1"/>
  <c r="G190" i="1"/>
  <c r="G163" i="1"/>
  <c r="F193" i="1"/>
  <c r="G193" i="1"/>
  <c r="F194" i="1"/>
  <c r="G194" i="1"/>
  <c r="F195" i="1"/>
  <c r="G195" i="1"/>
  <c r="G192" i="1"/>
  <c r="G197" i="1"/>
  <c r="G198" i="1"/>
  <c r="G199" i="1"/>
  <c r="F200" i="1"/>
  <c r="G200" i="1"/>
  <c r="F201" i="1"/>
  <c r="G201" i="1"/>
  <c r="G202" i="1"/>
  <c r="G203" i="1"/>
  <c r="G196" i="1"/>
  <c r="F205" i="1"/>
  <c r="G205" i="1"/>
  <c r="G204" i="1"/>
  <c r="F207" i="1"/>
  <c r="G207" i="1"/>
  <c r="F208" i="1"/>
  <c r="G208" i="1"/>
  <c r="F209" i="1"/>
  <c r="G209" i="1"/>
  <c r="F210" i="1"/>
  <c r="G210" i="1"/>
  <c r="F211" i="1"/>
  <c r="G211" i="1"/>
  <c r="F212" i="1"/>
  <c r="G212" i="1"/>
  <c r="G206" i="1"/>
  <c r="F215" i="1"/>
  <c r="G215" i="1"/>
  <c r="F216" i="1"/>
  <c r="G216" i="1"/>
  <c r="F217" i="1"/>
  <c r="G217" i="1"/>
  <c r="F218" i="1"/>
  <c r="G218" i="1"/>
  <c r="F219" i="1"/>
  <c r="G219" i="1"/>
  <c r="F220" i="1"/>
  <c r="G220" i="1"/>
  <c r="F221" i="1"/>
  <c r="G221" i="1"/>
  <c r="F222" i="1"/>
  <c r="G222" i="1"/>
  <c r="F223" i="1"/>
  <c r="G223" i="1"/>
  <c r="G214" i="1"/>
  <c r="F225" i="1"/>
  <c r="G225" i="1"/>
  <c r="F226" i="1"/>
  <c r="G226" i="1"/>
  <c r="F227" i="1"/>
  <c r="G227" i="1"/>
  <c r="F228" i="1"/>
  <c r="G228" i="1"/>
  <c r="F229" i="1"/>
  <c r="G229" i="1"/>
  <c r="F230" i="1"/>
  <c r="G230" i="1"/>
  <c r="F231" i="1"/>
  <c r="G231" i="1"/>
  <c r="F232" i="1"/>
  <c r="G232" i="1"/>
  <c r="F233" i="1"/>
  <c r="G233" i="1"/>
  <c r="F234" i="1"/>
  <c r="G234" i="1"/>
  <c r="F235" i="1"/>
  <c r="G235" i="1"/>
  <c r="F236" i="1"/>
  <c r="G236" i="1"/>
  <c r="F237" i="1"/>
  <c r="G237" i="1"/>
  <c r="F238" i="1"/>
  <c r="G238" i="1"/>
  <c r="F239" i="1"/>
  <c r="G239" i="1"/>
  <c r="F240" i="1"/>
  <c r="G240" i="1"/>
  <c r="F241" i="1"/>
  <c r="G241" i="1"/>
  <c r="F242" i="1"/>
  <c r="G242" i="1"/>
  <c r="F243" i="1"/>
  <c r="G243" i="1"/>
  <c r="G224" i="1"/>
  <c r="F245" i="1"/>
  <c r="G245" i="1"/>
  <c r="F246" i="1"/>
  <c r="G246" i="1"/>
  <c r="F247" i="1"/>
  <c r="G247" i="1"/>
  <c r="F248" i="1"/>
  <c r="G248" i="1"/>
  <c r="F249" i="1"/>
  <c r="G249" i="1"/>
  <c r="F250" i="1"/>
  <c r="G250" i="1"/>
  <c r="F251" i="1"/>
  <c r="G251" i="1"/>
  <c r="F252" i="1"/>
  <c r="G252" i="1"/>
  <c r="G253" i="1"/>
  <c r="G254" i="1"/>
  <c r="F255" i="1"/>
  <c r="G255" i="1"/>
  <c r="F256" i="1"/>
  <c r="G256" i="1"/>
  <c r="F257" i="1"/>
  <c r="G257" i="1"/>
  <c r="F258" i="1"/>
  <c r="G258" i="1"/>
  <c r="F259" i="1"/>
  <c r="G259" i="1"/>
  <c r="F260" i="1"/>
  <c r="G260" i="1"/>
  <c r="F261" i="1"/>
  <c r="G261" i="1"/>
  <c r="F262" i="1"/>
  <c r="G262" i="1"/>
  <c r="F263" i="1"/>
  <c r="G263" i="1"/>
  <c r="F264" i="1"/>
  <c r="G264" i="1"/>
  <c r="F265" i="1"/>
  <c r="G265" i="1"/>
  <c r="F266" i="1"/>
  <c r="G266" i="1"/>
  <c r="F267" i="1"/>
  <c r="G267" i="1"/>
  <c r="F268" i="1"/>
  <c r="G268" i="1"/>
  <c r="F269" i="1"/>
  <c r="G269" i="1"/>
  <c r="F270" i="1"/>
  <c r="G270" i="1"/>
  <c r="F271" i="1"/>
  <c r="G271" i="1"/>
  <c r="F272" i="1"/>
  <c r="G272" i="1"/>
  <c r="F273" i="1"/>
  <c r="G273" i="1"/>
  <c r="F274" i="1"/>
  <c r="G274" i="1"/>
  <c r="F275" i="1"/>
  <c r="G275" i="1"/>
  <c r="F276" i="1"/>
  <c r="G276" i="1"/>
  <c r="F277" i="1"/>
  <c r="G277" i="1"/>
  <c r="F278" i="1"/>
  <c r="G278" i="1"/>
  <c r="F279" i="1"/>
  <c r="G279" i="1"/>
  <c r="F280" i="1"/>
  <c r="G280" i="1"/>
  <c r="F281" i="1"/>
  <c r="G281" i="1"/>
  <c r="G282" i="1"/>
  <c r="F283" i="1"/>
  <c r="G283" i="1"/>
  <c r="F284" i="1"/>
  <c r="G284" i="1"/>
  <c r="F285" i="1"/>
  <c r="G285" i="1"/>
  <c r="F286" i="1"/>
  <c r="G286" i="1"/>
  <c r="F287" i="1"/>
  <c r="G287" i="1"/>
  <c r="F288" i="1"/>
  <c r="G288" i="1"/>
  <c r="F289" i="1"/>
  <c r="G289" i="1"/>
  <c r="G244" i="1"/>
  <c r="G292" i="1"/>
  <c r="G293" i="1"/>
  <c r="G294" i="1"/>
  <c r="G296" i="1"/>
  <c r="G297" i="1"/>
  <c r="F298" i="1"/>
  <c r="G298" i="1"/>
  <c r="F299" i="1"/>
  <c r="G299" i="1"/>
  <c r="F300" i="1"/>
  <c r="G300" i="1"/>
  <c r="F301" i="1"/>
  <c r="G301" i="1"/>
  <c r="F302" i="1"/>
  <c r="G302" i="1"/>
  <c r="F303" i="1"/>
  <c r="G303" i="1"/>
  <c r="F304" i="1"/>
  <c r="G304" i="1"/>
  <c r="F306" i="1"/>
  <c r="G306" i="1"/>
  <c r="F307" i="1"/>
  <c r="G307" i="1"/>
  <c r="G308" i="1"/>
  <c r="F309" i="1"/>
  <c r="G309" i="1"/>
  <c r="G310" i="1"/>
  <c r="G311" i="1"/>
  <c r="F312" i="1"/>
  <c r="G312" i="1"/>
  <c r="F313" i="1"/>
  <c r="G313" i="1"/>
  <c r="F314" i="1"/>
  <c r="G314" i="1"/>
  <c r="F315" i="1"/>
  <c r="G315" i="1"/>
  <c r="F316" i="1"/>
  <c r="G316" i="1"/>
  <c r="F317" i="1"/>
  <c r="G317" i="1"/>
  <c r="F318" i="1"/>
  <c r="G318" i="1"/>
  <c r="F319" i="1"/>
  <c r="G319" i="1"/>
  <c r="F321" i="1"/>
  <c r="G321" i="1"/>
  <c r="F322" i="1"/>
  <c r="G322" i="1"/>
  <c r="F323" i="1"/>
  <c r="G323" i="1"/>
  <c r="F324" i="1"/>
  <c r="G324" i="1"/>
  <c r="G290" i="1"/>
  <c r="F326" i="1"/>
  <c r="G326" i="1"/>
  <c r="F327" i="1"/>
  <c r="G327" i="1"/>
  <c r="F328" i="1"/>
  <c r="G328" i="1"/>
  <c r="F329" i="1"/>
  <c r="G329" i="1"/>
  <c r="F330" i="1"/>
  <c r="G330" i="1"/>
  <c r="F331" i="1"/>
  <c r="G331" i="1"/>
  <c r="F332" i="1"/>
  <c r="G332" i="1"/>
  <c r="F333" i="1"/>
  <c r="G333" i="1"/>
  <c r="F334" i="1"/>
  <c r="G334" i="1"/>
  <c r="F335" i="1"/>
  <c r="G335" i="1"/>
  <c r="F336" i="1"/>
  <c r="G336" i="1"/>
  <c r="F337" i="1"/>
  <c r="G337" i="1"/>
  <c r="F338" i="1"/>
  <c r="G338" i="1"/>
  <c r="F339" i="1"/>
  <c r="G339" i="1"/>
  <c r="F340" i="1"/>
  <c r="G340" i="1"/>
  <c r="F341" i="1"/>
  <c r="G341" i="1"/>
  <c r="F342" i="1"/>
  <c r="G342" i="1"/>
  <c r="F343" i="1"/>
  <c r="G343" i="1"/>
  <c r="F344" i="1"/>
  <c r="G344" i="1"/>
  <c r="F345" i="1"/>
  <c r="G345" i="1"/>
  <c r="F346" i="1"/>
  <c r="G346" i="1"/>
  <c r="F347" i="1"/>
  <c r="G347" i="1"/>
  <c r="F348" i="1"/>
  <c r="G348" i="1"/>
  <c r="G349" i="1"/>
  <c r="G350" i="1"/>
  <c r="G351" i="1"/>
  <c r="G352" i="1"/>
  <c r="F353" i="1"/>
  <c r="G353" i="1"/>
  <c r="F354" i="1"/>
  <c r="G354" i="1"/>
  <c r="F355" i="1"/>
  <c r="G355" i="1"/>
  <c r="F356" i="1"/>
  <c r="G356" i="1"/>
  <c r="F357" i="1"/>
  <c r="G357" i="1"/>
  <c r="F358" i="1"/>
  <c r="G358" i="1"/>
  <c r="F359" i="1"/>
  <c r="G359" i="1"/>
  <c r="F360" i="1"/>
  <c r="G360" i="1"/>
  <c r="F361" i="1"/>
  <c r="G361" i="1"/>
  <c r="F362" i="1"/>
  <c r="G362" i="1"/>
  <c r="G325" i="1"/>
  <c r="F364" i="1"/>
  <c r="G364" i="1"/>
  <c r="G365" i="1"/>
  <c r="G366" i="1"/>
  <c r="G367" i="1"/>
  <c r="F368" i="1"/>
  <c r="G368" i="1"/>
  <c r="F369" i="1"/>
  <c r="G369" i="1"/>
  <c r="F370" i="1"/>
  <c r="G370" i="1"/>
  <c r="F371" i="1"/>
  <c r="G371" i="1"/>
  <c r="F372" i="1"/>
  <c r="G372" i="1"/>
  <c r="G363" i="1"/>
  <c r="F375" i="1"/>
  <c r="G375" i="1"/>
  <c r="F376" i="1"/>
  <c r="G376" i="1"/>
  <c r="F377" i="1"/>
  <c r="G377" i="1"/>
  <c r="F378" i="1"/>
  <c r="G378" i="1"/>
  <c r="F379" i="1"/>
  <c r="G379" i="1"/>
  <c r="G374" i="1"/>
  <c r="F382" i="1"/>
  <c r="G382" i="1"/>
  <c r="F383" i="1"/>
  <c r="G383" i="1"/>
  <c r="F384" i="1"/>
  <c r="G384" i="1"/>
  <c r="F385" i="1"/>
  <c r="G385" i="1"/>
  <c r="F386" i="1"/>
  <c r="G386" i="1"/>
  <c r="F387" i="1"/>
  <c r="G387" i="1"/>
  <c r="F388" i="1"/>
  <c r="G388" i="1"/>
  <c r="F389" i="1"/>
  <c r="G389" i="1"/>
  <c r="F390" i="1"/>
  <c r="G390" i="1"/>
  <c r="F391" i="1"/>
  <c r="G391" i="1"/>
  <c r="F392" i="1"/>
  <c r="G392" i="1"/>
  <c r="F393" i="1"/>
  <c r="G393" i="1"/>
  <c r="F394" i="1"/>
  <c r="G394" i="1"/>
  <c r="F395" i="1"/>
  <c r="G395" i="1"/>
  <c r="F396" i="1"/>
  <c r="G396" i="1"/>
  <c r="F397" i="1"/>
  <c r="G397" i="1"/>
  <c r="F398" i="1"/>
  <c r="G398" i="1"/>
  <c r="F399" i="1"/>
  <c r="G399" i="1"/>
  <c r="F401" i="1"/>
  <c r="G401" i="1"/>
  <c r="F402" i="1"/>
  <c r="G402" i="1"/>
  <c r="F404" i="1"/>
  <c r="G404" i="1"/>
  <c r="F405" i="1"/>
  <c r="G405" i="1"/>
  <c r="F406" i="1"/>
  <c r="G406" i="1"/>
  <c r="F407" i="1"/>
  <c r="G407" i="1"/>
  <c r="F408" i="1"/>
  <c r="G408" i="1"/>
  <c r="F409" i="1"/>
  <c r="G409" i="1"/>
  <c r="F410" i="1"/>
  <c r="G410" i="1"/>
  <c r="F411" i="1"/>
  <c r="G411" i="1"/>
  <c r="F412" i="1"/>
  <c r="G412" i="1"/>
  <c r="F413" i="1"/>
  <c r="G413" i="1"/>
  <c r="F414" i="1"/>
  <c r="G414" i="1"/>
  <c r="F416" i="1"/>
  <c r="G416" i="1"/>
  <c r="F417" i="1"/>
  <c r="G417" i="1"/>
  <c r="F418" i="1"/>
  <c r="G418" i="1"/>
  <c r="F419" i="1"/>
  <c r="G419" i="1"/>
  <c r="F421" i="1"/>
  <c r="G421" i="1"/>
  <c r="F422" i="1"/>
  <c r="G422" i="1"/>
  <c r="G423" i="1"/>
  <c r="F424" i="1"/>
  <c r="G424" i="1"/>
  <c r="F425" i="1"/>
  <c r="G425" i="1"/>
  <c r="F426" i="1"/>
  <c r="G426" i="1"/>
  <c r="F427" i="1"/>
  <c r="G427" i="1"/>
  <c r="G380" i="1"/>
  <c r="G429" i="1"/>
  <c r="G430" i="1"/>
  <c r="F431" i="1"/>
  <c r="G431" i="1"/>
  <c r="F432" i="1"/>
  <c r="G432" i="1"/>
  <c r="G434" i="1"/>
  <c r="F435" i="1"/>
  <c r="G435" i="1"/>
  <c r="F436" i="1"/>
  <c r="G436" i="1"/>
  <c r="F437" i="1"/>
  <c r="G437" i="1"/>
  <c r="F438" i="1"/>
  <c r="G438" i="1"/>
  <c r="G439" i="1"/>
  <c r="F441" i="1"/>
  <c r="G441" i="1"/>
  <c r="F442" i="1"/>
  <c r="G442" i="1"/>
  <c r="F443" i="1"/>
  <c r="G443" i="1"/>
  <c r="F445" i="1"/>
  <c r="G445" i="1"/>
  <c r="G446" i="1"/>
  <c r="F447" i="1"/>
  <c r="G447" i="1"/>
  <c r="F448" i="1"/>
  <c r="G448" i="1"/>
  <c r="F449" i="1"/>
  <c r="G449" i="1"/>
  <c r="F450" i="1"/>
  <c r="G450" i="1"/>
  <c r="F452" i="1"/>
  <c r="G452" i="1"/>
  <c r="F453" i="1"/>
  <c r="G453" i="1"/>
  <c r="F454" i="1"/>
  <c r="G454" i="1"/>
  <c r="F455" i="1"/>
  <c r="G455" i="1"/>
  <c r="G428" i="1"/>
  <c r="F457" i="1"/>
  <c r="G457" i="1"/>
  <c r="F458" i="1"/>
  <c r="G458" i="1"/>
  <c r="G459" i="1"/>
  <c r="G460" i="1"/>
  <c r="F461" i="1"/>
  <c r="G461" i="1"/>
  <c r="F462" i="1"/>
  <c r="G462" i="1"/>
  <c r="F463" i="1"/>
  <c r="G463" i="1"/>
  <c r="F464" i="1"/>
  <c r="G464" i="1"/>
  <c r="F465" i="1"/>
  <c r="G465" i="1"/>
  <c r="F466" i="1"/>
  <c r="G466" i="1"/>
  <c r="F467" i="1"/>
  <c r="G467" i="1"/>
  <c r="F468" i="1"/>
  <c r="G468" i="1"/>
  <c r="F469" i="1"/>
  <c r="G469" i="1"/>
  <c r="G456" i="1"/>
  <c r="G472" i="1"/>
  <c r="G473" i="1"/>
  <c r="F474" i="1"/>
  <c r="G474" i="1"/>
  <c r="F475" i="1"/>
  <c r="G475" i="1"/>
  <c r="F476" i="1"/>
  <c r="G476" i="1"/>
  <c r="F478" i="1"/>
  <c r="G478" i="1"/>
  <c r="F479" i="1"/>
  <c r="G479" i="1"/>
  <c r="F480" i="1"/>
  <c r="G480" i="1"/>
  <c r="F481" i="1"/>
  <c r="G481" i="1"/>
  <c r="F482" i="1"/>
  <c r="G482" i="1"/>
  <c r="F483" i="1"/>
  <c r="G483" i="1"/>
  <c r="F484" i="1"/>
  <c r="G484" i="1"/>
  <c r="F485" i="1"/>
  <c r="G485" i="1"/>
  <c r="F486" i="1"/>
  <c r="G486" i="1"/>
  <c r="F488" i="1"/>
  <c r="G488" i="1"/>
  <c r="F489" i="1"/>
  <c r="G489" i="1"/>
  <c r="F490" i="1"/>
  <c r="G490" i="1"/>
  <c r="F491" i="1"/>
  <c r="G491" i="1"/>
  <c r="F492" i="1"/>
  <c r="G492" i="1"/>
  <c r="F493" i="1"/>
  <c r="G493" i="1"/>
  <c r="F494" i="1"/>
  <c r="G494" i="1"/>
  <c r="F495" i="1"/>
  <c r="G495" i="1"/>
  <c r="G470" i="1"/>
  <c r="D14" i="1"/>
  <c r="F121" i="19"/>
  <c r="F12" i="15"/>
  <c r="F107" i="18"/>
  <c r="E14" i="14"/>
  <c r="E107" i="18"/>
  <c r="F14" i="14"/>
  <c r="F114" i="18"/>
  <c r="E15" i="14"/>
  <c r="E114" i="18"/>
  <c r="F15" i="14"/>
  <c r="F119" i="18"/>
  <c r="E16" i="14"/>
  <c r="E119" i="18"/>
  <c r="F16" i="14"/>
  <c r="F126" i="18"/>
  <c r="E17" i="14"/>
  <c r="E126" i="18"/>
  <c r="F17" i="14"/>
  <c r="E103" i="18"/>
  <c r="F12" i="14"/>
  <c r="F58" i="1"/>
  <c r="F59" i="1"/>
  <c r="F60" i="1"/>
  <c r="F61" i="1"/>
  <c r="F62" i="1"/>
  <c r="F63" i="1"/>
  <c r="F64" i="1"/>
  <c r="F84" i="1"/>
  <c r="F85" i="1"/>
  <c r="F86" i="1"/>
  <c r="F87" i="1"/>
  <c r="F88" i="1"/>
  <c r="D17" i="1"/>
  <c r="D36" i="15"/>
  <c r="D31" i="15"/>
  <c r="D29" i="15"/>
  <c r="D34" i="15"/>
  <c r="F34" i="15"/>
  <c r="G121" i="19"/>
  <c r="E12" i="15"/>
  <c r="A19" i="15"/>
  <c r="A18" i="15"/>
  <c r="A17" i="15"/>
  <c r="A16" i="15"/>
  <c r="A15" i="15"/>
  <c r="A14" i="15"/>
  <c r="A13" i="15"/>
  <c r="A12" i="15"/>
  <c r="A8" i="15"/>
  <c r="A142" i="18"/>
  <c r="A140" i="18"/>
  <c r="A138" i="18"/>
  <c r="A136" i="18"/>
  <c r="A134" i="18"/>
  <c r="E12" i="14"/>
  <c r="A126" i="18"/>
  <c r="A17" i="14"/>
  <c r="A119" i="18"/>
  <c r="A16" i="14"/>
  <c r="A114" i="18"/>
  <c r="A15" i="14"/>
  <c r="A107" i="18"/>
  <c r="A14" i="14"/>
  <c r="A104" i="18"/>
  <c r="A13" i="14"/>
  <c r="A12" i="14"/>
  <c r="D115" i="16"/>
  <c r="E115" i="16"/>
  <c r="D114" i="16"/>
  <c r="E114" i="16"/>
  <c r="D113" i="16"/>
  <c r="E113" i="16"/>
  <c r="D112" i="16"/>
  <c r="E112" i="16"/>
  <c r="D111" i="16"/>
  <c r="E111" i="16"/>
  <c r="D110" i="16"/>
  <c r="E110" i="16"/>
  <c r="D109" i="16"/>
  <c r="E109" i="16"/>
  <c r="D108" i="16"/>
  <c r="E108" i="16"/>
  <c r="D107" i="16"/>
  <c r="E107" i="16"/>
  <c r="D106" i="16"/>
  <c r="E106" i="16"/>
  <c r="D105" i="16"/>
  <c r="E105" i="16"/>
  <c r="D104" i="16"/>
  <c r="E104" i="16"/>
  <c r="D103" i="16"/>
  <c r="E103" i="16"/>
  <c r="D102" i="16"/>
  <c r="E102" i="16"/>
  <c r="D396" i="16"/>
  <c r="D389" i="16"/>
  <c r="D385" i="16"/>
  <c r="D364" i="16"/>
  <c r="D316" i="16"/>
  <c r="D261" i="16"/>
  <c r="D236" i="16"/>
  <c r="D195" i="16"/>
  <c r="D175" i="16"/>
  <c r="D165" i="16"/>
  <c r="D131" i="16"/>
  <c r="D125" i="16"/>
  <c r="D121" i="16"/>
  <c r="D116" i="16"/>
  <c r="D96" i="16"/>
  <c r="D90" i="16"/>
  <c r="D78" i="16"/>
  <c r="D71" i="16"/>
  <c r="D58" i="16"/>
  <c r="D51" i="16"/>
  <c r="D35" i="16"/>
  <c r="D21" i="16"/>
  <c r="D12" i="16"/>
  <c r="D8" i="16"/>
  <c r="D4" i="16"/>
  <c r="H58" i="1"/>
  <c r="H59" i="1"/>
  <c r="H60" i="1"/>
  <c r="H61" i="1"/>
  <c r="H62" i="1"/>
  <c r="H63" i="1"/>
  <c r="H64" i="1"/>
  <c r="H84" i="1"/>
  <c r="H85" i="1"/>
  <c r="H86" i="1"/>
  <c r="H87" i="1"/>
  <c r="H88" i="1"/>
  <c r="F106" i="1"/>
  <c r="H106" i="1"/>
  <c r="F107" i="1"/>
  <c r="H107" i="1"/>
  <c r="F108" i="1"/>
  <c r="H108" i="1"/>
  <c r="F126" i="1"/>
  <c r="H126" i="1"/>
  <c r="F127" i="1"/>
  <c r="H127" i="1"/>
  <c r="F128" i="1"/>
  <c r="H128" i="1"/>
  <c r="F135" i="1"/>
  <c r="H135" i="1"/>
  <c r="F136" i="1"/>
  <c r="H136" i="1"/>
  <c r="F137" i="1"/>
  <c r="H137" i="1"/>
  <c r="F142" i="1"/>
  <c r="H142" i="1"/>
  <c r="F143" i="1"/>
  <c r="H143" i="1"/>
  <c r="F144" i="1"/>
  <c r="H144" i="1"/>
  <c r="F145" i="1"/>
  <c r="H145" i="1"/>
  <c r="F149" i="1"/>
  <c r="H149" i="1"/>
  <c r="F150" i="1"/>
  <c r="H150" i="1"/>
  <c r="F151" i="1"/>
  <c r="H151" i="1"/>
  <c r="F152" i="1"/>
  <c r="H152" i="1"/>
  <c r="F153" i="1"/>
  <c r="H153" i="1"/>
  <c r="M21" i="19"/>
  <c r="H54" i="1"/>
  <c r="H55" i="1"/>
  <c r="H56" i="1"/>
  <c r="H57" i="1"/>
  <c r="H66" i="1"/>
  <c r="H67" i="1"/>
  <c r="H68" i="1"/>
  <c r="H69" i="1"/>
  <c r="H70" i="1"/>
  <c r="H71" i="1"/>
  <c r="H72" i="1"/>
  <c r="H74" i="1"/>
  <c r="H75" i="1"/>
  <c r="H76" i="1"/>
  <c r="H77" i="1"/>
  <c r="H78" i="1"/>
  <c r="H79" i="1"/>
  <c r="H80" i="1"/>
  <c r="H81" i="1"/>
  <c r="H82" i="1"/>
  <c r="H83" i="1"/>
  <c r="H90" i="1"/>
  <c r="H91" i="1"/>
  <c r="H92" i="1"/>
  <c r="H93" i="1"/>
  <c r="H94" i="1"/>
  <c r="F112" i="1"/>
  <c r="H112" i="1"/>
  <c r="H115" i="1"/>
  <c r="H116" i="1"/>
  <c r="F117" i="1"/>
  <c r="H117" i="1"/>
  <c r="H118" i="1"/>
  <c r="F119" i="1"/>
  <c r="H119" i="1"/>
  <c r="H120" i="1"/>
  <c r="H123" i="1"/>
  <c r="H124" i="1"/>
  <c r="H125" i="1"/>
  <c r="H129" i="1"/>
  <c r="F130" i="1"/>
  <c r="H130" i="1"/>
  <c r="F131" i="1"/>
  <c r="H131" i="1"/>
  <c r="F132" i="1"/>
  <c r="H132" i="1"/>
  <c r="H134" i="1"/>
  <c r="H138" i="1"/>
  <c r="F139" i="1"/>
  <c r="H139" i="1"/>
  <c r="F140" i="1"/>
  <c r="H140" i="1"/>
  <c r="H148" i="1"/>
  <c r="F154" i="1"/>
  <c r="H154" i="1"/>
  <c r="F155" i="1"/>
  <c r="H155" i="1"/>
  <c r="F156" i="1"/>
  <c r="H156" i="1"/>
  <c r="F157" i="1"/>
  <c r="H157" i="1"/>
  <c r="F158" i="1"/>
  <c r="H158" i="1"/>
  <c r="F159" i="1"/>
  <c r="H159" i="1"/>
  <c r="F160" i="1"/>
  <c r="H160" i="1"/>
  <c r="F161" i="1"/>
  <c r="H161" i="1"/>
  <c r="F162" i="1"/>
  <c r="H162" i="1"/>
  <c r="H165" i="1"/>
  <c r="H166" i="1"/>
  <c r="H168" i="1"/>
  <c r="H169" i="1"/>
  <c r="H170" i="1"/>
  <c r="H171" i="1"/>
  <c r="H172" i="1"/>
  <c r="H173" i="1"/>
  <c r="H174" i="1"/>
  <c r="H175" i="1"/>
  <c r="H176" i="1"/>
  <c r="H177" i="1"/>
  <c r="H178" i="1"/>
  <c r="H179" i="1"/>
  <c r="F180" i="1"/>
  <c r="H180" i="1"/>
  <c r="F181" i="1"/>
  <c r="H181" i="1"/>
  <c r="F182" i="1"/>
  <c r="H182" i="1"/>
  <c r="F183" i="1"/>
  <c r="H183" i="1"/>
  <c r="F184" i="1"/>
  <c r="H184" i="1"/>
  <c r="H186" i="1"/>
  <c r="H187" i="1"/>
  <c r="H188" i="1"/>
  <c r="H189" i="1"/>
  <c r="F190" i="1"/>
  <c r="H190" i="1"/>
  <c r="H193" i="1"/>
  <c r="H194" i="1"/>
  <c r="H195" i="1"/>
  <c r="F197" i="1"/>
  <c r="H197" i="1"/>
  <c r="F198" i="1"/>
  <c r="H198" i="1"/>
  <c r="F199" i="1"/>
  <c r="H199" i="1"/>
  <c r="H200" i="1"/>
  <c r="H201" i="1"/>
  <c r="F202" i="1"/>
  <c r="H202" i="1"/>
  <c r="F203" i="1"/>
  <c r="H203" i="1"/>
  <c r="H205" i="1"/>
  <c r="H207" i="1"/>
  <c r="H208" i="1"/>
  <c r="H209" i="1"/>
  <c r="H210" i="1"/>
  <c r="H211" i="1"/>
  <c r="H212" i="1"/>
  <c r="H215" i="1"/>
  <c r="H216" i="1"/>
  <c r="H217" i="1"/>
  <c r="H218" i="1"/>
  <c r="H219" i="1"/>
  <c r="H220" i="1"/>
  <c r="H221" i="1"/>
  <c r="H222" i="1"/>
  <c r="H223" i="1"/>
  <c r="H225" i="1"/>
  <c r="H226" i="1"/>
  <c r="H227" i="1"/>
  <c r="H228" i="1"/>
  <c r="H229" i="1"/>
  <c r="H230" i="1"/>
  <c r="H231" i="1"/>
  <c r="H232" i="1"/>
  <c r="H233" i="1"/>
  <c r="H234" i="1"/>
  <c r="H235" i="1"/>
  <c r="H236" i="1"/>
  <c r="H237" i="1"/>
  <c r="H238" i="1"/>
  <c r="H239" i="1"/>
  <c r="H240" i="1"/>
  <c r="H241" i="1"/>
  <c r="H242" i="1"/>
  <c r="H243" i="1"/>
  <c r="H245" i="1"/>
  <c r="H246" i="1"/>
  <c r="H247" i="1"/>
  <c r="H248" i="1"/>
  <c r="H249" i="1"/>
  <c r="H250" i="1"/>
  <c r="H251" i="1"/>
  <c r="H252" i="1"/>
  <c r="F253" i="1"/>
  <c r="H253" i="1"/>
  <c r="F254"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F282" i="1"/>
  <c r="H282" i="1"/>
  <c r="H283" i="1"/>
  <c r="H284" i="1"/>
  <c r="H285" i="1"/>
  <c r="H286" i="1"/>
  <c r="H287" i="1"/>
  <c r="H288" i="1"/>
  <c r="H289" i="1"/>
  <c r="F292" i="1"/>
  <c r="H292" i="1"/>
  <c r="F293" i="1"/>
  <c r="H293" i="1"/>
  <c r="F294" i="1"/>
  <c r="H294" i="1"/>
  <c r="F296" i="1"/>
  <c r="H296" i="1"/>
  <c r="F297" i="1"/>
  <c r="H297" i="1"/>
  <c r="H298" i="1"/>
  <c r="H299" i="1"/>
  <c r="H300" i="1"/>
  <c r="H301" i="1"/>
  <c r="H302" i="1"/>
  <c r="H303" i="1"/>
  <c r="H304" i="1"/>
  <c r="H306" i="1"/>
  <c r="H307" i="1"/>
  <c r="F308" i="1"/>
  <c r="H308" i="1"/>
  <c r="H309" i="1"/>
  <c r="F310" i="1"/>
  <c r="H310" i="1"/>
  <c r="F311" i="1"/>
  <c r="H311" i="1"/>
  <c r="H312" i="1"/>
  <c r="H313" i="1"/>
  <c r="H314" i="1"/>
  <c r="H315" i="1"/>
  <c r="H316" i="1"/>
  <c r="H317" i="1"/>
  <c r="H318" i="1"/>
  <c r="H319" i="1"/>
  <c r="H321" i="1"/>
  <c r="H322" i="1"/>
  <c r="H323" i="1"/>
  <c r="H324" i="1"/>
  <c r="H326" i="1"/>
  <c r="H327" i="1"/>
  <c r="H328" i="1"/>
  <c r="H329" i="1"/>
  <c r="H330" i="1"/>
  <c r="H331" i="1"/>
  <c r="H332" i="1"/>
  <c r="H333" i="1"/>
  <c r="H334" i="1"/>
  <c r="H335" i="1"/>
  <c r="H336" i="1"/>
  <c r="H337" i="1"/>
  <c r="H338" i="1"/>
  <c r="H339" i="1"/>
  <c r="H340" i="1"/>
  <c r="H341" i="1"/>
  <c r="H342" i="1"/>
  <c r="H343" i="1"/>
  <c r="H344" i="1"/>
  <c r="H345" i="1"/>
  <c r="H346" i="1"/>
  <c r="H347" i="1"/>
  <c r="H348" i="1"/>
  <c r="F349" i="1"/>
  <c r="H349" i="1"/>
  <c r="F350" i="1"/>
  <c r="H350" i="1"/>
  <c r="F351" i="1"/>
  <c r="H351" i="1"/>
  <c r="F352" i="1"/>
  <c r="H352" i="1"/>
  <c r="H353" i="1"/>
  <c r="H354" i="1"/>
  <c r="H355" i="1"/>
  <c r="H356" i="1"/>
  <c r="H357" i="1"/>
  <c r="H358" i="1"/>
  <c r="H359" i="1"/>
  <c r="H360" i="1"/>
  <c r="H361" i="1"/>
  <c r="H362" i="1"/>
  <c r="H364" i="1"/>
  <c r="F365" i="1"/>
  <c r="H365" i="1"/>
  <c r="F366" i="1"/>
  <c r="H366" i="1"/>
  <c r="F367" i="1"/>
  <c r="H367" i="1"/>
  <c r="H368" i="1"/>
  <c r="H369" i="1"/>
  <c r="H370" i="1"/>
  <c r="H371" i="1"/>
  <c r="H372" i="1"/>
  <c r="H375" i="1"/>
  <c r="H376" i="1"/>
  <c r="H377" i="1"/>
  <c r="H378" i="1"/>
  <c r="H379" i="1"/>
  <c r="H382" i="1"/>
  <c r="H383" i="1"/>
  <c r="H384" i="1"/>
  <c r="H385" i="1"/>
  <c r="H386" i="1"/>
  <c r="H387" i="1"/>
  <c r="H388" i="1"/>
  <c r="H389" i="1"/>
  <c r="H390" i="1"/>
  <c r="H391" i="1"/>
  <c r="H392" i="1"/>
  <c r="H393" i="1"/>
  <c r="H394" i="1"/>
  <c r="H395" i="1"/>
  <c r="H396" i="1"/>
  <c r="H397" i="1"/>
  <c r="H398" i="1"/>
  <c r="H399" i="1"/>
  <c r="H401" i="1"/>
  <c r="H402" i="1"/>
  <c r="H404" i="1"/>
  <c r="H405" i="1"/>
  <c r="H406" i="1"/>
  <c r="H407" i="1"/>
  <c r="H408" i="1"/>
  <c r="H409" i="1"/>
  <c r="H410" i="1"/>
  <c r="H411" i="1"/>
  <c r="H412" i="1"/>
  <c r="H413" i="1"/>
  <c r="H414" i="1"/>
  <c r="H416" i="1"/>
  <c r="H417" i="1"/>
  <c r="H418" i="1"/>
  <c r="H419" i="1"/>
  <c r="H421" i="1"/>
  <c r="H422" i="1"/>
  <c r="F423" i="1"/>
  <c r="H423" i="1"/>
  <c r="H424" i="1"/>
  <c r="H425" i="1"/>
  <c r="H426" i="1"/>
  <c r="H427" i="1"/>
  <c r="F429" i="1"/>
  <c r="H429" i="1"/>
  <c r="F430" i="1"/>
  <c r="H430" i="1"/>
  <c r="H431" i="1"/>
  <c r="H432" i="1"/>
  <c r="F434" i="1"/>
  <c r="H434" i="1"/>
  <c r="H435" i="1"/>
  <c r="H436" i="1"/>
  <c r="H437" i="1"/>
  <c r="H438" i="1"/>
  <c r="F439" i="1"/>
  <c r="H439" i="1"/>
  <c r="H441" i="1"/>
  <c r="H442" i="1"/>
  <c r="H443" i="1"/>
  <c r="H445" i="1"/>
  <c r="F446" i="1"/>
  <c r="H446" i="1"/>
  <c r="H447" i="1"/>
  <c r="H448" i="1"/>
  <c r="H449" i="1"/>
  <c r="H450" i="1"/>
  <c r="H452" i="1"/>
  <c r="H453" i="1"/>
  <c r="H454" i="1"/>
  <c r="H455" i="1"/>
  <c r="H457" i="1"/>
  <c r="H458" i="1"/>
  <c r="F459" i="1"/>
  <c r="H459" i="1"/>
  <c r="F460" i="1"/>
  <c r="H460" i="1"/>
  <c r="H461" i="1"/>
  <c r="H462" i="1"/>
  <c r="H463" i="1"/>
  <c r="H464" i="1"/>
  <c r="H465" i="1"/>
  <c r="H466" i="1"/>
  <c r="H467" i="1"/>
  <c r="H468" i="1"/>
  <c r="H469" i="1"/>
  <c r="F472" i="1"/>
  <c r="H472" i="1"/>
  <c r="F473" i="1"/>
  <c r="H473" i="1"/>
  <c r="H474" i="1"/>
  <c r="H475" i="1"/>
  <c r="H476" i="1"/>
  <c r="H478" i="1"/>
  <c r="H479" i="1"/>
  <c r="H480" i="1"/>
  <c r="H481" i="1"/>
  <c r="H482" i="1"/>
  <c r="H483" i="1"/>
  <c r="H484" i="1"/>
  <c r="H485" i="1"/>
  <c r="H486" i="1"/>
  <c r="H488" i="1"/>
  <c r="H489" i="1"/>
  <c r="H490" i="1"/>
  <c r="H491" i="1"/>
  <c r="H492" i="1"/>
  <c r="H493" i="1"/>
  <c r="H494" i="1"/>
  <c r="H495" i="1"/>
  <c r="N21" i="19"/>
  <c r="M22" i="19"/>
  <c r="N22" i="19"/>
  <c r="M23" i="19"/>
  <c r="N23" i="19"/>
  <c r="M24" i="19"/>
  <c r="N24" i="19"/>
  <c r="M25" i="19"/>
  <c r="N25" i="19"/>
  <c r="M26" i="19"/>
  <c r="N26" i="19"/>
  <c r="M27" i="19"/>
  <c r="N27" i="19"/>
  <c r="N28" i="19"/>
  <c r="J102" i="19"/>
  <c r="F102" i="19"/>
  <c r="A102" i="19"/>
  <c r="J93" i="19"/>
  <c r="G93" i="19"/>
  <c r="F93" i="19"/>
  <c r="A93" i="19"/>
  <c r="G102" i="19"/>
  <c r="G150" i="19"/>
  <c r="F150" i="19"/>
  <c r="J84" i="19"/>
  <c r="G84" i="19"/>
  <c r="J75" i="19"/>
  <c r="G75" i="19"/>
  <c r="F84" i="19"/>
  <c r="A84" i="19"/>
  <c r="J66" i="19"/>
  <c r="G66" i="19"/>
  <c r="F75" i="19"/>
  <c r="A75" i="19"/>
  <c r="J57" i="19"/>
  <c r="G57" i="19"/>
  <c r="F66" i="19"/>
  <c r="A66" i="19"/>
  <c r="J48" i="19"/>
  <c r="G48" i="19"/>
  <c r="F57" i="19"/>
  <c r="A57" i="19"/>
  <c r="E17" i="1"/>
  <c r="F48" i="19"/>
  <c r="A48" i="19"/>
  <c r="L11" i="19"/>
  <c r="F123" i="19"/>
  <c r="F124" i="19"/>
  <c r="F125" i="19"/>
  <c r="F126" i="19"/>
  <c r="F128" i="19"/>
  <c r="F129" i="19"/>
  <c r="F130" i="19"/>
  <c r="F132" i="19"/>
  <c r="F133" i="19"/>
  <c r="F134" i="19"/>
  <c r="F136" i="19"/>
  <c r="F137" i="19"/>
  <c r="F138" i="19"/>
  <c r="F139" i="19"/>
  <c r="F140" i="19"/>
  <c r="F142" i="19"/>
  <c r="F143" i="19"/>
  <c r="F144" i="19"/>
  <c r="F145" i="19"/>
  <c r="F146" i="19"/>
  <c r="F152" i="19"/>
  <c r="F154" i="19"/>
  <c r="F155" i="19"/>
  <c r="F156" i="19"/>
  <c r="L12" i="19"/>
  <c r="M12" i="19"/>
  <c r="L13" i="19"/>
  <c r="M13" i="19"/>
  <c r="L14" i="19"/>
  <c r="M14" i="19"/>
  <c r="M15" i="19"/>
  <c r="A32" i="19"/>
  <c r="A8" i="19"/>
  <c r="G156" i="19"/>
  <c r="G155" i="19"/>
  <c r="G154" i="19"/>
  <c r="G152" i="19"/>
  <c r="G151" i="19"/>
  <c r="G148" i="19"/>
  <c r="G147" i="19"/>
  <c r="G146" i="19"/>
  <c r="G145" i="19"/>
  <c r="G144" i="19"/>
  <c r="G143" i="19"/>
  <c r="F244" i="1"/>
  <c r="G140" i="19"/>
  <c r="G139" i="19"/>
  <c r="G138" i="19"/>
  <c r="G137" i="19"/>
  <c r="G136" i="19"/>
  <c r="G134" i="19"/>
  <c r="G133" i="19"/>
  <c r="G132" i="19"/>
  <c r="G130" i="19"/>
  <c r="G129" i="19"/>
  <c r="G128" i="19"/>
  <c r="G126" i="19"/>
  <c r="G125" i="19"/>
  <c r="G124" i="19"/>
  <c r="G123" i="19"/>
  <c r="G120" i="19"/>
  <c r="D31" i="19"/>
  <c r="A31" i="19"/>
  <c r="L27" i="19"/>
  <c r="L26" i="19"/>
  <c r="L25" i="19"/>
  <c r="L24" i="19"/>
  <c r="L23" i="19"/>
  <c r="L22" i="19"/>
  <c r="L21" i="19"/>
  <c r="D7" i="19"/>
  <c r="A7" i="19"/>
  <c r="G6" i="19"/>
  <c r="F6" i="19"/>
  <c r="D6" i="19"/>
  <c r="A6" i="19"/>
  <c r="J5" i="19"/>
  <c r="I5" i="19"/>
  <c r="G5" i="19"/>
  <c r="F5" i="19"/>
  <c r="D5" i="19"/>
  <c r="A5" i="19"/>
  <c r="J4" i="19"/>
  <c r="I4" i="19"/>
  <c r="G4" i="19"/>
  <c r="F4" i="19"/>
  <c r="D4" i="19"/>
  <c r="A4" i="19"/>
  <c r="B2" i="19"/>
  <c r="L21" i="3"/>
  <c r="D47" i="1"/>
  <c r="F163" i="1"/>
  <c r="D95" i="1"/>
  <c r="D113" i="1"/>
  <c r="D121" i="1"/>
  <c r="D163" i="1"/>
  <c r="F214" i="1"/>
  <c r="F224" i="1"/>
  <c r="F325" i="1"/>
  <c r="F363" i="1"/>
  <c r="D213" i="1"/>
  <c r="D290" i="1"/>
  <c r="D96" i="1"/>
  <c r="D109" i="1"/>
  <c r="F148" i="1"/>
  <c r="D146" i="1"/>
  <c r="F192" i="1"/>
  <c r="F196" i="1"/>
  <c r="F204" i="1"/>
  <c r="F206" i="1"/>
  <c r="D191" i="1"/>
  <c r="D192" i="1"/>
  <c r="D196" i="1"/>
  <c r="D204" i="1"/>
  <c r="D206" i="1"/>
  <c r="D214" i="1"/>
  <c r="D224" i="1"/>
  <c r="D244" i="1"/>
  <c r="D325" i="1"/>
  <c r="D363" i="1"/>
  <c r="F374" i="1"/>
  <c r="F380" i="1"/>
  <c r="F428" i="1"/>
  <c r="F456" i="1"/>
  <c r="F470" i="1"/>
  <c r="D373" i="1"/>
  <c r="D374" i="1"/>
  <c r="D380" i="1"/>
  <c r="D428" i="1"/>
  <c r="D456" i="1"/>
  <c r="D470" i="1"/>
  <c r="M21" i="3"/>
  <c r="D31" i="3"/>
  <c r="L22" i="3"/>
  <c r="M22" i="3"/>
  <c r="L23" i="3"/>
  <c r="M23" i="3"/>
  <c r="L24" i="3"/>
  <c r="M24" i="3"/>
  <c r="L25" i="3"/>
  <c r="M25" i="3"/>
  <c r="L26" i="3"/>
  <c r="M26" i="3"/>
  <c r="L27" i="3"/>
  <c r="M27" i="3"/>
  <c r="M28" i="3"/>
  <c r="A31" i="3"/>
  <c r="M21" i="18"/>
  <c r="G149" i="1"/>
  <c r="G150" i="1"/>
  <c r="G151" i="1"/>
  <c r="G152" i="1"/>
  <c r="G153" i="1"/>
  <c r="G148" i="1"/>
  <c r="G154" i="1"/>
  <c r="G155" i="1"/>
  <c r="G156" i="1"/>
  <c r="G157" i="1"/>
  <c r="G158" i="1"/>
  <c r="G159" i="1"/>
  <c r="G160" i="1"/>
  <c r="G161" i="1"/>
  <c r="G162" i="1"/>
  <c r="N21" i="18"/>
  <c r="M22" i="18"/>
  <c r="N22" i="18"/>
  <c r="M23" i="18"/>
  <c r="N23" i="18"/>
  <c r="M24" i="18"/>
  <c r="N24" i="18"/>
  <c r="M25" i="18"/>
  <c r="N25" i="18"/>
  <c r="M26" i="18"/>
  <c r="N26" i="18"/>
  <c r="M27" i="18"/>
  <c r="N27" i="18"/>
  <c r="N28" i="18"/>
  <c r="A31" i="18"/>
  <c r="F131" i="18"/>
  <c r="E131" i="18"/>
  <c r="F130" i="18"/>
  <c r="E130" i="18"/>
  <c r="F129" i="18"/>
  <c r="E129" i="18"/>
  <c r="F128" i="18"/>
  <c r="E128" i="18"/>
  <c r="F127" i="18"/>
  <c r="E127" i="18"/>
  <c r="F125" i="18"/>
  <c r="E125" i="18"/>
  <c r="F124" i="18"/>
  <c r="E124" i="18"/>
  <c r="F123" i="18"/>
  <c r="E123" i="18"/>
  <c r="F122" i="18"/>
  <c r="E122" i="18"/>
  <c r="F121" i="18"/>
  <c r="E121" i="18"/>
  <c r="F120" i="18"/>
  <c r="E120" i="18"/>
  <c r="F118" i="18"/>
  <c r="E118" i="18"/>
  <c r="F117" i="18"/>
  <c r="E117" i="18"/>
  <c r="F116" i="18"/>
  <c r="E116" i="18"/>
  <c r="F115" i="18"/>
  <c r="E115" i="18"/>
  <c r="F113" i="18"/>
  <c r="E113" i="18"/>
  <c r="F112" i="18"/>
  <c r="E112" i="18"/>
  <c r="F111" i="18"/>
  <c r="E111" i="18"/>
  <c r="F110" i="18"/>
  <c r="E110" i="18"/>
  <c r="F109" i="18"/>
  <c r="E109" i="18"/>
  <c r="F108" i="18"/>
  <c r="E108" i="18"/>
  <c r="F106" i="18"/>
  <c r="E106" i="18"/>
  <c r="F105" i="18"/>
  <c r="E105" i="18"/>
  <c r="F125" i="3"/>
  <c r="F124" i="3"/>
  <c r="F103" i="18"/>
  <c r="E470" i="1"/>
  <c r="E456" i="1"/>
  <c r="E428" i="1"/>
  <c r="E380" i="1"/>
  <c r="E374" i="1"/>
  <c r="E373" i="1"/>
  <c r="E363" i="1"/>
  <c r="E325" i="1"/>
  <c r="E290" i="1"/>
  <c r="E244" i="1"/>
  <c r="E224" i="1"/>
  <c r="E214" i="1"/>
  <c r="E213" i="1"/>
  <c r="E206" i="1"/>
  <c r="E196" i="1"/>
  <c r="E192" i="1"/>
  <c r="E191" i="1"/>
  <c r="E163" i="1"/>
  <c r="E146" i="1"/>
  <c r="E121" i="1"/>
  <c r="E113" i="1"/>
  <c r="E109" i="1"/>
  <c r="E96" i="1"/>
  <c r="E95" i="1"/>
  <c r="E47" i="1"/>
  <c r="E18" i="1"/>
  <c r="D18" i="1"/>
  <c r="A131" i="18"/>
  <c r="A130" i="18"/>
  <c r="A129" i="18"/>
  <c r="A128" i="18"/>
  <c r="A127" i="18"/>
  <c r="A125" i="18"/>
  <c r="A124" i="18"/>
  <c r="A123" i="18"/>
  <c r="A122" i="18"/>
  <c r="A121" i="18"/>
  <c r="A120" i="18"/>
  <c r="A118" i="18"/>
  <c r="A117" i="18"/>
  <c r="A116" i="18"/>
  <c r="A115" i="18"/>
  <c r="A113" i="18"/>
  <c r="A112" i="18"/>
  <c r="A111" i="18"/>
  <c r="A110" i="18"/>
  <c r="A109" i="18"/>
  <c r="A108" i="18"/>
  <c r="A106" i="18"/>
  <c r="A105" i="18"/>
  <c r="F102" i="18"/>
  <c r="J84" i="18"/>
  <c r="G84" i="18"/>
  <c r="F84" i="18"/>
  <c r="A84" i="18"/>
  <c r="J75" i="18"/>
  <c r="G75" i="18"/>
  <c r="F75" i="18"/>
  <c r="A75" i="18"/>
  <c r="J66" i="18"/>
  <c r="G66" i="18"/>
  <c r="F66" i="18"/>
  <c r="A66" i="18"/>
  <c r="J57" i="18"/>
  <c r="G57" i="18"/>
  <c r="F57" i="18"/>
  <c r="A57" i="18"/>
  <c r="J48" i="18"/>
  <c r="G48" i="18"/>
  <c r="F48" i="18"/>
  <c r="A48" i="18"/>
  <c r="L21" i="18"/>
  <c r="D31" i="18"/>
  <c r="L22" i="18"/>
  <c r="L23" i="18"/>
  <c r="L24" i="18"/>
  <c r="L25" i="18"/>
  <c r="L26" i="18"/>
  <c r="L27" i="18"/>
  <c r="L11" i="18"/>
  <c r="M11" i="18"/>
  <c r="L12" i="18"/>
  <c r="M12" i="18"/>
  <c r="L13" i="18"/>
  <c r="M13" i="18"/>
  <c r="L14" i="18"/>
  <c r="M14" i="18"/>
  <c r="M15" i="18"/>
  <c r="D7" i="18"/>
  <c r="A7" i="18"/>
  <c r="G6" i="18"/>
  <c r="F6" i="18"/>
  <c r="D6" i="18"/>
  <c r="A6" i="18"/>
  <c r="J5" i="18"/>
  <c r="I5" i="18"/>
  <c r="G5" i="18"/>
  <c r="F5" i="18"/>
  <c r="D5" i="18"/>
  <c r="A5" i="18"/>
  <c r="J4" i="18"/>
  <c r="I4" i="18"/>
  <c r="G4" i="18"/>
  <c r="F4" i="18"/>
  <c r="D4" i="18"/>
  <c r="A4" i="18"/>
  <c r="B2" i="18"/>
  <c r="S131" i="3"/>
  <c r="S130" i="3"/>
  <c r="S129" i="3"/>
  <c r="S128" i="3"/>
  <c r="S127" i="3"/>
  <c r="S125" i="3"/>
  <c r="S124" i="3"/>
  <c r="S123" i="3"/>
  <c r="S122" i="3"/>
  <c r="S121" i="3"/>
  <c r="S120" i="3"/>
  <c r="S118" i="3"/>
  <c r="S117" i="3"/>
  <c r="S116" i="3"/>
  <c r="S115" i="3"/>
  <c r="S113" i="3"/>
  <c r="S112" i="3"/>
  <c r="S111" i="3"/>
  <c r="S110" i="3"/>
  <c r="S109" i="3"/>
  <c r="S108" i="3"/>
  <c r="S106" i="3"/>
  <c r="L11" i="3"/>
  <c r="E105" i="3"/>
  <c r="E106" i="3"/>
  <c r="E108" i="3"/>
  <c r="E109" i="3"/>
  <c r="E110" i="3"/>
  <c r="E111" i="3"/>
  <c r="E112" i="3"/>
  <c r="E113" i="3"/>
  <c r="E115" i="3"/>
  <c r="E116" i="3"/>
  <c r="E117" i="3"/>
  <c r="E118" i="3"/>
  <c r="E120" i="3"/>
  <c r="E121" i="3"/>
  <c r="E122" i="3"/>
  <c r="E123" i="3"/>
  <c r="E124" i="3"/>
  <c r="E125" i="3"/>
  <c r="E127" i="3"/>
  <c r="E128" i="3"/>
  <c r="E129" i="3"/>
  <c r="E130" i="3"/>
  <c r="E131" i="3"/>
  <c r="M11" i="3"/>
  <c r="L12" i="3"/>
  <c r="M12" i="3"/>
  <c r="L13" i="3"/>
  <c r="M13" i="3"/>
  <c r="L14" i="3"/>
  <c r="M14" i="3"/>
  <c r="M15" i="3"/>
  <c r="J48" i="3"/>
  <c r="J57" i="3"/>
  <c r="J66" i="3"/>
  <c r="J75" i="3"/>
  <c r="J84" i="3"/>
  <c r="F126" i="3"/>
  <c r="F119" i="3"/>
  <c r="F114" i="3"/>
  <c r="F107" i="3"/>
  <c r="F104" i="3"/>
  <c r="B14" i="1"/>
  <c r="E103" i="3"/>
  <c r="A131" i="3"/>
  <c r="A130" i="3"/>
  <c r="A129" i="3"/>
  <c r="A128" i="3"/>
  <c r="A127" i="3"/>
  <c r="A125" i="3"/>
  <c r="A124" i="3"/>
  <c r="A123" i="3"/>
  <c r="A122" i="3"/>
  <c r="A121" i="3"/>
  <c r="A120" i="3"/>
  <c r="A118" i="3"/>
  <c r="A117" i="3"/>
  <c r="A116" i="3"/>
  <c r="A115" i="3"/>
  <c r="A113" i="3"/>
  <c r="A112" i="3"/>
  <c r="A111" i="3"/>
  <c r="A110" i="3"/>
  <c r="A109" i="3"/>
  <c r="A108" i="3"/>
  <c r="A106" i="3"/>
  <c r="A105" i="3"/>
  <c r="G126" i="3"/>
  <c r="G119" i="3"/>
  <c r="G114" i="3"/>
  <c r="G107" i="3"/>
  <c r="G104" i="3"/>
  <c r="E126" i="3"/>
  <c r="A126" i="3"/>
  <c r="E119" i="3"/>
  <c r="A119" i="3"/>
  <c r="E114" i="3"/>
  <c r="A114" i="3"/>
  <c r="E107" i="3"/>
  <c r="A107" i="3"/>
  <c r="E104" i="3"/>
  <c r="A104" i="3"/>
  <c r="G48" i="3"/>
  <c r="F48" i="3"/>
  <c r="G57" i="3"/>
  <c r="F57" i="3"/>
  <c r="G66" i="3"/>
  <c r="F66" i="3"/>
  <c r="G75" i="3"/>
  <c r="F75" i="3"/>
  <c r="G84" i="3"/>
  <c r="F84" i="3"/>
  <c r="A48" i="3"/>
  <c r="A57" i="3"/>
  <c r="A66" i="3"/>
  <c r="A75" i="3"/>
  <c r="A84" i="3"/>
  <c r="F103" i="3"/>
  <c r="F102" i="3"/>
  <c r="G6" i="3"/>
  <c r="F6" i="3"/>
  <c r="J5" i="3"/>
  <c r="I5" i="3"/>
  <c r="G5" i="3"/>
  <c r="J4" i="3"/>
  <c r="I4" i="3"/>
  <c r="G4" i="3"/>
  <c r="F5" i="3"/>
  <c r="F4" i="3"/>
  <c r="D7" i="3"/>
  <c r="A7" i="3"/>
  <c r="D6" i="3"/>
  <c r="A6" i="3"/>
  <c r="D5" i="3"/>
  <c r="A5" i="3"/>
  <c r="D4" i="3"/>
  <c r="A4" i="3"/>
  <c r="A7" i="1"/>
  <c r="A6" i="1"/>
  <c r="A5" i="1"/>
  <c r="A4" i="1"/>
  <c r="C7" i="1"/>
  <c r="C6" i="1"/>
  <c r="C5" i="1"/>
  <c r="C4" i="1"/>
  <c r="H374" i="1"/>
  <c r="H380" i="1"/>
  <c r="H428" i="1"/>
  <c r="H456" i="1"/>
  <c r="H470" i="1"/>
  <c r="H214" i="1"/>
  <c r="H224" i="1"/>
  <c r="H244" i="1"/>
  <c r="H290" i="1"/>
  <c r="H325" i="1"/>
  <c r="H363" i="1"/>
  <c r="H192" i="1"/>
  <c r="H196" i="1"/>
  <c r="H204" i="1"/>
  <c r="H206" i="1"/>
  <c r="H163" i="1"/>
  <c r="B2" i="3"/>
  <c r="E495" i="1"/>
  <c r="E494" i="1"/>
  <c r="E493" i="1"/>
  <c r="E492" i="1"/>
  <c r="E491" i="1"/>
  <c r="E490" i="1"/>
  <c r="E489" i="1"/>
  <c r="E488" i="1"/>
  <c r="E486" i="1"/>
  <c r="E485" i="1"/>
  <c r="E484" i="1"/>
  <c r="E483" i="1"/>
  <c r="E482" i="1"/>
  <c r="E481" i="1"/>
  <c r="E480" i="1"/>
  <c r="E479" i="1"/>
  <c r="E478" i="1"/>
  <c r="E476" i="1"/>
  <c r="E475" i="1"/>
  <c r="E474" i="1"/>
  <c r="E473" i="1"/>
  <c r="E472" i="1"/>
  <c r="E469" i="1"/>
  <c r="E468" i="1"/>
  <c r="E467" i="1"/>
  <c r="E466" i="1"/>
  <c r="E465" i="1"/>
  <c r="E464" i="1"/>
  <c r="E463" i="1"/>
  <c r="E462" i="1"/>
  <c r="E461" i="1"/>
  <c r="E460" i="1"/>
  <c r="E459" i="1"/>
  <c r="E458" i="1"/>
  <c r="E457" i="1"/>
  <c r="E455" i="1"/>
  <c r="E454" i="1"/>
  <c r="E453" i="1"/>
  <c r="E452" i="1"/>
  <c r="E450" i="1"/>
  <c r="E449" i="1"/>
  <c r="E448" i="1"/>
  <c r="E447" i="1"/>
  <c r="E446" i="1"/>
  <c r="E445" i="1"/>
  <c r="E443" i="1"/>
  <c r="E442" i="1"/>
  <c r="E441" i="1"/>
  <c r="E439" i="1"/>
  <c r="E438" i="1"/>
  <c r="E437" i="1"/>
  <c r="E436" i="1"/>
  <c r="E435" i="1"/>
  <c r="E434" i="1"/>
  <c r="E432" i="1"/>
  <c r="E431" i="1"/>
  <c r="E430" i="1"/>
  <c r="E429" i="1"/>
  <c r="E427" i="1"/>
  <c r="E426" i="1"/>
  <c r="E425" i="1"/>
  <c r="E424" i="1"/>
  <c r="E423" i="1"/>
  <c r="E422" i="1"/>
  <c r="E421" i="1"/>
  <c r="E419" i="1"/>
  <c r="E418" i="1"/>
  <c r="E417" i="1"/>
  <c r="E416" i="1"/>
  <c r="E414" i="1"/>
  <c r="E413" i="1"/>
  <c r="E412" i="1"/>
  <c r="E411" i="1"/>
  <c r="E410" i="1"/>
  <c r="E409" i="1"/>
  <c r="E408" i="1"/>
  <c r="E407" i="1"/>
  <c r="E406" i="1"/>
  <c r="E405" i="1"/>
  <c r="E404" i="1"/>
  <c r="E402" i="1"/>
  <c r="E401" i="1"/>
  <c r="E399" i="1"/>
  <c r="E398" i="1"/>
  <c r="E397" i="1"/>
  <c r="E396" i="1"/>
  <c r="E395" i="1"/>
  <c r="E394" i="1"/>
  <c r="E393" i="1"/>
  <c r="E392" i="1"/>
  <c r="E391" i="1"/>
  <c r="E390" i="1"/>
  <c r="E389" i="1"/>
  <c r="E388" i="1"/>
  <c r="E387" i="1"/>
  <c r="E386" i="1"/>
  <c r="E385" i="1"/>
  <c r="E384" i="1"/>
  <c r="E383" i="1"/>
  <c r="E382" i="1"/>
  <c r="E379" i="1"/>
  <c r="E378" i="1"/>
  <c r="E377" i="1"/>
  <c r="E376" i="1"/>
  <c r="E375" i="1"/>
  <c r="E372" i="1"/>
  <c r="E371" i="1"/>
  <c r="E370" i="1"/>
  <c r="E369" i="1"/>
  <c r="E368" i="1"/>
  <c r="E367" i="1"/>
  <c r="E366" i="1"/>
  <c r="E365" i="1"/>
  <c r="E364" i="1"/>
  <c r="E362" i="1"/>
  <c r="E361" i="1"/>
  <c r="E360" i="1"/>
  <c r="E359" i="1"/>
  <c r="E358" i="1"/>
  <c r="E357" i="1"/>
  <c r="E356" i="1"/>
  <c r="E355" i="1"/>
  <c r="E354" i="1"/>
  <c r="E353" i="1"/>
  <c r="E352" i="1"/>
  <c r="E351" i="1"/>
  <c r="E350" i="1"/>
  <c r="E349" i="1"/>
  <c r="E348" i="1"/>
  <c r="E347" i="1"/>
  <c r="E346" i="1"/>
  <c r="E345" i="1"/>
  <c r="E344" i="1"/>
  <c r="E343" i="1"/>
  <c r="E342" i="1"/>
  <c r="E341" i="1"/>
  <c r="E340" i="1"/>
  <c r="E339" i="1"/>
  <c r="E338" i="1"/>
  <c r="E337" i="1"/>
  <c r="E336" i="1"/>
  <c r="E335" i="1"/>
  <c r="E334" i="1"/>
  <c r="E333" i="1"/>
  <c r="E332" i="1"/>
  <c r="E331" i="1"/>
  <c r="E330" i="1"/>
  <c r="E329" i="1"/>
  <c r="E328" i="1"/>
  <c r="E327" i="1"/>
  <c r="E326" i="1"/>
  <c r="E324" i="1"/>
  <c r="E323" i="1"/>
  <c r="E322" i="1"/>
  <c r="E321" i="1"/>
  <c r="E319" i="1"/>
  <c r="E318" i="1"/>
  <c r="E317" i="1"/>
  <c r="E316" i="1"/>
  <c r="E315" i="1"/>
  <c r="E314" i="1"/>
  <c r="E313" i="1"/>
  <c r="E312" i="1"/>
  <c r="E311" i="1"/>
  <c r="E310" i="1"/>
  <c r="E309" i="1"/>
  <c r="E308" i="1"/>
  <c r="E307" i="1"/>
  <c r="E306" i="1"/>
  <c r="E304" i="1"/>
  <c r="E303" i="1"/>
  <c r="E302" i="1"/>
  <c r="E301" i="1"/>
  <c r="E300" i="1"/>
  <c r="E299" i="1"/>
  <c r="E298" i="1"/>
  <c r="E297" i="1"/>
  <c r="E296" i="1"/>
  <c r="E294" i="1"/>
  <c r="E293" i="1"/>
  <c r="E292" i="1"/>
  <c r="E289" i="1"/>
  <c r="E288" i="1"/>
  <c r="E287" i="1"/>
  <c r="E286" i="1"/>
  <c r="E285" i="1"/>
  <c r="E284" i="1"/>
  <c r="E283" i="1"/>
  <c r="E282" i="1"/>
  <c r="E281" i="1"/>
  <c r="E280" i="1"/>
  <c r="E279" i="1"/>
  <c r="E278" i="1"/>
  <c r="E277" i="1"/>
  <c r="E276" i="1"/>
  <c r="E275" i="1"/>
  <c r="E274" i="1"/>
  <c r="E273" i="1"/>
  <c r="E272" i="1"/>
  <c r="E271" i="1"/>
  <c r="E270" i="1"/>
  <c r="E269" i="1"/>
  <c r="E268" i="1"/>
  <c r="E267" i="1"/>
  <c r="E266" i="1"/>
  <c r="E265" i="1"/>
  <c r="E264" i="1"/>
  <c r="E263" i="1"/>
  <c r="E262" i="1"/>
  <c r="E261" i="1"/>
  <c r="E260" i="1"/>
  <c r="E259" i="1"/>
  <c r="E258" i="1"/>
  <c r="E257" i="1"/>
  <c r="E256" i="1"/>
  <c r="E255" i="1"/>
  <c r="E254" i="1"/>
  <c r="E253" i="1"/>
  <c r="E252" i="1"/>
  <c r="E251" i="1"/>
  <c r="E250" i="1"/>
  <c r="E249" i="1"/>
  <c r="E248" i="1"/>
  <c r="E247" i="1"/>
  <c r="E246" i="1"/>
  <c r="E245" i="1"/>
  <c r="E243" i="1"/>
  <c r="E242" i="1"/>
  <c r="E241" i="1"/>
  <c r="E240" i="1"/>
  <c r="E239" i="1"/>
  <c r="E238" i="1"/>
  <c r="E237" i="1"/>
  <c r="E236" i="1"/>
  <c r="E235" i="1"/>
  <c r="E234" i="1"/>
  <c r="E233" i="1"/>
  <c r="E232" i="1"/>
  <c r="E231" i="1"/>
  <c r="E230" i="1"/>
  <c r="E229" i="1"/>
  <c r="E228" i="1"/>
  <c r="E227" i="1"/>
  <c r="E226" i="1"/>
  <c r="E225" i="1"/>
  <c r="E223" i="1"/>
  <c r="E222" i="1"/>
  <c r="E221" i="1"/>
  <c r="E220" i="1"/>
  <c r="E219" i="1"/>
  <c r="E218" i="1"/>
  <c r="E217" i="1"/>
  <c r="E216" i="1"/>
  <c r="E215" i="1"/>
  <c r="E212" i="1"/>
  <c r="E211" i="1"/>
  <c r="E210" i="1"/>
  <c r="E209" i="1"/>
  <c r="E208" i="1"/>
  <c r="E207" i="1"/>
  <c r="E205" i="1"/>
  <c r="E203" i="1"/>
  <c r="E202" i="1"/>
  <c r="E201" i="1"/>
  <c r="E200" i="1"/>
  <c r="E199" i="1"/>
  <c r="E198" i="1"/>
  <c r="E197" i="1"/>
  <c r="E195" i="1"/>
  <c r="E194" i="1"/>
  <c r="E193" i="1"/>
  <c r="E190" i="1"/>
  <c r="E189" i="1"/>
  <c r="E188" i="1"/>
  <c r="E187" i="1"/>
  <c r="E186" i="1"/>
  <c r="E184" i="1"/>
  <c r="E183" i="1"/>
  <c r="E182" i="1"/>
  <c r="E181" i="1"/>
  <c r="E180" i="1"/>
  <c r="E179" i="1"/>
  <c r="E178" i="1"/>
  <c r="E177" i="1"/>
  <c r="E176" i="1"/>
  <c r="E175" i="1"/>
  <c r="E174" i="1"/>
  <c r="E173" i="1"/>
  <c r="E172" i="1"/>
  <c r="E171" i="1"/>
  <c r="E170" i="1"/>
  <c r="E169" i="1"/>
  <c r="E168" i="1"/>
  <c r="E166" i="1"/>
  <c r="E165" i="1"/>
  <c r="E162" i="1"/>
  <c r="E161" i="1"/>
  <c r="E160" i="1"/>
  <c r="E159" i="1"/>
  <c r="E158" i="1"/>
  <c r="E157" i="1"/>
  <c r="E156" i="1"/>
  <c r="E155" i="1"/>
  <c r="E154" i="1"/>
  <c r="E153" i="1"/>
  <c r="E152" i="1"/>
  <c r="E151" i="1"/>
  <c r="E150" i="1"/>
  <c r="E149" i="1"/>
  <c r="E148" i="1"/>
  <c r="E147" i="1"/>
  <c r="E145" i="1"/>
  <c r="E144" i="1"/>
  <c r="E143" i="1"/>
  <c r="E142" i="1"/>
  <c r="E140" i="1"/>
  <c r="E139" i="1"/>
  <c r="E138" i="1"/>
  <c r="E137" i="1"/>
  <c r="E136" i="1"/>
  <c r="E135" i="1"/>
  <c r="E134" i="1"/>
  <c r="E132" i="1"/>
  <c r="E131" i="1"/>
  <c r="E130" i="1"/>
  <c r="E129" i="1"/>
  <c r="E128" i="1"/>
  <c r="E127" i="1"/>
  <c r="E126" i="1"/>
  <c r="E125" i="1"/>
  <c r="E124" i="1"/>
  <c r="E123" i="1"/>
  <c r="E122" i="1"/>
  <c r="E120" i="1"/>
  <c r="E119" i="1"/>
  <c r="E118" i="1"/>
  <c r="E117" i="1"/>
  <c r="E116" i="1"/>
  <c r="E115" i="1"/>
  <c r="E114" i="1"/>
  <c r="E112" i="1"/>
  <c r="E111" i="1"/>
  <c r="E110" i="1"/>
  <c r="E108" i="1"/>
  <c r="E107" i="1"/>
  <c r="E106" i="1"/>
  <c r="E105" i="1"/>
  <c r="E104" i="1"/>
  <c r="E103" i="1"/>
  <c r="E102" i="1"/>
  <c r="E101" i="1"/>
  <c r="E100" i="1"/>
  <c r="E99" i="1"/>
  <c r="E98" i="1"/>
  <c r="E97" i="1"/>
  <c r="E94" i="1"/>
  <c r="E93" i="1"/>
  <c r="E92" i="1"/>
  <c r="E91" i="1"/>
  <c r="E90" i="1"/>
  <c r="E88" i="1"/>
  <c r="E87" i="1"/>
  <c r="E86" i="1"/>
  <c r="E85" i="1"/>
  <c r="E84" i="1"/>
  <c r="E83" i="1"/>
  <c r="E82" i="1"/>
  <c r="E81" i="1"/>
  <c r="E80" i="1"/>
  <c r="E79" i="1"/>
  <c r="E78" i="1"/>
  <c r="E77" i="1"/>
  <c r="E76" i="1"/>
  <c r="E75" i="1"/>
  <c r="E74" i="1"/>
  <c r="E72" i="1"/>
  <c r="E71" i="1"/>
  <c r="E70" i="1"/>
  <c r="E69" i="1"/>
  <c r="E68" i="1"/>
  <c r="E67" i="1"/>
  <c r="E66" i="1"/>
  <c r="E64" i="1"/>
  <c r="E63" i="1"/>
  <c r="E62" i="1"/>
  <c r="E61" i="1"/>
  <c r="E60" i="1"/>
  <c r="E59" i="1"/>
  <c r="E58" i="1"/>
  <c r="E57" i="1"/>
  <c r="E56" i="1"/>
  <c r="E55" i="1"/>
  <c r="E54" i="1"/>
  <c r="E52" i="1"/>
  <c r="E51" i="1"/>
  <c r="E50" i="1"/>
  <c r="E49" i="1"/>
  <c r="E48" i="1"/>
  <c r="E46" i="1"/>
  <c r="E45" i="1"/>
  <c r="E44" i="1"/>
  <c r="E42" i="1"/>
  <c r="E41" i="1"/>
  <c r="E40" i="1"/>
  <c r="E38" i="1"/>
  <c r="E37" i="1"/>
  <c r="E36" i="1"/>
  <c r="E35" i="1"/>
  <c r="E34" i="1"/>
  <c r="E33" i="1"/>
  <c r="E32" i="1"/>
  <c r="E31" i="1"/>
  <c r="E30" i="1"/>
  <c r="E29" i="1"/>
  <c r="E28" i="1"/>
  <c r="E27" i="1"/>
  <c r="E26" i="1"/>
  <c r="E25" i="1"/>
  <c r="E24" i="1"/>
  <c r="E23" i="1"/>
  <c r="E22" i="1"/>
  <c r="E21" i="1"/>
  <c r="E20" i="1"/>
  <c r="E19" i="1"/>
  <c r="E204" i="1"/>
  <c r="A3" i="1"/>
  <c r="J1" i="1"/>
  <c r="A1" i="1"/>
  <c r="H14" i="1"/>
  <c r="A2" i="1"/>
  <c r="D29" i="14"/>
  <c r="D27" i="14"/>
  <c r="D34" i="14"/>
  <c r="F32" i="14"/>
  <c r="D32" i="14"/>
  <c r="A8" i="14"/>
  <c r="D5" i="14"/>
  <c r="A5" i="14"/>
  <c r="D5" i="15"/>
  <c r="A5" i="15"/>
  <c r="F116" i="3"/>
  <c r="F129" i="3"/>
  <c r="G116" i="3"/>
  <c r="F113" i="3"/>
  <c r="F109" i="3"/>
  <c r="F111" i="3"/>
  <c r="F131" i="3"/>
  <c r="F130" i="3"/>
  <c r="F110" i="3"/>
  <c r="F105" i="3"/>
  <c r="F127" i="3"/>
  <c r="F120" i="3"/>
  <c r="F106" i="3"/>
  <c r="F112" i="3"/>
  <c r="F108" i="3"/>
  <c r="F118" i="3"/>
  <c r="F117" i="3"/>
  <c r="F121" i="3"/>
  <c r="F122" i="3"/>
  <c r="F115" i="3"/>
  <c r="F123" i="3"/>
  <c r="F128" i="3"/>
  <c r="G121" i="3"/>
  <c r="G112" i="3"/>
  <c r="G130" i="3"/>
  <c r="G111" i="3"/>
  <c r="G113" i="3"/>
  <c r="G129" i="3"/>
  <c r="G122" i="3"/>
  <c r="G108" i="3"/>
  <c r="G124" i="3"/>
  <c r="G109" i="3"/>
  <c r="G128" i="3"/>
  <c r="G123" i="3"/>
  <c r="G115" i="3"/>
  <c r="G117" i="3"/>
  <c r="G118" i="3"/>
  <c r="G120" i="3"/>
  <c r="G127" i="3"/>
  <c r="G110" i="3"/>
  <c r="G125" i="3"/>
  <c r="G106" i="3"/>
  <c r="G105" i="3"/>
  <c r="G131" i="3"/>
</calcChain>
</file>

<file path=xl/sharedStrings.xml><?xml version="1.0" encoding="utf-8"?>
<sst xmlns="http://schemas.openxmlformats.org/spreadsheetml/2006/main" count="4020" uniqueCount="1393">
  <si>
    <t>4.1.6</t>
  </si>
  <si>
    <t>4.2</t>
  </si>
  <si>
    <t>4.2.2</t>
  </si>
  <si>
    <t>4.2.3</t>
  </si>
  <si>
    <t>4.2.4</t>
  </si>
  <si>
    <t>5.1</t>
  </si>
  <si>
    <t>5.2</t>
  </si>
  <si>
    <t>5.3</t>
  </si>
  <si>
    <t>5.4</t>
  </si>
  <si>
    <t>5.4.2</t>
  </si>
  <si>
    <t>5.5</t>
  </si>
  <si>
    <t xml:space="preserve">5.5.1 </t>
  </si>
  <si>
    <t>5.5.2</t>
  </si>
  <si>
    <t>5.5.3</t>
  </si>
  <si>
    <t>5.6</t>
  </si>
  <si>
    <t>5.6.1</t>
  </si>
  <si>
    <t>5.6.2</t>
  </si>
  <si>
    <t>5.6.3</t>
  </si>
  <si>
    <t>6.1</t>
  </si>
  <si>
    <t>6.2</t>
  </si>
  <si>
    <t>6.3</t>
  </si>
  <si>
    <t>6.4</t>
  </si>
  <si>
    <t>6.4.1</t>
  </si>
  <si>
    <t>6.4.2</t>
  </si>
  <si>
    <t>7.1</t>
  </si>
  <si>
    <t xml:space="preserve">7.2 </t>
  </si>
  <si>
    <t>7.2.1</t>
  </si>
  <si>
    <t>7.2.2</t>
  </si>
  <si>
    <t>7.2.3</t>
  </si>
  <si>
    <t>7.3</t>
  </si>
  <si>
    <t>7.3.1</t>
  </si>
  <si>
    <t>7.3.2</t>
  </si>
  <si>
    <t>7.3.3</t>
  </si>
  <si>
    <t>7.3.4</t>
  </si>
  <si>
    <t>7.3.5</t>
  </si>
  <si>
    <t>7.3.6</t>
  </si>
  <si>
    <t>7.3.7</t>
  </si>
  <si>
    <t>7.3.9</t>
  </si>
  <si>
    <t>7.3.10</t>
  </si>
  <si>
    <t>7.4</t>
  </si>
  <si>
    <t>7.4.1</t>
  </si>
  <si>
    <t>7.4.1.a)</t>
  </si>
  <si>
    <t>7.4.1.b)</t>
  </si>
  <si>
    <t>7.4.1.c)</t>
  </si>
  <si>
    <t>7.4.1.d)</t>
  </si>
  <si>
    <t>7.4.2</t>
  </si>
  <si>
    <t>7.4.2.b)</t>
  </si>
  <si>
    <t>7.4.2.c)</t>
  </si>
  <si>
    <t>7.4.2.d)</t>
  </si>
  <si>
    <t>7.4.3</t>
  </si>
  <si>
    <t>7.5</t>
  </si>
  <si>
    <t>7.5.1</t>
  </si>
  <si>
    <t>7.5.2</t>
  </si>
  <si>
    <t>7.5.3</t>
  </si>
  <si>
    <t>7.5.4</t>
  </si>
  <si>
    <t>7.5.5</t>
  </si>
  <si>
    <t>7.5.7</t>
  </si>
  <si>
    <t>7.6</t>
  </si>
  <si>
    <t>8.1</t>
  </si>
  <si>
    <t>8.1 a)</t>
  </si>
  <si>
    <t>8.1 b)</t>
  </si>
  <si>
    <t>8.1 c)</t>
  </si>
  <si>
    <t>8.2</t>
  </si>
  <si>
    <t>8.2.1</t>
  </si>
  <si>
    <t>8.2.2</t>
  </si>
  <si>
    <t>a)</t>
  </si>
  <si>
    <t>b)</t>
  </si>
  <si>
    <t>c)</t>
  </si>
  <si>
    <t>d)</t>
  </si>
  <si>
    <t>e)</t>
  </si>
  <si>
    <t>f)</t>
  </si>
  <si>
    <t>8.2.3</t>
  </si>
  <si>
    <t>8.2.4</t>
  </si>
  <si>
    <t>8.2.5</t>
  </si>
  <si>
    <t>8.2.6</t>
  </si>
  <si>
    <t>8.3</t>
  </si>
  <si>
    <t>8.3.1</t>
  </si>
  <si>
    <t>8.3.2</t>
  </si>
  <si>
    <t>8.3.3</t>
  </si>
  <si>
    <t>8.3.4</t>
  </si>
  <si>
    <t>8.4</t>
  </si>
  <si>
    <t>8.5</t>
  </si>
  <si>
    <t>8.5.1</t>
  </si>
  <si>
    <t>8.5.2</t>
  </si>
  <si>
    <t>8.5.3</t>
  </si>
  <si>
    <t>REF ISO 13485</t>
  </si>
  <si>
    <t>4.1</t>
  </si>
  <si>
    <t>4.1.1</t>
  </si>
  <si>
    <t>4.1.4</t>
  </si>
  <si>
    <t>4.1.5</t>
  </si>
  <si>
    <t xml:space="preserve">L'organisme  détermine et  fournis des ressources humaines  compétentes sur la base de la formation initale ou professionnelle ou d'une expérience appropriées pour celles qui aurait une incidence sur la sécurité ou la performance des produits    </t>
  </si>
  <si>
    <t>L'organisme  s'assure que les personnes effectuant un travail sous le contrôle de l'organisme soit sensibilsées à l'importance de leur contribubtion  à la politique et aux objectifs qualité</t>
  </si>
  <si>
    <t>L'organisme détermine et documente les infrastructures nécessaires pour maîtriser l'environnement de travail et obtenir la conformité des produits</t>
  </si>
  <si>
    <t>Environnement pour la mise en œuvre des processus et contrôle des contaminations</t>
  </si>
  <si>
    <t>L'organisme documente les exigences et les procédures de surveillance et de maîtrise de l'environnemebt de travail</t>
  </si>
  <si>
    <t xml:space="preserve">L'orgnisme documente des  exigences en matière  de santé, de propreté et habillement du personnel ( 13485 6.4.1.3) </t>
  </si>
  <si>
    <t xml:space="preserve">L'organisme s'assure que les personnes qui travaillent temporairement dans des conditions d'environnement particulières ont reçu une formation particulière ou sont sous controle d'une personne ayant reçu cette formation </t>
  </si>
  <si>
    <t>Exigences particulières pour les DM stériles:                                    l'organisme établit des exigences relatives à l'environnement de travail, en tenant compte de la nature du processus de fabrication.</t>
  </si>
  <si>
    <t>Processus, produits et services fournis par des prestataires externes</t>
  </si>
  <si>
    <t>lorsque les produits et services fournis par des prestataires externes sont destinés à êtres intégrés dans les propres produits et services de l'organisme, ce dernier détermine la maitrise devant être appliquée aux processus, produtis et services fournis.</t>
  </si>
  <si>
    <t xml:space="preserve">lorsque un processus ou une partie d'un processus est réalisé par un prestataire externe à la suite d'une décision de l'organisme, ce dernier détermine la maitrise devant être appliquée aux processus, produtis et services fournis par des prestataires externes </t>
  </si>
  <si>
    <t xml:space="preserve">Type et étendue de la mâitrise </t>
  </si>
  <si>
    <t xml:space="preserve">L'organisme s'assure que les processus, produits et services fournis par des prestataires externes ne compromettent pas l'aptitude de l'organisme à fournir en permanence à ses clients des produits et services conformes. </t>
  </si>
  <si>
    <t>L'organisme s'assure que les processus fournis par des prestataires externes demeurent sous contrôle de son système de management de la qualité</t>
  </si>
  <si>
    <t>L'organisme définit la maîtrise qu'il entend exercer sur un prestataire externe et celle qu'il entend exercer sur l'élément de sortie concerné</t>
  </si>
  <si>
    <t xml:space="preserve">L'organisme documente et met en œuvre des procédures de vérification pour s'assurer que les processus, produits et services fournis par des prestataires externes satisfont aux exigences. </t>
  </si>
  <si>
    <t>L'organisme détermine et applique des critères pour l'évaluation et la sélection des fournisseurs</t>
  </si>
  <si>
    <t>Les critères d'évaluation et de sélection sont basés sur la capacité du fournisseur à fournir un produit conforme aux exigences des organisations</t>
  </si>
  <si>
    <t>Les critères d'évaluation et de sélection sont basés sur la performance du fournisseur</t>
  </si>
  <si>
    <t>Informations à l'attention des prestataires externes</t>
  </si>
  <si>
    <t>L'organisme s'assure de l'adéquation des exigences avant de les communiquer au prestataire externe</t>
  </si>
  <si>
    <t>L'organisme communique aux prestataires externes  les exigences pour l'acceptation des produits et services, devant être fournis, incluant les procédures, les processus et les équipements.</t>
  </si>
  <si>
    <t>L'oganisme communique aux prestataires externes les exigences concernant l'approbation</t>
  </si>
  <si>
    <t>L'organisme communique aux prestataires externes les exigences concernant les compétences, y compris toute qualification requise des personnes.</t>
  </si>
  <si>
    <t>L'organisme communique aux prestataires externes les exigences concernant les interactions des prestataires externes avec l'organisme</t>
  </si>
  <si>
    <t>L'organisme communique aux prestataires externes les exigences concernant la maîtrise et la surveillance des performances des prestataires externes devant ^^etre appliquées par l'organisme</t>
  </si>
  <si>
    <t>L'organisme planifie et met en œuvre le suivi et la réévaluation des fournisseurs</t>
  </si>
  <si>
    <t xml:space="preserve">Les performances d'un fournisseur quant au respect des exigences relatives au produit acheté sont surveillées </t>
  </si>
  <si>
    <t>Les informations relatives aux achats comprennent, lorsque approprié, un accord écrit selon lequel les fournisseurs notifient à l'organisme les modifications apportées au produit acheté avant la mise en œuvre d'une quelconque modification ayant une incidence sur la capacité du produit acheté à satisfaire aux exigences d'achat spécifiées.</t>
  </si>
  <si>
    <t xml:space="preserve">Pour les besoins des exigences particulières concernant la traçabilité,  l'organisme conserve les informations relatives aux achats pertinents, c'est-à-dire les documents et les enregistrements. </t>
  </si>
  <si>
    <t xml:space="preserve">Lorsque l'organisme ou son client a l'intention d'effectuer des vérifications chez le fournisseur, l'organisme fait état, dans les informations relatives aux achats, des dispositions pour la vérification ou la validation,  et des modalités de libération du produit prévues. </t>
  </si>
  <si>
    <t>Généralités</t>
  </si>
  <si>
    <t xml:space="preserve">L'organisme planifie et met en œuvre les processus de surveillance, de mesure, d'analyse et d'amélioration nécessaires pour démontrer la conformité du produit </t>
  </si>
  <si>
    <t>L'organisme planifie et met en œuvre les processus de surveillance, de mesure, d'analyse et d'amélioration nécessaires pour assurer la conformité du système de management de la qualité</t>
  </si>
  <si>
    <t>L'organisme planifie et met en œuvre les processus de surveillance, de mesure, d'analyse et d'amélioration nécessaires pour maintenir l'efficacité du système de management de la qualité</t>
  </si>
  <si>
    <t>L'organisme détermine les méthodes de surveillance, de mesure, d'analyse et d'évaluation nécessaires pour assurer la validité des résultats; y compris les techniques statistiques, ainsi que l'étendue de leur utilisation</t>
  </si>
  <si>
    <t>L'organisme conserve des informations documentées comme preuve des résultats</t>
  </si>
  <si>
    <t>Surveillance et mesure</t>
  </si>
  <si>
    <t xml:space="preserve"> satisfaction du client et Retour d'information</t>
  </si>
  <si>
    <t>L'organisme rassemble et surveille les informations relatives à son niveau de satisfaction des besoins et des attentes des clients.</t>
  </si>
  <si>
    <t>L'organisme documente les procédures pour le processus de retour d'information</t>
  </si>
  <si>
    <t>Le processus de retour d'information inclus des dispositions pour recueillir des données de la production, ainsi que les activités de post-production.</t>
  </si>
  <si>
    <t>Les informations recueillies dans le processus de retour d'information sont potentiellement exploitées dans la gestion des risques pour surveiller et maintenir à jour les exigences du produit</t>
  </si>
  <si>
    <t>Les informations recueillies dans le processus de retour d'information sont potentiellement exploitées pour la réalisation du produit ou l'amélioration du processus associé.</t>
  </si>
  <si>
    <t>lorsque les exigences règlementaires applicables exigent de l'organisme une expérience spécifique sur les activités en phase de post-production, Le processus de retour d'information inclus la revue de cet expérience.</t>
  </si>
  <si>
    <t>L'organisme documente les procédures de traitement des plaintes dans des délais appropriés, conformément aux exigences règlementaires applicables</t>
  </si>
  <si>
    <t>Ces procédures comprennent les exigences et les responsabilités pour la réception et l'enregistrement des informations</t>
  </si>
  <si>
    <t xml:space="preserve">Ces procédures comprennent les exigences et les responsabilités pour l'évaluation des informations, dans le but de déterminer si le retour d'information constitue une plainte. </t>
  </si>
  <si>
    <t>Ces procédures comprennent les exigences et les responsabilités pour enquêter sur les plaintes</t>
  </si>
  <si>
    <t xml:space="preserve">Ces procédures comprennent les exigences et les responsabilités pour déterminer la nécessité de signaler les informations aux autorités règlementaires compétentes. </t>
  </si>
  <si>
    <t xml:space="preserve">Ces procédures comprennent les exigences et les responsabilités pour la manipulation du produit en rapport avec la plainte. </t>
  </si>
  <si>
    <t xml:space="preserve">Ces procédures comprennent les exigences et responsabilités pour déterminer la nécessité d'entreprendre des corrections ou des actions correctives </t>
  </si>
  <si>
    <t xml:space="preserve"> L'organisme documente la justification associée lorsqu'une plainte ne fait pas l'objet d'une investigation.</t>
  </si>
  <si>
    <t>L'organisme documente chaque correction ou action corrective résultant du processus de gestion des plaintes</t>
  </si>
  <si>
    <t xml:space="preserve">Lorsqu'une investigation détermine que des activités de l'organisme situées dans des locaux extérieurs ont joué un rôle dans la réclamation, les informations pertinentes sont échangées entre l'organisme et la tierce partie impliquée. </t>
  </si>
  <si>
    <t>L'organisme conserve les enregistrements relatifs à la gestion des plaintes</t>
  </si>
  <si>
    <t xml:space="preserve">Signalement aux autorités réglementaires </t>
  </si>
  <si>
    <t xml:space="preserve">Lorsque la réglementation en vigueur exigent une notification des réclamations répondant à des critères de signalement spécifiés ou des évènements indésirables, L'organisme documente les procédures pour fournir cette notification aux autorités réglementaires appropriées. </t>
  </si>
  <si>
    <t>L'organisme conserve les enregistrements des signalements aux autorités réglementaires.</t>
  </si>
  <si>
    <t>Audit interne</t>
  </si>
  <si>
    <t xml:space="preserve">L'organisme réalise des audits internes à des intervalles planifiés dans le but de fournir des informations et ainsi déterminer si le système de management de la qualité est mis en œuvre et entretenu de manière efficace. </t>
  </si>
  <si>
    <t>Le ou les programmes d'audit tiennent compte de l'état et de l'importance des processus concernés, du (des) domaine(s) à auditer, des modifications ayant une incidence sur l'organisme ainsi que des résultats des audits précédents</t>
  </si>
  <si>
    <t xml:space="preserve">L'organisme défini et enregistre les critères, le champ, l'intervalle, et le périmètre de chaque audit </t>
  </si>
  <si>
    <t xml:space="preserve">L'organisme sélectionne les auditeurs et réalise les audits de manère à assurer l'objectivité et l'impartialité du processus d'audit. </t>
  </si>
  <si>
    <t>L'organisme veille à ce que les résultats des audits soient rapportés à la direction concernée</t>
  </si>
  <si>
    <t xml:space="preserve">a travers l'encadrement responsable du domaine audité l'organisme rentreprend très rapidement les corrections et actions correctives nécessaires pour éliminées les non-conformités détectées et leurs causes. </t>
  </si>
  <si>
    <t>L'organisme conserve des informations documentées comme preuve de la mise en œuvre du programme d'audit et des résultats d'audit, y compris des processus et des domaines revus ainsi que les conclusions</t>
  </si>
  <si>
    <t>Surveillance et mesure des processus</t>
  </si>
  <si>
    <t xml:space="preserve">L'organisme utilise des méthodes appropriées pour le suivi et, le cas échéant, la mesure des processus du système de management de la qualité </t>
  </si>
  <si>
    <t>Ces méthodes démontrent la capacité des processus d'atteindre les résultats escomptés</t>
  </si>
  <si>
    <t>Surveillance, mesure et libération des produits et services</t>
  </si>
  <si>
    <t>Aux étapes appropriées du processus de réalisation du produit, l'organisme planifie des dispositions et les met en œuvre pour surveiller et mesurer les caractéristiques des produits et services, afin de vérifier que les exigences relatives sont satisfaites</t>
  </si>
  <si>
    <t xml:space="preserve">La libération du produit et la prestation du service au client sont effectuées après l'exécution satisfaisante de toutes les dispositions planifiées. </t>
  </si>
  <si>
    <t>L'organisme conserve les informations documentées concernant les libération des produits et services</t>
  </si>
  <si>
    <t>Les informations documentées comprennent des preuves de la conformité aux critères d'acceptation</t>
  </si>
  <si>
    <t xml:space="preserve">Les informations documentées comprennent la traçabilité jusqu'à (aux) personne(s) ayant autorisé la libération </t>
  </si>
  <si>
    <t>REF ISO 9001</t>
  </si>
  <si>
    <t>4.4</t>
  </si>
  <si>
    <t>4.3</t>
  </si>
  <si>
    <t>7.5.3.1</t>
  </si>
  <si>
    <t>7.5.3.2</t>
  </si>
  <si>
    <t>5.1.1</t>
  </si>
  <si>
    <t>5.1.2</t>
  </si>
  <si>
    <t>5.2.1</t>
  </si>
  <si>
    <t>9.3</t>
  </si>
  <si>
    <t>9.3.1</t>
  </si>
  <si>
    <t>9.3.2</t>
  </si>
  <si>
    <t>9.3.3</t>
  </si>
  <si>
    <t>7.1.1</t>
  </si>
  <si>
    <t>7.1.2</t>
  </si>
  <si>
    <t>7.2</t>
  </si>
  <si>
    <t>7.1.3</t>
  </si>
  <si>
    <t>7.1.4</t>
  </si>
  <si>
    <t>8.2.3.1</t>
  </si>
  <si>
    <t>8.2.3.2</t>
  </si>
  <si>
    <t>8.3.5</t>
  </si>
  <si>
    <t>8.3.6</t>
  </si>
  <si>
    <t>8.4.1</t>
  </si>
  <si>
    <t>8.4.1.1.a)</t>
  </si>
  <si>
    <t>8.4.1.2.b)</t>
  </si>
  <si>
    <t>8.4.1.3.c)</t>
  </si>
  <si>
    <t>8.4.2</t>
  </si>
  <si>
    <t>8.4.2.1.a)</t>
  </si>
  <si>
    <t>8.4.2.2.b)</t>
  </si>
  <si>
    <t>8.4.2.2.d)</t>
  </si>
  <si>
    <t>8.4.3</t>
  </si>
  <si>
    <t>8.4.3.1.a)</t>
  </si>
  <si>
    <t>8.4.3.2.b)</t>
  </si>
  <si>
    <t>8.4.3.3.c)</t>
  </si>
  <si>
    <t>8.4.3.4.d)</t>
  </si>
  <si>
    <t>8.4.3.5.e)</t>
  </si>
  <si>
    <t>8.5.5</t>
  </si>
  <si>
    <t>9.1</t>
  </si>
  <si>
    <t>9.1.1</t>
  </si>
  <si>
    <t>9.1.2</t>
  </si>
  <si>
    <t>9.2</t>
  </si>
  <si>
    <t>9.2.1</t>
  </si>
  <si>
    <t>9.2.2.1.a)</t>
  </si>
  <si>
    <t>9.2.2.2.b)</t>
  </si>
  <si>
    <t>9.2.2.3.c)</t>
  </si>
  <si>
    <t>9.2.2.4.d)</t>
  </si>
  <si>
    <t>9.2.2.5.e)</t>
  </si>
  <si>
    <t>9.2.2.6.f)</t>
  </si>
  <si>
    <t>8.6</t>
  </si>
  <si>
    <t>10.2</t>
  </si>
  <si>
    <t>10.2.1</t>
  </si>
  <si>
    <t>8.7</t>
  </si>
  <si>
    <t>8.7.1</t>
  </si>
  <si>
    <t>9.1.3</t>
  </si>
  <si>
    <t>10.1</t>
  </si>
  <si>
    <t>10.3</t>
  </si>
  <si>
    <t>Insuffisant</t>
  </si>
  <si>
    <t xml:space="preserve">L'organisme modifie si nécessaire le système de management de la qualité </t>
  </si>
  <si>
    <t>Mâitrise des éléments de sortie non conformes</t>
  </si>
  <si>
    <t xml:space="preserve">Selon la nature de la non-conformité et son effet sur la conformité des produits et services, l'organisme mène les actions appropriées. </t>
  </si>
  <si>
    <t xml:space="preserve">L'organisme assure que les éléments de sortie qui ne sont pas conformes aux exigences applicables sont identifiés et maîtrisés de manière à empêcher leur utilisation ou fourniture non intentionnelle. </t>
  </si>
  <si>
    <t xml:space="preserve">L'organisme documente une procédure pour définir les contrôles ainsi que les responsabilités et autorités associées pour l'identification, la documentation, l'isolement, l'évaluation et le traitement du produit non conforme. </t>
  </si>
  <si>
    <t xml:space="preserve">L'évaluation de la non-conformité comprend une détermination de la nécessité d'entreprendre une investigation et la notification de toute partie externe responsable de la non-conformité. </t>
  </si>
  <si>
    <t xml:space="preserve">Le besoin d'une action corrective est envisagé pour le produit non conforme. </t>
  </si>
  <si>
    <t xml:space="preserve">L'organisme conserve les informations documentées identifiant l'autorité ayant décidé des actions en rapport avec la non-conformité. </t>
  </si>
  <si>
    <t>Actions en réponse au produit non conforme avant livraison</t>
  </si>
  <si>
    <t xml:space="preserve">Suivant le cas, l'organisme traite le produit non conforme de l'une ou plusieurs des manières suivantes :
a) en menant les actions permettant d'éliminer la non-conformité détectée ;
b) en autorisant son utilisation, sa libération ou son acceptation par dérogation ;
c) en menant les actions permettant d'empêcher son utilisation ou son application prévue à l'origine.                                                                                       d) par information du client                                              e) traiter les éléments de sortie non conformes par isolement, confinement, retour ou suspension de la fourniture des produits et services
</t>
  </si>
  <si>
    <t xml:space="preserve">L'organisme conserve les informations documentées décrivant l'acceptation par dérogation et l'identité de la (des) personne(s) ayant autorisé la dérogation. </t>
  </si>
  <si>
    <t xml:space="preserve">Actions en réponse au produit non conforme après livraison </t>
  </si>
  <si>
    <t xml:space="preserve">Lorsqu'un produit non conforme est détecté après livraison, après que son utilisation a commencé, durant ou après la prestation de services, l'organisme mène les actions adaptées aux effet, réels ou potentiels, de la non-conformité. </t>
  </si>
  <si>
    <t xml:space="preserve">L'organisme conserve les informations documentées décrivant la non-conformité. </t>
  </si>
  <si>
    <t xml:space="preserve">L'organisme conserve les informations documentées décrivant les actions menées. </t>
  </si>
  <si>
    <t>Analyse et évaluation des données</t>
  </si>
  <si>
    <t>Les résultats de l'analyse sont utilisés pour évaluer l'efficacité avec laquelle la planification a été mise en œuvre</t>
  </si>
  <si>
    <t>Les résultats de l'analyse sont utilisés pour évaluer l'efficacité des actions mises en œuvre face aux risques et opportunités</t>
  </si>
  <si>
    <t>L'analyse et l'évaluation des données comprennent les données résultant des activités de surveillance et de mesure</t>
  </si>
  <si>
    <t>L'analyse et l'évaluation des données comprennent des données issues des retours d'informations sur le niveau de satisfation du client</t>
  </si>
  <si>
    <t>L'analyse et l'évaluation des données comprennent des éléments d'entrée provenant de la conformité aux exigences relatives au produits et aux services</t>
  </si>
  <si>
    <t>L'analyse et l'évaluation des données comprennent des éléments d'entrées provenant des caractéristiques et des évolutions des processus et des produits, y compris les opportunités d'amélioration</t>
  </si>
  <si>
    <t xml:space="preserve">L'analyse et l'évaluation des données comprennent  des éléments d'entrée provenant des prestaires externes  </t>
  </si>
  <si>
    <t>L'analyse et l'évaluation des données comprennent des éléments d'entrée provenant des audits</t>
  </si>
  <si>
    <t>Amélioration</t>
  </si>
  <si>
    <t xml:space="preserve">L'organisme détermine et sélectionne les opportunités d'amélioration et entreprend toutes les actions nécessaires pour satisfaire aux exigences du client et accroitre la satisfaction du client </t>
  </si>
  <si>
    <t>L'organisme améliore les produits et services afin de satisfaire aux exigences et de prendre en compte les besoins et attentes futurs</t>
  </si>
  <si>
    <t xml:space="preserve">L'organisme identifie et met en œuvre des actions pour améliorer en continu la pertinence, l'adéquation et l'éfficacité du système de management de la qualité </t>
  </si>
  <si>
    <t xml:space="preserve">L'organisme effectue la surveillance après mise sur le marché, l'analyse des données et utilise sa politique qualité,ses objectifs qualités, les résultats des audits, ainsi les éléments de sortie de la revue de direction pour déterminer des besoins ou des opportunités à considérer dans le cadre de l'amélioration continue </t>
  </si>
  <si>
    <t>Non-conformité et actions correctives</t>
  </si>
  <si>
    <t xml:space="preserve">Lorsqu'une non-conformité se produit, y compris celle liée à une réclamation, l'organisme documente et met en œuvre une procédure afin de définir les exigences pour procéder à la revue de la non-conformité. </t>
  </si>
  <si>
    <t xml:space="preserve">L'organisme évalue la nécéssité et mène des actions pour éliminer les causes de non-conformités afin d'éviter qu'elles ne se reproduisent pas, ou n'apparaisse pas ailleurs. </t>
  </si>
  <si>
    <t>L'organisme documente une procédure afin de définir les exigences pour planifier et documenter les actions nécessaires et mettre en œuvre ces actions dans des délais appropriés, y compris, lorsque approprié, la mise à jour de la documentation</t>
  </si>
  <si>
    <t>Les actions correctives sont adaptées aux effets des non conformités rencontrées</t>
  </si>
  <si>
    <t xml:space="preserve">L'organisme documente une procédure afin de définir les exigences pour revoir l'efficacité des actions correctives mises en œuvre. </t>
  </si>
  <si>
    <t>L'organisme conserve des informations documentées comme preuves des résultats de toutes les investigations et actions mises en œuvre</t>
  </si>
  <si>
    <t xml:space="preserve">Actions préventives </t>
  </si>
  <si>
    <t>8.3.3.1</t>
  </si>
  <si>
    <t>8.3.3.2</t>
  </si>
  <si>
    <t>8.4.a)</t>
  </si>
  <si>
    <t>8.4.b)</t>
  </si>
  <si>
    <t>8.4.c)</t>
  </si>
  <si>
    <t>8.4.f)</t>
  </si>
  <si>
    <t>8.4.d)</t>
  </si>
  <si>
    <t>8.4.e)</t>
  </si>
  <si>
    <t>8.5.2.a)</t>
  </si>
  <si>
    <t>8.5.2.d)</t>
  </si>
  <si>
    <t>8.5.2.b)</t>
  </si>
  <si>
    <t>8.5.2.c)</t>
  </si>
  <si>
    <t>8.5.2.e)</t>
  </si>
  <si>
    <t>8.5.2.f)</t>
  </si>
  <si>
    <t>10.2.1.5.e)</t>
  </si>
  <si>
    <t>10.2.1.6.f)</t>
  </si>
  <si>
    <t>10.2.2.1.a)</t>
  </si>
  <si>
    <t>8.7.2.4.d)</t>
  </si>
  <si>
    <t>8.7.1.4.d); 8.7.1.1.a); 8.7.1.3.c); 8.7.1.2.b)</t>
  </si>
  <si>
    <t>8.7.2.3.c)</t>
  </si>
  <si>
    <t>8.7.2.1.a)</t>
  </si>
  <si>
    <t>8.7.2.2.b)</t>
  </si>
  <si>
    <t>9.1.3.4.d)</t>
  </si>
  <si>
    <t>9.1.3.5.e)</t>
  </si>
  <si>
    <t>9.1.3.2.b)</t>
  </si>
  <si>
    <t>9.1.3.1.a)</t>
  </si>
  <si>
    <t>9.1.3.7.g)</t>
  </si>
  <si>
    <t>9.1.3.6.f)</t>
  </si>
  <si>
    <t>10.1.1.a)</t>
  </si>
  <si>
    <t>10.1.2.b)</t>
  </si>
  <si>
    <t>10.1.3.c) 10.3</t>
  </si>
  <si>
    <t>10.2.1.1.a)</t>
  </si>
  <si>
    <t>10.2.1.2.b)</t>
  </si>
  <si>
    <t>10.2.1.3.c)</t>
  </si>
  <si>
    <t>10.2.1.4.d)</t>
  </si>
  <si>
    <t>10.2.2.2.b)</t>
  </si>
  <si>
    <t>L'organisme détermine et fournis les ressources nécessaires en prenant en compte  les contraintes des ressources  internes et les besoin de l'organisme.</t>
  </si>
  <si>
    <t>Nom et Prénom</t>
  </si>
  <si>
    <t>Méthode d'utilisation PDCA</t>
  </si>
  <si>
    <t>P pour Préparer</t>
  </si>
  <si>
    <t>1) Prenez connaissance des contenus des onglets</t>
  </si>
  <si>
    <t>2) Indiquez les données contextuelles et les paramètres de l'évaluation</t>
  </si>
  <si>
    <t>D pour Diagnostiquer</t>
  </si>
  <si>
    <t>3) Indiquez le responsable de l'évaluation et la date</t>
  </si>
  <si>
    <t>4) Réalisez l'autodiagnostic de façon collective</t>
  </si>
  <si>
    <t>C pour Considérer</t>
  </si>
  <si>
    <t>5) Visualisez les synthèses, interprétez les résultats, recherchez des solutions</t>
  </si>
  <si>
    <t>6) Elaborez collectivement les plans d'action prioritaires</t>
  </si>
  <si>
    <t xml:space="preserve">7) Enregistrez, imprimez et communiquez sur vos résultats obtenus </t>
  </si>
  <si>
    <t>A pour Améliorer</t>
  </si>
  <si>
    <t>8) Mettez en œuvre les plans d'action, veillez aux ressources, mesurez les progrès</t>
  </si>
  <si>
    <t>Echelles d'évaluation utilisées</t>
  </si>
  <si>
    <t>Choix de Véracité</t>
  </si>
  <si>
    <t>FAUX unanime</t>
  </si>
  <si>
    <t>Plutôt FAUX</t>
  </si>
  <si>
    <t>Plutôt VRAI</t>
  </si>
  <si>
    <t>VRAI Prouvé</t>
  </si>
  <si>
    <t>Niveaux de Conformité</t>
  </si>
  <si>
    <t>Informel</t>
  </si>
  <si>
    <t>Convaincant</t>
  </si>
  <si>
    <t>Conforme</t>
  </si>
  <si>
    <t>Exigences relatives à la documentation</t>
  </si>
  <si>
    <t>L'organisme planifi , développe et  met en œuvre les processus nécessaires à la satisfaction des exigences rlatives aux produits  et à la prestation de service</t>
  </si>
  <si>
    <t>La planification de la réalisation du produit est cohérente avec les exigences relatives aux autres processus du SMQ</t>
  </si>
  <si>
    <t>L'organisme documente des  processus relatifs à la gestion des risques tout au long de la réalisation du produit et sont conservés</t>
  </si>
  <si>
    <t>L'organisme détermine les objectifs qualité et les exigences relatives au produit</t>
  </si>
  <si>
    <t>l'organisme maitrise les modifications prévues, et analyse les modifications imprévues et mène des actions pour limiter tout effet négatif</t>
  </si>
  <si>
    <t>L'organisme s'assure que les processus externalisés sont maitrisés</t>
  </si>
  <si>
    <t xml:space="preserve">L'organisme détermine les exigences spécifiées par le client </t>
  </si>
  <si>
    <t>L'organisme détermine les exigences non formulées par les clients mais nécessaire pour l'usage prévu</t>
  </si>
  <si>
    <t>L'organisme détermine les exigences réglementaires applicables relatives au produit</t>
  </si>
  <si>
    <t>L'organisme détermine toute exigence complémentaire déterminée par l'organisme</t>
  </si>
  <si>
    <t>L'organisme s'assure qu'il peut répondre aux réclamations relative au produit/service</t>
  </si>
  <si>
    <t>L'organisme s'assure que les exigences relatives au produit sont définies et documenté</t>
  </si>
  <si>
    <t>Les enregistrements des résultats de la revue des actions sont conservés</t>
  </si>
  <si>
    <t>L'organisme s'assure de la disponibilté des informations documentés</t>
  </si>
  <si>
    <t>l'organisme ammende  les documents relatifs aux modifications des exigences relatives au produit sont documenté et informe le personnel</t>
  </si>
  <si>
    <t>L'organisme documente les dispositons pour communiquer avec les clients</t>
  </si>
  <si>
    <t>La communication inclus les informations relatives au produit</t>
  </si>
  <si>
    <t>La communication inclus les traitements des consultations, contrats, commandes</t>
  </si>
  <si>
    <t>La communication inclus les retours d'information client, et réclamation</t>
  </si>
  <si>
    <t>La communication inclus les fiche d'avertissment</t>
  </si>
  <si>
    <t>La communication inclus la gestion de la priorité du client et les exigences relatives au actiosn d'urgence</t>
  </si>
  <si>
    <t>L'organisme établis des processus  et documente des procédures pour la conception et le développement</t>
  </si>
  <si>
    <t>Les documents de planification sont conservés et mis à jour</t>
  </si>
  <si>
    <t>L'organisme documumente les étapes de conception et développement</t>
  </si>
  <si>
    <t>L'organisme documente les revues de chaque étapes de la conception et développement</t>
  </si>
  <si>
    <t>L'organisme documente les ressources nécessaires</t>
  </si>
  <si>
    <t>L'organisme prend en compte les exigences relatives à la fourniture des produits et la prestation de services ultérieures</t>
  </si>
  <si>
    <t>L'organisme prend en compte la maitrise des processus attendues par les parties intéressées</t>
  </si>
  <si>
    <t>L'organisme prend en compte les informations documentés pour démontrer les exigences relatives à la conception et développement</t>
  </si>
  <si>
    <t>Les éléments d'entrées comprennent les exigences réglementaires et normes applicables</t>
  </si>
  <si>
    <t>Les exigences sont comlpletes validable et non contradictoire</t>
  </si>
  <si>
    <t>Les éléments d'entrées sont  appropriées pour permettre l'exercice de la conception et du développement</t>
  </si>
  <si>
    <t>Intitulé des Critères</t>
  </si>
  <si>
    <t>Taux %</t>
  </si>
  <si>
    <t>Maturité véracité</t>
  </si>
  <si>
    <t>L'organisme  établit, documente , met en œuvre, tiens à jour et améliore en continu un système de management de la qualité, y compris les processus nécessaires et leurs interactions, en accord avec les exigences des présentes norme internationale et aux exigences réglementaires applicables.</t>
  </si>
  <si>
    <t>4.4.1</t>
  </si>
  <si>
    <t>4.1.2 a)</t>
  </si>
  <si>
    <t>L'organisme  détermine  les processus nécessaires au SMQ et leur application dans tout l'organisme et détermine les éléments d'entrée requis et les éléments de sortie attendus pour ces processus</t>
  </si>
  <si>
    <t xml:space="preserve">4.4.1 a) </t>
  </si>
  <si>
    <t>4.1.2 b)</t>
  </si>
  <si>
    <t xml:space="preserve">l'organisme  applique une approche fondée sur les risques en ce qui concerne les processus appropriés nécessaires au système de management de la qualité </t>
  </si>
  <si>
    <t>4.4.1 f)</t>
  </si>
  <si>
    <t>4.1.2 c)</t>
  </si>
  <si>
    <t>l'organisme détermine la séquence et l'interaction de ces processus.</t>
  </si>
  <si>
    <t>4.4.1 b)</t>
  </si>
  <si>
    <t xml:space="preserve">4.1.3 a) </t>
  </si>
  <si>
    <t xml:space="preserve">Pour chaque processus du système de management de la qualité, l'organisme détermine et applique les critères et les méthodes nécessaires pour assurer l'efficacité du fonctionnement et de la
maîtrise de ces processus 
</t>
  </si>
  <si>
    <t>4.4.1c)</t>
  </si>
  <si>
    <t xml:space="preserve">4.1.3 b) </t>
  </si>
  <si>
    <t xml:space="preserve">Pour chaque processus du système de management de la qualité, l'organisme détermine et  assure la disponibilité des ressources et des informations nécessaires au fonctionnement et à la
surveillance de ces processus 
</t>
  </si>
  <si>
    <t xml:space="preserve">4.4.1 d) </t>
  </si>
  <si>
    <t xml:space="preserve">4.1.3 c) </t>
  </si>
  <si>
    <t xml:space="preserve">Pour chaque processus du système de management de la qualité, l'organisme evalue et met en œuvre toutes les modifications requises pour s'assurer que ces processus produisent les résultats attendus  et maintenir leur efficacité . 
</t>
  </si>
  <si>
    <t xml:space="preserve">4.4.1 g) </t>
  </si>
  <si>
    <t xml:space="preserve">4.1.3 d) </t>
  </si>
  <si>
    <t>l'organisme détermine et applique les critères et les méthodes (y compris la surveillance, les mesures et les indicateurs de performance associés) nécessaires pour assurer le fonctionnement et la maîtrise efficaces de ces processus.</t>
  </si>
  <si>
    <t xml:space="preserve">4.4.1 c) </t>
  </si>
  <si>
    <t xml:space="preserve">4.1.3 e) </t>
  </si>
  <si>
    <t xml:space="preserve">Pour chaque processus du système de management de la qualité, l'organisme établit et conserve les informations documentées (enregistrements, procédure) 
</t>
  </si>
  <si>
    <t>4.4.2 b)</t>
  </si>
  <si>
    <t xml:space="preserve">4.1.4 a) </t>
  </si>
  <si>
    <t xml:space="preserve">4.1.4 b) </t>
  </si>
  <si>
    <t xml:space="preserve">4.1.4 c) </t>
  </si>
  <si>
    <t>l'organisme  attribue les responsabilités et autorités pour ces processus</t>
  </si>
  <si>
    <t>4.4.1 e)</t>
  </si>
  <si>
    <t>l'ornagisme améliore les processus et le système de management de la qualité.</t>
  </si>
  <si>
    <t>4.4.1 h)</t>
  </si>
  <si>
    <t>4.2.1.1 a)</t>
  </si>
  <si>
    <t xml:space="preserve">La documentation du SMQ (voir 4.2.3)  comprend l'expression documentée de la politique qualité et des objectifs qualité 
</t>
  </si>
  <si>
    <t>7.5.1 a) -b)</t>
  </si>
  <si>
    <t>4.2.1.1 b)</t>
  </si>
  <si>
    <t>la documentation du SMQ (voir 4.2.3 ISO 13485)  comprend un manuel qualité ;</t>
  </si>
  <si>
    <t>4.2.1.1 c)</t>
  </si>
  <si>
    <t xml:space="preserve">la documentation du SMQ (voir 4.2.3)  comprend , les procédures documentées et les enregistrements exigés </t>
  </si>
  <si>
    <t>4.2.1.1 d)</t>
  </si>
  <si>
    <t>7.5.1 a)-b)</t>
  </si>
  <si>
    <t>4.2.1.1 e)</t>
  </si>
  <si>
    <t>la documentation du SMQ (voir 4.2.3)  comprend toute autre documentation spécifiée par des exigences réglementaires applicables.</t>
  </si>
  <si>
    <t xml:space="preserve">4.2.2 a) </t>
  </si>
  <si>
    <t>L'organisme  documente un manuel qualité qui comprend le domaine d'application du système de management de la qualité</t>
  </si>
  <si>
    <t xml:space="preserve">4.2.2 b) </t>
  </si>
  <si>
    <t xml:space="preserve">4.2.2 c) </t>
  </si>
  <si>
    <t>L'organisme  documente un manuel qualité qui comprend une description des interactions entre les différents processus du système de management de la qualité.</t>
  </si>
  <si>
    <t>Lorsque l’organisme établit ce domaine d’application, il prend en compte les enjeux externes et internes auxquels il est fait référence en 4.1</t>
  </si>
  <si>
    <t>4.3 a)</t>
  </si>
  <si>
    <t>Lorsque l’organisme établit ce domaine d’application, il prend en compte, les exigences des parties intéressées pertinentes auxquelles il est fait référence en 4.2</t>
  </si>
  <si>
    <t>4.3 b)</t>
  </si>
  <si>
    <t>Lorsque l’organisme établit ce domaine d’application,  il prend en compte  les produits et services de l'organisme.</t>
  </si>
  <si>
    <t>4.3 c)</t>
  </si>
  <si>
    <t>L'organisme  applique toutes les exigences de la présente Norme internationale(ISO9001) si elles sont applicables dans le cadre du domaine d’application déterminé de son système de management de la qualité.</t>
  </si>
  <si>
    <t xml:space="preserve">Le domaine d’application du système de management de la qualité de l'organisme est  disponible et tenu à jour sous la forme d'une information documentée. </t>
  </si>
  <si>
    <t>Le domaine d’application  indique les types de produits et services couverts, et fournis une justification pour toute exigence  que l'organisme juge non applicable dans le cadre du domaine d’application de son système de management de la qualité.</t>
  </si>
  <si>
    <t>La conformité à la présente Norme internationale (ISO9001) est  déclarée que si les exigences déterminées comme étant non applicables n'ont pas d'incidence sur l'aptitude ou la responsabilité de l'organisme d'assurer la conformité de ses produits et services et l'amélioration de la satisfaction de ses clients.</t>
  </si>
  <si>
    <t xml:space="preserve">4.2.3 a) </t>
  </si>
  <si>
    <t xml:space="preserve">4.2.3 b) </t>
  </si>
  <si>
    <t xml:space="preserve">Le contenu de ce(s) fichier(s)  inclu, sans toutefois s'y limiter les spécifications relatives au produit, à l'emballage, au stockage et à la distribution </t>
  </si>
  <si>
    <t xml:space="preserve">4.2.3 c) </t>
  </si>
  <si>
    <t xml:space="preserve">4.2.3 d) </t>
  </si>
  <si>
    <t xml:space="preserve">4.2.3 e) </t>
  </si>
  <si>
    <t xml:space="preserve">4.2.3 f) </t>
  </si>
  <si>
    <t xml:space="preserve">4.2.4 </t>
  </si>
  <si>
    <t>maitrise des documents</t>
  </si>
  <si>
    <t xml:space="preserve">Les informations documentées exigées par le système de management de la qualité et par les présentes Normes internationales sont maîtrisées </t>
  </si>
  <si>
    <t>4.2.4 a)</t>
  </si>
  <si>
    <t xml:space="preserve">Une procédure documentée est établie afin de définir les contrôles nécessaires pour  revoir et approuver les documents quant à leur adéquation avant diffusion </t>
  </si>
  <si>
    <t>7.5.3.2 c)</t>
  </si>
  <si>
    <t>4.2.4 b)</t>
  </si>
  <si>
    <t xml:space="preserve">Une procédure documentée est établie afin de revoir, mettre à jour si nécessaire et approuver de nouveau les documents </t>
  </si>
  <si>
    <t>4.2.4 c)</t>
  </si>
  <si>
    <t xml:space="preserve">Une procédure documentée est établie afin d'assurer que les modifications et le statut de la version en vigueur des documents sont identifiés </t>
  </si>
  <si>
    <t>7.5.3.2 C)</t>
  </si>
  <si>
    <t>4.2.4 d)</t>
  </si>
  <si>
    <t>Une procédure documentée est établie afin qu'elle  soit disponible et conviennen à l'utilisation, quand et là où elles sont nécessaires</t>
  </si>
  <si>
    <t>7.5.3.1 a)</t>
  </si>
  <si>
    <t>4.2.4 e)</t>
  </si>
  <si>
    <t>Une procédure documentée est établie afin d'assurer que les documents restent lisibles et facilement identifiables ;</t>
  </si>
  <si>
    <t>7.5.3.1 b) 7.5.3.2 c-d-b)</t>
  </si>
  <si>
    <t>4.2.4 f)</t>
  </si>
  <si>
    <t>7.5.3.2 a)</t>
  </si>
  <si>
    <t>4.2.4 g)</t>
  </si>
  <si>
    <t xml:space="preserve">Une procédure documentée est établie afin de prévenir la détérioration ou la perte des documents </t>
  </si>
  <si>
    <t>7.5.3.1 b) 7.5.3.2 c-d)</t>
  </si>
  <si>
    <t>4.2.4 h)</t>
  </si>
  <si>
    <t>7.5.3.1 b)</t>
  </si>
  <si>
    <t>7.5.2 a)</t>
  </si>
  <si>
    <t>Lors de la création et de la mise à jour des informations documentées, l'organisme  s’assure de leur format (par exemple langue, version logicielle, graphiques) et support (par exemple électronique, papier);</t>
  </si>
  <si>
    <t>7.5.2 b)</t>
  </si>
  <si>
    <t>Lors de la création et de la mise à jour des informations documentées, l'organisme  s’assure la revue effectuée et leur approbation pour en déterminer la pertinence et l’adéquation.</t>
  </si>
  <si>
    <t>7.5.2 c)</t>
  </si>
  <si>
    <t>Les informations documentées d'origine externe que l'organisme juge nécessaires à la planification et au fonctionnement du système de management de la qualité sont identifiées comme il convient et maîtrisées.</t>
  </si>
  <si>
    <t>Les informations documentées conservées comme preuves de conformité sont protégées de toute altération involontaire.</t>
  </si>
  <si>
    <t>4.2.5</t>
  </si>
  <si>
    <t>MAITRISE DES ENREGISTREMENT</t>
  </si>
  <si>
    <t>Les enregistrements sont conservés pour apporter la preuve de la conformité aux exigences et du fonctionnement efficace du système de management de la qualité.</t>
  </si>
  <si>
    <t>7.5.3.2 d)</t>
  </si>
  <si>
    <t>L'organisme documente des procédures pour définir les contrôles nécessaires associés à l'identification, au stockage, à la sécurité, à l'intégrité, à l'accessibilité, à la durée de conservation et à l'élimination des
enregistrements.</t>
  </si>
  <si>
    <t>7.5.3.2 b-d)-7.5.3.1b)</t>
  </si>
  <si>
    <t>L'organisme définit des méthodes pour protéger les informations médicales à caractère confidentiel contenues dans les enregistrements en tenant compte des exigences réglementaires applicables.</t>
  </si>
  <si>
    <t>7.5.3.1b)</t>
  </si>
  <si>
    <t>Les enregistrements sont lisibles, faciles à identifier et accessibles.</t>
  </si>
  <si>
    <t>7.5.3.2 b-c)</t>
  </si>
  <si>
    <t>L'organisme  conserve les enregistrements au minimum jusqu'à la fin de vie du dispositif médical, telle
que définie par l'organisme, ou pendant une durée spécifiée par les exigences réglementaires applicables</t>
  </si>
  <si>
    <t>Leadership et engagement</t>
  </si>
  <si>
    <t xml:space="preserve">La direction démontre son leadership et son engagement au développement et la mise en œuvre  du système de management de la qualité </t>
  </si>
  <si>
    <t>5.1a)</t>
  </si>
  <si>
    <t xml:space="preserve">la direction communique au sein de l'organisme l'importance de satisfaire aux exigences des clients ainsi qu'aux
exigences réglementaires applicables ;
</t>
  </si>
  <si>
    <t>5.1.1 a)</t>
  </si>
  <si>
    <t>5.1 b)</t>
  </si>
  <si>
    <t>l'organisme assure que la politique et les objectifs qualité sont établis pour le système de management de la qualité et qu'ils sont compatibles avec le contexte et l’orientation stratégique de l'organisme;</t>
  </si>
  <si>
    <t>5.1.1 B)</t>
  </si>
  <si>
    <t>5.1 c)</t>
  </si>
  <si>
    <t>s'assurant que les exigences liées au système de management de la qualité sont intégrées aux processus métiers de l'organisme;</t>
  </si>
  <si>
    <t xml:space="preserve">5.1.1c) </t>
  </si>
  <si>
    <t>5.1 d)</t>
  </si>
  <si>
    <t>La direction promouvoie l'utilisation de l'approche processus et de l'approche par les risques;</t>
  </si>
  <si>
    <t>5.1.1 d)</t>
  </si>
  <si>
    <t>5.1 e)</t>
  </si>
  <si>
    <t>la direction s'assure  que les ressources requises pour le système de management de la qualité sont disponibles;</t>
  </si>
  <si>
    <t>5.1.1 e)</t>
  </si>
  <si>
    <t>la direction communique sur l'importance de disposer d'un système de management de la qualité efficace et de se conformer aux exigences liées à ce système;</t>
  </si>
  <si>
    <t>5.1.1 f)</t>
  </si>
  <si>
    <t>s’assure que le système de management de la qualité atteigne les résultats attendus;</t>
  </si>
  <si>
    <t>5.1.1 g)</t>
  </si>
  <si>
    <t>la direction incite, oriente et soutient les personnes pour qu'elles contribuent à l'efficacité du système de management de la qualité;</t>
  </si>
  <si>
    <t>5.1.1 h)</t>
  </si>
  <si>
    <t>la direction promouvoie l'amélioration;</t>
  </si>
  <si>
    <t>5.1.1 i)</t>
  </si>
  <si>
    <t>5.1.1 j)</t>
  </si>
  <si>
    <t>5.1.2 b)</t>
  </si>
  <si>
    <t>La direction doit démontrer son leadership et son engagement relatifs à l’orientation client en s’assurant que: la priorité d’accroissement de la satisfaction du client est préservée.</t>
  </si>
  <si>
    <t>5.1.2 c)</t>
  </si>
  <si>
    <t xml:space="preserve">5.3 a) </t>
  </si>
  <si>
    <t>La direction  établie, met en œuvre et tient à jour une politique qualité qui:est appropriée à la finalité et au contexte de l’organisme et soutient son orientation stratégique;</t>
  </si>
  <si>
    <t>5.2.1 a)</t>
  </si>
  <si>
    <t>5.3 c)</t>
  </si>
  <si>
    <t>La direction  établit, met en œuvre et tient à jour une politique qualité qui: fournit un cadre pour l’établissement d’objectifs qualité;</t>
  </si>
  <si>
    <t>5.2.1 b)</t>
  </si>
  <si>
    <t>5.3 b)</t>
  </si>
  <si>
    <t>La direction  établie, met en œuvre et tient à jour une politique qualité qui:  inclut l’engagement de satisfaire aux exigences applicables;</t>
  </si>
  <si>
    <t>5.2.1 c)</t>
  </si>
  <si>
    <t>La politique qualité est disponible et tenue à jour sous la forme d’une information documentée;</t>
  </si>
  <si>
    <t>5.2.2a)</t>
  </si>
  <si>
    <t>5.3 d)</t>
  </si>
  <si>
    <t>La politique qualité est communiquée, comprise et appliquée au sein de l’organisme;</t>
  </si>
  <si>
    <t>5.2.2 b)</t>
  </si>
  <si>
    <t>La politique qualité est mise à la disposition des parties intéressées pertinentes, le cas échéant.</t>
  </si>
  <si>
    <t>5.2.2 c)</t>
  </si>
  <si>
    <t>5.3 e)</t>
  </si>
  <si>
    <t>5.4.1</t>
  </si>
  <si>
    <t>6.2.1 a)</t>
  </si>
  <si>
    <t>L'organisme établit des objectifs qualité, aux fonctions, niveaux et processus concernés, nécessaires au système de management de la qualité et Les objectifs qualité sont mesurables;</t>
  </si>
  <si>
    <t>6.2.1 b)</t>
  </si>
  <si>
    <t>L'organisme établit des objectifs qualité, aux fonctions, niveaux et processus concernés, nécessaires au système de management de la qualité et Les objectifs qualité tiennent  compte des exigences applicables;</t>
  </si>
  <si>
    <t>6.2.1 c)</t>
  </si>
  <si>
    <t>L'organisme établit des objectifs qualité, aux fonctions, niveaux et processus concernés, nécessaires au système de management de la qualité et Les objectifs qualité sont pertinents pour la conformité des produits et des services et l'amélioration de la satisfaction du client;</t>
  </si>
  <si>
    <t>6.2.1 d)</t>
  </si>
  <si>
    <t>L'organisme établit des objectifs qualité, aux fonctions, niveaux et processus concernés, nécessaires au système de management de la qualité et Les objectifs qualité sont  surveillés</t>
  </si>
  <si>
    <t>6.2.1 e)</t>
  </si>
  <si>
    <t>L'organisme établit des objectifs qualité, aux fonctions, niveaux et processus concernés, nécessaires au système de management de la qualité et Les objectifs qualité sont communiqués</t>
  </si>
  <si>
    <t>6.2.1 f)</t>
  </si>
  <si>
    <t>L'organisme établit des objectifs qualité, aux fonctions, niveaux et processus concernés, nécessaires au système de management de la qualité et Les objectifs qualité sont mis à jour en tant que de besoin.</t>
  </si>
  <si>
    <t>6.2.1 g)</t>
  </si>
  <si>
    <t>Lorsque l’organisme planifie la façon dont ses objectifs qualité seront atteints, il  détermine ce qui sera fait;</t>
  </si>
  <si>
    <t>6.2.2 a)</t>
  </si>
  <si>
    <t>Lorsque l’organisme planifie la façon dont ses objectifs qualité seront atteints, il doit déterminer: quelles ressources seront nécessaires;</t>
  </si>
  <si>
    <t>6.2.2 b)</t>
  </si>
  <si>
    <t>Lorsque l’organisme planifie la façon dont ses objectifs qualité seront atteints, il doit déterminer:
qui sera responsable;</t>
  </si>
  <si>
    <t>6.2.2 c)</t>
  </si>
  <si>
    <t>Lorsque l’organisme planifie la façon dont ses objectifs qualité seront atteints, il doit déterminer:
 les échéances;</t>
  </si>
  <si>
    <t>6.2.2 d)</t>
  </si>
  <si>
    <t>Actions à mettre en œuvre face aux risques et opportunités</t>
  </si>
  <si>
    <t>5.4.2 a)</t>
  </si>
  <si>
    <t>6.1.1 a)</t>
  </si>
  <si>
    <t>Dans le cadre de la planification de son SQM, l'organisme  tient compte des enjeux mentionnés en 4.1 (iso 9001 &amp; 13485) et des exigences mentionnées en 4.2 (iso 9001) et déterminer les risques et opportunités qu’il est nécessaire de prendre en compte pour accroître les effets souhaitables</t>
  </si>
  <si>
    <t>6.1.1 b)</t>
  </si>
  <si>
    <t>Dans le cadre de la planification de son SQM, l'organisme  tient compte des enjeux mentionnés en 4.1 (iso 9001 &amp; 13485) et des exigences mentionnées en 4.2 (iso 9001) et déterminer les risques et opportunités qu’il est nécessaire de prendre en compte pour  prévenir ou réduire les effets indésirables;</t>
  </si>
  <si>
    <t>6.1.1 c)</t>
  </si>
  <si>
    <t>Dans le cadre de la planification de son SQM, l'organisme  tient compte des enjeux mentionnés en 4.1 (iso 9001 &amp; 13485) et des exigences mentionnées en 4.2 (iso 9001) et déterminer les risques et opportunités qu’il est nécessaire de prendre en compte pour s’améliorer.</t>
  </si>
  <si>
    <t>6.1.1 d)</t>
  </si>
  <si>
    <t>5.4.2 b)</t>
  </si>
  <si>
    <t>L'organisme  planifie les actions à mettre en œuvre face aux risques et opportunités;</t>
  </si>
  <si>
    <t>6.1.2 a)</t>
  </si>
  <si>
    <t>L'organisme  planifie, comment
Les actions mises en œuvre face aux risques et opportunités doivent être proportionnelles à l'impact potentiel sur la conformité des produits et des services.</t>
  </si>
  <si>
    <t>6.1.2 b)</t>
  </si>
  <si>
    <t>La direction  assure que les responsabilités et autorités sont définies, documentées, communiquées et comprises  au sein de l'organisme.</t>
  </si>
  <si>
    <t>5.5.1</t>
  </si>
  <si>
    <t>5.3 a)</t>
  </si>
  <si>
    <t>La direction  attribue la responsabilité et l'autorité pour assurer que les processus délivrent les résultats attendus;</t>
  </si>
  <si>
    <t>La direction  attribue la responsabilité et l'autorité pour rendre compte, en particulier à la direction, de la performance du système de management de la qualité et des opportunités d'amélioration (voir 10.1 iso 9001);</t>
  </si>
  <si>
    <t>La direction  attribue la responsabilité et l'autorité pour s’assurer de la promotion de l'orientation client à tous les niveaux de l'organisme;</t>
  </si>
  <si>
    <t>La direction  attribue la responsabilité et l'autorité pour s'assurer que, lorsque des modifications du système de management de la qualité sont planifiées et mises en œuvre, l'intégrité du système de management de la qualité est maintenue.</t>
  </si>
  <si>
    <t>La direction  attribut la responsabilité et l'autorité pour
s'assure que le système de management de la qualité est conforme aux exigences des présentes Normes internationales;</t>
  </si>
  <si>
    <t xml:space="preserve">5.5.2 a) </t>
  </si>
  <si>
    <t>La direction doit attribuer la responsabilité et l'autorité pour s'assurer que les processus délivrent les résultats attendus;</t>
  </si>
  <si>
    <t>5.5.2 b)</t>
  </si>
  <si>
    <t>5.5.2 c)</t>
  </si>
  <si>
    <t>5.3.d)</t>
  </si>
  <si>
    <t>L'organisme doit déterminer les besoins de communication interne et externe pertinents pour le système de management de la qualité, y compris sur quels sujets communiquer;</t>
  </si>
  <si>
    <t>7.4 a)</t>
  </si>
  <si>
    <t>L'organisme doit déterminer les besoins de communication interne et externe pertinents pour le système de management de la qualité, y compris à quels moments communiquer</t>
  </si>
  <si>
    <t>7.4 b)</t>
  </si>
  <si>
    <t>L'organisme doit déterminer les besoins de communication interne et externe pertinents pour le système de management de la qualité, y compris avec qui communiquer</t>
  </si>
  <si>
    <t>7.4 c)</t>
  </si>
  <si>
    <t>L'organisme doit déterminer les besoins de communication interne et externe pertinents pour le système de management de la qualité, y compris comment communiquer</t>
  </si>
  <si>
    <t>7.4 d)</t>
  </si>
  <si>
    <t>L'organisme doit déterminer les besoins de communication interne et externe pertinents pour le système de management de la qualité, y compris  qui communique</t>
  </si>
  <si>
    <t>7.4 e)</t>
  </si>
  <si>
    <t>Revue de direction</t>
  </si>
  <si>
    <t xml:space="preserve">Généralités </t>
  </si>
  <si>
    <t>À des intervalles planifiés, documenté et enrégistré, la direction procéde à la revue du système de management de la qualité mis en place par l’organisme, afin de s’assurer qu’il est toujours approprié, adapté, efficace et en accord avec l’orientation stratégique de l'organisme.</t>
  </si>
  <si>
    <t>Eléments d'entrée de la revue de direction</t>
  </si>
  <si>
    <t>5.6.2 a)</t>
  </si>
  <si>
    <t>Les éléments d'entrée de la revue de direction doivent comprendre, sans toutefois s'y limiter les retours d'informations  ( 8.2.1 ISO 13485 )</t>
  </si>
  <si>
    <t>9.3.2 c)</t>
  </si>
  <si>
    <t>5.6.2 b)</t>
  </si>
  <si>
    <t>5.6.2 c)</t>
  </si>
  <si>
    <t>5.6.2d)</t>
  </si>
  <si>
    <t xml:space="preserve">Les éléments d'entrée de la revue de direction  comprennent, sans toutefois s'y limiter  les résultats d'audits </t>
  </si>
  <si>
    <t>5.6.2 e)</t>
  </si>
  <si>
    <t>Les éléments d'entrée de la revue de direction doivent comprendre, sans toutefois s'y limiters : le suivi et la mesure des processus</t>
  </si>
  <si>
    <t>5.6.2 f)</t>
  </si>
  <si>
    <t>Les éléments d'entrée de la revue de direction  comprennent, sans toutefois s'y limiter la surveillance et mesure du produit ou service,</t>
  </si>
  <si>
    <t>5.6.2 g)</t>
  </si>
  <si>
    <t>Les éléments d'entrée de la revue de direction  comprennent, sans toutefois s'y limiter les mesures correctives.</t>
  </si>
  <si>
    <t>5.6.2h)</t>
  </si>
  <si>
    <t>Les éléments d'entrée de la revue de direction  comprennent, sans toutefois s'y limiter  les actions préventive</t>
  </si>
  <si>
    <t>5.6.2 i)</t>
  </si>
  <si>
    <t>9.3.2 a)</t>
  </si>
  <si>
    <t>5.6.2 j)</t>
  </si>
  <si>
    <t>5.6.2 k)</t>
  </si>
  <si>
    <t>Les éléments d'entrée de la revue de direction  comprennent, sans toutefois s'y limiter les recommandations et opportunités d'amélioration</t>
  </si>
  <si>
    <t>9.3.2 f)</t>
  </si>
  <si>
    <t>5.6.2 l)</t>
  </si>
  <si>
    <t>9.3.2 b)</t>
  </si>
  <si>
    <t>La revue de direction est  planifiée et réalisée en prenant en compte les informations sur la performance et l’efficacité du système de management de la qualité, y compris les tendances concernant: le degré de réalisation des objectifs qualité, les résultats d’audit;</t>
  </si>
  <si>
    <t>La revue de direction est planifiée et réalisée en prenant en compte : l’adéquation des ressources</t>
  </si>
  <si>
    <t>9.3.2 d)</t>
  </si>
  <si>
    <t>La revue de direction est planifiée et réalisée en prenant en compte : l’efficacité des actions mises en œuvre face aux risques et opportunités (voir 6.1)</t>
  </si>
  <si>
    <t>9.3.2 e)</t>
  </si>
  <si>
    <t>La revue de direction doit être planifiée et réalisée en prenant en compte :  les évaluation des opportunités d’amélioration.</t>
  </si>
  <si>
    <t>Eléments de sortie de la revue de direction</t>
  </si>
  <si>
    <t>5.6.3 a)</t>
  </si>
  <si>
    <t xml:space="preserve">Les éléments de sortie de la revue de direction sont  enregistrés  et comprennent les éléments d'entrée revus , les opportunités  d'amélioration,   l'amélioration nécessaire au maintien de la pertinence, de l'adéquation et de l'efficacité du système de management de la qualité et de ses processus </t>
  </si>
  <si>
    <t>9.3.3 a)-b)</t>
  </si>
  <si>
    <t>5.6.3 b)</t>
  </si>
  <si>
    <t>5.6.3 c)</t>
  </si>
  <si>
    <t>5.6.3.d)</t>
  </si>
  <si>
    <t>Les éléments de sortie de la revue de direction doivent être enregistrés (voir 4.2.4) et comprendre les
éléments d'entrée revus et les décisions et actions relatives 
 aux besoins en ressources</t>
  </si>
  <si>
    <t>9.3.3 c)</t>
  </si>
  <si>
    <t>Les éléments de sortie de la revue de direction doivent inclure les décisions et actions relatives aux opportunité  d'amélioration</t>
  </si>
  <si>
    <t>9.3.3 a)</t>
  </si>
  <si>
    <t>L'organisme détermine , fournit, maintien et documente l'environnement de travail nécessaire à la mise en œuvre de ses processus et à l'obtention de la conformité des services et des produits</t>
  </si>
  <si>
    <t xml:space="preserve">L'organisme documente les activités de vérification , de validation, et de transfert de conception   </t>
  </si>
  <si>
    <t>L'organisme prend en compte la nécessité d'impliquer  les clients et fournisseurs dans le processus de conception et développement</t>
  </si>
  <si>
    <t>L'organisme détermine les éléments d'entrée concernant les exigences relatives  aux produits</t>
  </si>
  <si>
    <t>les éléments d'entrées comprennent les informations issues de conceptions similaires précédentes</t>
  </si>
  <si>
    <t>Les éléments d'entrées  comprennent les exigences pour la conception et développement</t>
  </si>
  <si>
    <t>Les éléments d'entrées sont revus quand à leur adéquation et approuvés</t>
  </si>
  <si>
    <t>Les éléments conflictuels d'entrée de conception et développement sont résolus</t>
  </si>
  <si>
    <t>L'organisme conserve les informations documentés sur les éléments d'entrée</t>
  </si>
  <si>
    <t>L’organisme s’assure que les éléments de sortie de la conception et du développement répondent aux exigences d'entrée de cette dernière</t>
  </si>
  <si>
    <t>L’organisme s’assure que les éléments de sortie de la conception et du développement contenient ou font référence aux critères d'acceptation du produit de référence ainsi qu'aux exigences de surveillance et mesure</t>
  </si>
  <si>
    <t>L'organisme maitrise le processus de conception et de développement pour assurer que les activités de vérification et de validation sont réalisées</t>
  </si>
  <si>
    <t>L'organisme  maîtrise le processus de conception et de développement pour assurer que les activités de vérification sont réalisées pour s’assurer que les éléments de sortie de la conception et du développement satisfont aux exigences d’entrée;</t>
  </si>
  <si>
    <t>L'organisme  maîtrise le processus de conception et de développement pour assurer que les informations documentées relatives à ces activités sont conservées.</t>
  </si>
  <si>
    <t xml:space="preserve">L'organisme conserve le dossier de conception et de développement pour chaque type de dispositif médical ou une famille de dispositifs médicaux. </t>
  </si>
  <si>
    <t>Pour maîtriser les informations documentées, l’organisme met en œuvre les activités de maîtrise des modifications ainsi que de conservation et élimination.</t>
  </si>
  <si>
    <t>L'organisme planifie, exécute, surveille et contrôle  la production et la fourniture de services pour assurer que le produit est conforme à la spécification</t>
  </si>
  <si>
    <t>L’organisme satisfait aux exigences relatives aux activités après livraison associées aux
produits et services.
clients.</t>
  </si>
  <si>
    <t>Lors de la détermination de l’étendue des activités après livraison requises, l’organisme prend en considération les exigences légales et réglementaires</t>
  </si>
  <si>
    <t>l'organisation documente les exigences pour l'installation de dispositifs médicaux et critères d'acceptation pour la vérification de l'installation,</t>
  </si>
  <si>
    <t>Si l'entretien du dispositif médical est une exigence spécifiée, l'organisation documente les procédures d'entretien, matériaux de référence et mesures de référence</t>
  </si>
  <si>
    <t xml:space="preserve">L'organisme  conserve des dossiers sur les paramètres du procédé de stérilisation utilisées pour chaque stérilisation. </t>
  </si>
  <si>
    <t>Les dossiers de stérilisation sont conforme à chaque lot de dispositifs médicaux de production.</t>
  </si>
  <si>
    <t xml:space="preserve">Le Processus pour les systèmes de stérilisation et de barrière stérile  valide le changements de produit ou procédé avant la mise en œuvre </t>
  </si>
  <si>
    <t>Gestion des responsabilités</t>
  </si>
  <si>
    <t>Orientation client</t>
  </si>
  <si>
    <t>Politique qualité</t>
  </si>
  <si>
    <t>Planification</t>
  </si>
  <si>
    <t>Fourniture des resources</t>
  </si>
  <si>
    <t>Resources humaines</t>
  </si>
  <si>
    <t>Infrastructures</t>
  </si>
  <si>
    <t>Réalisation du produit</t>
  </si>
  <si>
    <t>Planification de la réalisation du produit</t>
  </si>
  <si>
    <t>Conception et développement</t>
  </si>
  <si>
    <t>Gestion des prestataires externes</t>
  </si>
  <si>
    <t>Fourniture des produits et des services</t>
  </si>
  <si>
    <t>L’organisme détermine et fourni les ressources nécessaires pour assurer des résultats valides et fiables lorsqu’une surveillance ou une mesure est utilisée afin de vérifier la conformité des produits et des services aux exigences.</t>
  </si>
  <si>
    <t>7.1.5</t>
  </si>
  <si>
    <t>L’organisme assure que les ressources fournies sont appropriées pour le type spécifique d’activités de surveillance et de mesure mises en œuvre</t>
  </si>
  <si>
    <t>L’organisme assure que les ressources fournies sont maintenues pour assurer leur adéquation.</t>
  </si>
  <si>
    <t>L’organisme conserve les informations documentées appropriées démontrant l’adéquation des ressources pour la surveillance et la mesure</t>
  </si>
  <si>
    <t>7.6 a)</t>
  </si>
  <si>
    <t>les équipements de mesure sont  étalonnés ou vérifiés, ou les deux, à des intervalles déterminés, ou avant leur utilisation, par rapport aux normes de mesure traçables aux étalons nationaux ou internationaux</t>
  </si>
  <si>
    <t>7.1.5.2 a)</t>
  </si>
  <si>
    <t>7.6 b)</t>
  </si>
  <si>
    <t>7.6 c)</t>
  </si>
  <si>
    <t>les équipements de mesure sont identifiés afin de déterminer son état d'étalonnage;</t>
  </si>
  <si>
    <t>7.1.5.2 b)</t>
  </si>
  <si>
    <t>7.6 d)</t>
  </si>
  <si>
    <t>7.1.5.2 c)</t>
  </si>
  <si>
    <t>7.6 e)</t>
  </si>
  <si>
    <t xml:space="preserve"> les équipements de mesure sont protégés contre les dommages et la détérioration lors de la manipulation, de l'entretien et de stockage</t>
  </si>
  <si>
    <t>7.5.6</t>
  </si>
  <si>
    <t>7.5.6.a</t>
  </si>
  <si>
    <t>  L'organisation documente les procédures de validation des processus, y compris les critères d'examen et d'approbation des processus définis</t>
  </si>
  <si>
    <t>8.5.1.f</t>
  </si>
  <si>
    <t>7.5.6.b</t>
  </si>
  <si>
    <t xml:space="preserve"> L'organisation documente les procédures de validation des processus, y compris la qualification des équipements et la qualification du personnel</t>
  </si>
  <si>
    <t>8.5.1.d.e</t>
  </si>
  <si>
    <t>7.5.6.c</t>
  </si>
  <si>
    <t>7.5.6.d</t>
  </si>
  <si>
    <t xml:space="preserve"> L'organisation documente les procédures de validation des processus, y compris le cas échéant, les techniques statistiques avec des motifs tailles d'échantillon</t>
  </si>
  <si>
    <t>8.5.1.a</t>
  </si>
  <si>
    <t>7.5.6.e</t>
  </si>
  <si>
    <t xml:space="preserve"> L'organisation documente les procédures de validation des processus, y compris les exigences pour les enregistrements</t>
  </si>
  <si>
    <t>7.5.6.f</t>
  </si>
  <si>
    <t>7.5.6.g</t>
  </si>
  <si>
    <t>8.5.1.b</t>
  </si>
  <si>
    <t>Les conditions maîtrisées  comprend  la mise en œuvre d’activités de surveillance et de mesure aux étapes appropriées pour vérifier que les critères relatifs à la maîtrise des processus ou des éléments de sortie et les critères d’acceptation relatifs aux produits et services ont été satisfaits</t>
  </si>
  <si>
    <t>8.5.1.c</t>
  </si>
  <si>
    <t>Les conditions maîtrisées  comprend  la mise en œuvre d’actions visant à prévenir l’erreur humaine</t>
  </si>
  <si>
    <t>8.5.1.d</t>
  </si>
  <si>
    <t>Les conditions maîtrisées  comprend la mise en œuvre d’activités de libération, de livraison et de prestation de service après livraison.</t>
  </si>
  <si>
    <t>8.5.1.h</t>
  </si>
  <si>
    <t>7.5.8</t>
  </si>
  <si>
    <t>L'organisation documente les procédures d'identification des produits et identifie le produit par des moyens appropriés tout au long de la réalisation du produit.</t>
  </si>
  <si>
    <t>L’organisme identifie l’état des éléments de sortie par rapport aux exigences de surveillance et de mesure tout au long de la production et de la prestation de service.</t>
  </si>
  <si>
    <t>L’organisme  maîtrise l’identification unique des éléments de sortie lorsque la traçabilité est une exigence, et conserve les informations documentées nécessaires à la traçabilité</t>
  </si>
  <si>
    <t>7.5.9</t>
  </si>
  <si>
    <t xml:space="preserve">L'organisation  documente les procédures de traçabilité. </t>
  </si>
  <si>
    <t>7.5.10</t>
  </si>
  <si>
    <t>L'organisme  identifie, vérifie, protége et sauvegarde les biens à la clientèle fourni pour l'utilisation ou l'incorporation dans le produit alors qu'il est sous le contrôle de l'organisation ou utilisé par l'organisation</t>
  </si>
  <si>
    <t xml:space="preserve">l'organisme  informe le client et le tenir des registres si toute propriété du client est perdue, endommagée ou encore jugée impropre à l'utilisation, </t>
  </si>
  <si>
    <t>7.5.11</t>
  </si>
  <si>
    <t>L'organisation documente les procédures pour préserver la conformité du produit aux exigences pendant le traitement, le stockage, la manutention et la distribution</t>
  </si>
  <si>
    <t>8.5.4</t>
  </si>
  <si>
    <t xml:space="preserve">L'organisme détermine et documente les méthodes permettant d'obtenir, de surveiller et de revoir ces informations. </t>
  </si>
  <si>
    <t>Equipe d'évaluation :</t>
  </si>
  <si>
    <t>Noms et prénoms des participants</t>
  </si>
  <si>
    <t>N/A</t>
  </si>
  <si>
    <t xml:space="preserve">L'organisme identifie et met en œuvre toutes les modifications nécessaires pour assurer et maintenir la pertinence, l'adéquation et l'éfficacité des paramètres de sécurités et de performance des dispositifs médicaux. </t>
  </si>
  <si>
    <t xml:space="preserve">L'organisme planifie, établit, met en œuvre, maintien à jour et documente un ou des programmes d'audit. </t>
  </si>
  <si>
    <t>L'organisation documente les procédures pour le transfert des résultats de la conception et du développement à la fabrication. Ces procédures doivent garantir que les résultats de conception et de développement sont dignes de confiance puisqu'ils adapté pour la fabrication</t>
  </si>
  <si>
    <t>L'organisme maîtrise le processus de conception et de développement pour assurer que les activités de validation sont réalisées</t>
  </si>
  <si>
    <t xml:space="preserve">L'organisme maîtrise le processus de conception et de développement pour s’assurer que les produits et services résultants satisfont aux exigences pour l’application spécifiée ou l’usage prévu </t>
  </si>
  <si>
    <t xml:space="preserve">L'organisme maîtrise le processus de conception et de développement pour s’assurer que toutes les actions nécessaires sont entreprises pour les problèmes déterminés </t>
  </si>
  <si>
    <t>les éléments d'entrées comprennentles conséquences potentielles d'une défaillance liée à la nature du produit</t>
  </si>
  <si>
    <t>7.3.3 a)</t>
  </si>
  <si>
    <t>7.3.3 b)</t>
  </si>
  <si>
    <t>7.3.3 c)</t>
  </si>
  <si>
    <t>7.3.3 d)</t>
  </si>
  <si>
    <t>7.3.3 e)</t>
  </si>
  <si>
    <t>7.3.2 a)</t>
  </si>
  <si>
    <t xml:space="preserve">7.3.2 </t>
  </si>
  <si>
    <t>7.3.2b)</t>
  </si>
  <si>
    <t>7.3.2 c)</t>
  </si>
  <si>
    <t>7.3.2 d)</t>
  </si>
  <si>
    <t>7.3.2 e)</t>
  </si>
  <si>
    <t xml:space="preserve">L'organisme documente les méthodes pour assurer la traçabilité des éléments de sorties de la conception et développement </t>
  </si>
  <si>
    <t>Quelques CONSEILS pour atteindre le respect des exigences...</t>
  </si>
  <si>
    <t>Compréhension de l'organisme et de son contexte</t>
  </si>
  <si>
    <t>L’organisme doit déterminer les enjeux externes et internes liés au contexte socio-économique dans lequel il se situe. De plus, les parties intéressées doivent être identifiées ainsi que leurs attentes et exigences. Ces dernières seront listées et revus périodiquement. Les champs d'application du système de management de la qualité (SMQ) sont fixés, ainsi que l'ensemble des processus nécessaires à la mise en oeuvre de ce système.</t>
  </si>
  <si>
    <t>Responsable Qualité et Direction Générale</t>
  </si>
  <si>
    <t>Compréhension des besoins et des attentes des parties intéressées</t>
  </si>
  <si>
    <t>Dans cet article, la responsabilité de la direction est de communiquer et mettre à disposition sa politique qualité qu'elle appliquera et mettra à jour par la suite. L'engagement de la direction consiste aussi à attribuer les responsabilités et les autorités au sein de l'organisme afin d'appliquer sa politique qualité.</t>
  </si>
  <si>
    <t>Rôles, responsabilités et autorités au sein de l'organisme</t>
  </si>
  <si>
    <t>Ressources</t>
  </si>
  <si>
    <t>Les ressources humaines et matérielles nécessaires sont mises à disposition pour la réalisation des processus du SMQ. Les compétences des personnes qui ont un impact direct sur la qualité des produits/services (conception et développement, production, service client...) sont contrôlées. 
D'autre part, sur le volet informationnel, l'organisme doit planifier des réunions périodiques et des entretiens avec l'ensemble des pilotes de processus. Ceci pour vérifier l'existence, la conformité et l'application sur le terrain des dispositions demandées. Les informations documentées doivent ainsi être créées, mises à jour, diffusées et utilisées par l'ensemble des parties prenantes.</t>
  </si>
  <si>
    <t>Responsable Qualité et pilotes de processus (RH, Système informatique, Gestion administrative, gestion financière, Maintenance et Infrastructures)</t>
  </si>
  <si>
    <t>Compétences</t>
  </si>
  <si>
    <t>Sensibilisation</t>
  </si>
  <si>
    <t>Communication</t>
  </si>
  <si>
    <t>Planification et maîtrise opérationnelles</t>
  </si>
  <si>
    <t xml:space="preserve">L'organisme doit planifier, mettre en œuvre et maîtriser les processus nécessaires à la réalisation des activités opérationnelles, après avoir recensé les besoins du clients et receuilli les informations documentées explicitant ces besoins. Il est recommandé de définir avec la direction et l'ensemble des pilotes du processus, les exigences relatives aux produits et services et leur développement. Pour assurer la conformité de ces éléments, il est nécessaire de vérifier de façon continue, principalement après la mise à jour des processus, les informations relatives aux  actions menées qui doivent être documentées et conservées. Il est également essentiel de verifier la conformité des produits et services fournis par les prestataires externes, aux exigences définis par l'organisme. </t>
  </si>
  <si>
    <t xml:space="preserve"> Direction Générale, Responsable Qualité, pilotes des processus, Personnel</t>
  </si>
  <si>
    <t>Exigences relatives aux produits et services</t>
  </si>
  <si>
    <t>Conception et développement de produits et services</t>
  </si>
  <si>
    <t>Maîtrise des processus, produits et services fournis par des prestataires externes</t>
  </si>
  <si>
    <t>Production et prestation de service</t>
  </si>
  <si>
    <t>Libération des produits et services</t>
  </si>
  <si>
    <t>Maîtrise des éléments de sortie non conformes</t>
  </si>
  <si>
    <t>Surveillance, mesure, analyse et évaluation</t>
  </si>
  <si>
    <t>La version ISO 9001:2015 renforce l'évaluation de la performance dans un système de management de la qualité. Cela requiert la mise en place de moyen de surveillance et de mesure des résultats obtenus. Ces résultats attendus, en interne comme en externe, peuvent concerner la qualité des produits ou services au regard des attentes des clients. Cela nécessite d’avoir une surveillance constante sur les processus afin de réagir en cas d'anomalie . Il est important de programmer des audits internes de façon périodique, en fournissant les moyens nécessaires (humains et matériels) afin d'entreprendre sans délai indu la correction et les actions correctives appropriées s'il y a écart.</t>
  </si>
  <si>
    <t>Les besoins et attentes des parties intéressées doivent être prises en considération pour améliorer la performance de vos activités. Il est important d’étudier l’évolution des besoins des clients et du marché, des compétences, des exigences réglementaires ou tout autre facteur. L'organisme s'engage donc à améliorer en continu la qualité des produits et services qu'il propose aux clients pour augmenter leur satisfaction. Cela passe par la correction des anomalies et des non conformités , mais aussi par les actions préventives suite à l'étude et l'analyse des résultats d'évaluation de la performance du SMQ. L'organisme sera donc constamment dans une optique d'amélioration continue.</t>
  </si>
  <si>
    <t>Non-conformité et action corrective</t>
  </si>
  <si>
    <t>Management des ressources</t>
  </si>
  <si>
    <t>Responsabilité, autorité et communication</t>
  </si>
  <si>
    <t>Signature :</t>
  </si>
  <si>
    <t>Mettre la date de signature par la personne compétente</t>
  </si>
  <si>
    <t>Date de l'autodiagnostic (jj/mm/aaaa) :</t>
  </si>
  <si>
    <t>Date de la déclaration (jj/mm/aaaa) :</t>
  </si>
  <si>
    <t>Tél et email de la personne indépendante</t>
  </si>
  <si>
    <t>Code postal - Ville - Pays de l'Exploitant</t>
  </si>
  <si>
    <t>Adresse complète de l'Exploitant</t>
  </si>
  <si>
    <t>Organisme de la personne indépendante</t>
  </si>
  <si>
    <t xml:space="preserve">Coordonnées professionnelles : </t>
  </si>
  <si>
    <t>Indiquer les NOM et Prénom de la personne indépendante</t>
  </si>
  <si>
    <r>
      <t xml:space="preserve">Personne </t>
    </r>
    <r>
      <rPr>
        <b/>
        <i/>
        <sz val="9"/>
        <rFont val="Arial"/>
        <family val="2"/>
      </rPr>
      <t>responsable</t>
    </r>
    <r>
      <rPr>
        <i/>
        <sz val="9"/>
        <rFont val="Arial"/>
        <family val="2"/>
      </rPr>
      <t xml:space="preserve"> de l'organisme : </t>
    </r>
  </si>
  <si>
    <r>
      <t xml:space="preserve">Personne </t>
    </r>
    <r>
      <rPr>
        <b/>
        <i/>
        <sz val="9"/>
        <rFont val="Arial"/>
        <family val="2"/>
      </rPr>
      <t>indépendante</t>
    </r>
    <r>
      <rPr>
        <i/>
        <sz val="9"/>
        <rFont val="Arial"/>
        <family val="2"/>
      </rPr>
      <t xml:space="preserve"> à l'organisme : </t>
    </r>
  </si>
  <si>
    <t>Signataires</t>
  </si>
  <si>
    <t>Autre document d'appui : Mettre ici, et en noir, tout autre document d'appui éventuel pour cette déclaration</t>
  </si>
  <si>
    <t>Documents spécifiques</t>
  </si>
  <si>
    <t>Documents génériques</t>
  </si>
  <si>
    <t>Déclaration de conformité selon l'ISO 17050 Partie 2 : Documentation d'appui  (NF EN ISO/CEI 17050-2)</t>
  </si>
  <si>
    <t>Documents d'appui consultables associés à la déclaration ISO 17050</t>
  </si>
  <si>
    <t>Taux moyen</t>
  </si>
  <si>
    <t>Tableau des résultats de CONFORMITÉ de nos activités 
selon les critères d'exigence tirés de la norme NF EN ISO 9001:2015</t>
    <phoneticPr fontId="35" type="noConversion"/>
  </si>
  <si>
    <t>Référence unique de la déclaration ISO 17050 :</t>
  </si>
  <si>
    <t>Date limite de validité de la déclaration :</t>
  </si>
  <si>
    <t>Évaluation de la conformité - Déclaration de conformité du fournisseur (NF EN ISO/CEI 17050-1)</t>
  </si>
  <si>
    <t>Déclaration de conformité selon la norme NF EN ISO 17050 Partie 1 : Exigences générales</t>
    <phoneticPr fontId="35" type="noConversion"/>
  </si>
  <si>
    <t>Enregistrement qualité : impression sur 1 page A4 100% en vertical</t>
  </si>
  <si>
    <t xml:space="preserve"> Fiche de déclaration de conformité par une première partie - norme ISO 17050</t>
    <phoneticPr fontId="6" type="noConversion"/>
  </si>
  <si>
    <t>Déclaration de conformité selon la norme NF EN ISO 17050 Partie 1 : Exigences générales</t>
  </si>
  <si>
    <t>Art 4</t>
  </si>
  <si>
    <t>Art 5</t>
  </si>
  <si>
    <t>Art 6</t>
  </si>
  <si>
    <t>Art 7</t>
  </si>
  <si>
    <t>Taux min</t>
  </si>
  <si>
    <t>Taux max</t>
  </si>
  <si>
    <t xml:space="preserve">Commentaires </t>
  </si>
  <si>
    <r>
      <t>9) Dès l'obtention du niveau "</t>
    </r>
    <r>
      <rPr>
        <b/>
        <sz val="8"/>
        <rFont val="Arial"/>
        <family val="2"/>
      </rPr>
      <t>Conforme</t>
    </r>
    <r>
      <rPr>
        <sz val="8"/>
        <rFont val="Arial"/>
        <family val="2"/>
      </rPr>
      <t xml:space="preserve">", faites une autodéclaration ISO 17050 </t>
    </r>
  </si>
  <si>
    <t>Taux mutuel</t>
  </si>
  <si>
    <r>
      <t xml:space="preserve">Nous avons appliqué </t>
    </r>
    <r>
      <rPr>
        <b/>
        <sz val="8"/>
        <rFont val="Arial"/>
        <family val="2"/>
      </rPr>
      <t xml:space="preserve">la meilleure rigueur d'élaboration et d'analyse </t>
    </r>
    <r>
      <rPr>
        <sz val="8"/>
        <rFont val="Arial"/>
        <family val="2"/>
      </rPr>
      <t>(évaluation par plusieurs personnes compétentes) et nous avons respecté</t>
    </r>
    <r>
      <rPr>
        <b/>
        <sz val="8"/>
        <rFont val="Arial"/>
        <family val="2"/>
      </rPr>
      <t xml:space="preserve"> les règles d'éthique professionnelle</t>
    </r>
    <r>
      <rPr>
        <sz val="8"/>
        <rFont val="Arial"/>
        <family val="2"/>
      </rPr>
      <t xml:space="preserve"> (absence de conflits d'intérêt, respect des opinions, liberté des choix) pour parvenir aux résultats ci-dessous.</t>
    </r>
  </si>
  <si>
    <r>
      <t xml:space="preserve">Nous soussigés, déclarons </t>
    </r>
    <r>
      <rPr>
        <b/>
        <sz val="8"/>
        <rFont val="Arial"/>
        <family val="2"/>
      </rPr>
      <t>sous notre propre responsabilité</t>
    </r>
    <r>
      <rPr>
        <sz val="8"/>
        <rFont val="Arial"/>
        <family val="2"/>
      </rPr>
      <t xml:space="preserve"> que </t>
    </r>
    <r>
      <rPr>
        <b/>
        <sz val="8"/>
        <rFont val="Arial"/>
        <family val="2"/>
      </rPr>
      <t>les niveaux de conformité de nos pratiques professionnelles</t>
    </r>
    <r>
      <rPr>
        <sz val="8"/>
        <rFont val="Arial"/>
        <family val="2"/>
      </rPr>
      <t xml:space="preserve"> ont été mesurés d'après les exigences de la norme NF EN ISO 9001:2015.</t>
    </r>
  </si>
  <si>
    <t>Les éléments d'entrée de la revue de direction comprennent, sans toutefois s'y limiter les actions ( ou suivi des actions ) issues des revues de direction précédentes.</t>
  </si>
  <si>
    <t>La revue de direction est planifiée et réalisée en prenant en compte:les modifications des enjeux externes et internes pertinents pour le système de management de la qualité;</t>
  </si>
  <si>
    <t xml:space="preserve">Lorsque appropriée des dispositions particulière sont documentées pour la maitrise des produits contaminés ou potentiellement contaminés                  </t>
  </si>
  <si>
    <t>L'organisme établi des processus, documente et fournis des ressources spécifiques au produits</t>
  </si>
  <si>
    <t>L'organisme détermine et met à jour et conserve  les informations documentés dans une mesure suffisante</t>
  </si>
  <si>
    <t>Les éléments de sortie de la plannification sont adaptés au mode de réalistaiton des activités opérationnelles de l'organisme</t>
  </si>
  <si>
    <t>L'organisme détermine les formations de l'utilisateur pour une utilisation sure du produit</t>
  </si>
  <si>
    <t>L'organisme  revoit les exigences relatives au produit avant qu'il ne livre le produti au client</t>
  </si>
  <si>
    <t>L'organisme s'assure  de résoudre les écarts entre les exigences d'un contrat ou d'une commande et celles relatives aux produits</t>
  </si>
  <si>
    <t>les exigences non documentés des clients sont confirmés par l'organismes avant d'etre accépté</t>
  </si>
  <si>
    <t>L'organisme planifie et maitrise les étapes de conception et développement</t>
  </si>
  <si>
    <t>L'organisme prend en compte la maitrise des interfaces entre les personnes impliqués dans le processus de conception et de développement</t>
  </si>
  <si>
    <t>Les enregistrements relatifs aux processus de gestion de la clientelle et des prestataires externes  sont conservés</t>
  </si>
  <si>
    <t>Les éléments d'entrées comprennent les exigences fonctionnelles et de la performance</t>
  </si>
  <si>
    <t>L’organisme conserve des informations documentées sur les modifications de la conception et du développement, les résultats des revues, l’autorisation des modifications et les actions entreprises pour prévenir les impacts négatifs.</t>
  </si>
  <si>
    <t>lorsque les produits et services sont fournis directement aux) client(s) par des prestataires externes pour le compte de l'organisme ce dernier détermine la maitrise devant être appliquée aux processus, produtis et services fournis.</t>
  </si>
  <si>
    <t>L'organisme conserve des informations documentées contenant les résultats de l'évaluation et de la surveillance, de la réévaluation des performances du fournisseur et de toutes les actions nécessaires qui en résultent.</t>
  </si>
  <si>
    <t xml:space="preserve">L'organisme valide tout processus de production et de prestation de services où la sortie résultante peut  être vérifier ou ne sont pas vérifiées par la surveillance ultérieure ou de mesure. </t>
  </si>
  <si>
    <t>Les conditions maîtrisées  comprennent la disponibilité et l’utilisation de ressources appropriées pour la surveillance et la mesure</t>
  </si>
  <si>
    <t>email</t>
  </si>
  <si>
    <t>l'oganisme améliore les processus et le système de management de la qualité.</t>
  </si>
  <si>
    <t>Détermination du domaine d'application du système de management de la qualité</t>
  </si>
  <si>
    <t>Objectifs qualité et planification pour les atteindre</t>
  </si>
  <si>
    <t>Planification des modifications</t>
  </si>
  <si>
    <t>L'organisme  détermine et fournis les ressources nécessaires pour la mise en place efficace du SMQ</t>
  </si>
  <si>
    <t xml:space="preserve">L'organisme  conserve les informations documentées concenant la formation initiale et professionnelle, le savoir faire et l'experience      </t>
  </si>
  <si>
    <t>9.2.2.6.f</t>
  </si>
  <si>
    <t>1) Complétez l'onglet {Critères}</t>
  </si>
  <si>
    <t>2) Visualisez la situation avec les onglets {Résultats...}, identifiez les améliorations et progressez dans vos pratiques</t>
  </si>
  <si>
    <t>3) Faites signer par une personne indépendante de votre activité et communiquez vos résultats avec les onglets {Déclaration ISO 17050...}</t>
  </si>
  <si>
    <t>Taux %
mutuel</t>
  </si>
  <si>
    <t>Taux %
ISO 13485</t>
  </si>
  <si>
    <r>
      <t xml:space="preserve">Libellés des niveaux de </t>
    </r>
    <r>
      <rPr>
        <b/>
        <sz val="8"/>
        <rFont val="Arial"/>
        <family val="2"/>
      </rPr>
      <t>VÉRACITÉ</t>
    </r>
    <r>
      <rPr>
        <sz val="8"/>
        <rFont val="Arial"/>
        <family val="2"/>
      </rPr>
      <t xml:space="preserve"> pour la réalisation des actions associées aux critères</t>
    </r>
  </si>
  <si>
    <r>
      <t xml:space="preserve">Choix de </t>
    </r>
    <r>
      <rPr>
        <b/>
        <sz val="8"/>
        <rFont val="Arial"/>
        <family val="2"/>
      </rPr>
      <t>Véracité</t>
    </r>
  </si>
  <si>
    <r>
      <t xml:space="preserve">Niveaux de </t>
    </r>
    <r>
      <rPr>
        <b/>
        <sz val="8"/>
        <rFont val="Arial"/>
        <family val="2"/>
      </rPr>
      <t>Conformité</t>
    </r>
  </si>
  <si>
    <r>
      <t xml:space="preserve">Commentaire concernant </t>
    </r>
    <r>
      <rPr>
        <b/>
        <sz val="8"/>
        <rFont val="Arial"/>
        <family val="2"/>
      </rPr>
      <t>l'action</t>
    </r>
    <r>
      <rPr>
        <sz val="8"/>
        <rFont val="Arial"/>
        <family val="2"/>
      </rPr>
      <t xml:space="preserve"> une fois qu'elle sera évaluée</t>
    </r>
  </si>
  <si>
    <r>
      <t xml:space="preserve">Commentaire concernant </t>
    </r>
    <r>
      <rPr>
        <b/>
        <sz val="8"/>
        <rFont val="Arial"/>
        <family val="2"/>
      </rPr>
      <t>l'exigence</t>
    </r>
    <r>
      <rPr>
        <sz val="8"/>
        <rFont val="Arial"/>
        <family val="2"/>
      </rPr>
      <t xml:space="preserve"> une fois qu'elle sera évaluée</t>
    </r>
  </si>
  <si>
    <r>
      <t xml:space="preserve">Les enjeux internes et externes sont </t>
    </r>
    <r>
      <rPr>
        <b/>
        <sz val="8"/>
        <rFont val="Arial"/>
        <family val="2"/>
      </rPr>
      <t>déterminés</t>
    </r>
    <r>
      <rPr>
        <sz val="8"/>
        <rFont val="Arial"/>
        <family val="2"/>
      </rPr>
      <t xml:space="preserve"> relativement à la </t>
    </r>
    <r>
      <rPr>
        <b/>
        <sz val="8"/>
        <rFont val="Arial"/>
        <family val="2"/>
      </rPr>
      <t>finalité</t>
    </r>
    <r>
      <rPr>
        <sz val="8"/>
        <rFont val="Arial"/>
        <family val="2"/>
      </rPr>
      <t xml:space="preserve"> et l'orientation stratégique de l'organisme</t>
    </r>
  </si>
  <si>
    <r>
      <t xml:space="preserve">Les </t>
    </r>
    <r>
      <rPr>
        <b/>
        <sz val="8"/>
        <color indexed="10"/>
        <rFont val="Arial"/>
      </rPr>
      <t>informations</t>
    </r>
    <r>
      <rPr>
        <sz val="8"/>
        <rFont val="Arial"/>
        <family val="2"/>
      </rPr>
      <t xml:space="preserve"> relatives aux enjeux externes et internes sont </t>
    </r>
    <r>
      <rPr>
        <b/>
        <sz val="8"/>
        <rFont val="Arial"/>
        <family val="2"/>
      </rPr>
      <t>surveillées</t>
    </r>
    <r>
      <rPr>
        <sz val="8"/>
        <rFont val="Arial"/>
        <family val="2"/>
      </rPr>
      <t xml:space="preserve"> et </t>
    </r>
    <r>
      <rPr>
        <b/>
        <sz val="8"/>
        <rFont val="Arial"/>
        <family val="2"/>
      </rPr>
      <t>revues</t>
    </r>
    <r>
      <rPr>
        <sz val="8"/>
        <rFont val="Arial"/>
        <family val="2"/>
      </rPr>
      <t xml:space="preserve"> périodiquement</t>
    </r>
  </si>
  <si>
    <r>
      <t>Les</t>
    </r>
    <r>
      <rPr>
        <b/>
        <sz val="8"/>
        <rFont val="Arial"/>
        <family val="2"/>
      </rPr>
      <t xml:space="preserve"> facteurs d'influence</t>
    </r>
    <r>
      <rPr>
        <sz val="8"/>
        <rFont val="Arial"/>
        <family val="2"/>
      </rPr>
      <t xml:space="preserve"> sur l'efficacté du Système de Management de la Qualité (SMQ) sont identifiés</t>
    </r>
  </si>
  <si>
    <r>
      <t xml:space="preserve">Les parties intéressées </t>
    </r>
    <r>
      <rPr>
        <b/>
        <sz val="8"/>
        <rFont val="Arial"/>
        <family val="2"/>
      </rPr>
      <t>pertinentes</t>
    </r>
    <r>
      <rPr>
        <sz val="8"/>
        <rFont val="Arial"/>
        <family val="2"/>
      </rPr>
      <t xml:space="preserve"> sont identifiées dans la cadre du SMQ</t>
    </r>
  </si>
  <si>
    <r>
      <t xml:space="preserve">Les </t>
    </r>
    <r>
      <rPr>
        <b/>
        <sz val="8"/>
        <rFont val="Arial"/>
        <family val="2"/>
      </rPr>
      <t>exigences  des clients</t>
    </r>
    <r>
      <rPr>
        <sz val="8"/>
        <rFont val="Arial"/>
        <family val="2"/>
      </rPr>
      <t xml:space="preserve"> ainsi que celles </t>
    </r>
    <r>
      <rPr>
        <b/>
        <sz val="8"/>
        <rFont val="Arial"/>
        <family val="2"/>
      </rPr>
      <t>légales et réglementaires</t>
    </r>
    <r>
      <rPr>
        <sz val="8"/>
        <rFont val="Arial"/>
        <family val="2"/>
      </rPr>
      <t xml:space="preserve"> sont prises en considération dans le SMQ</t>
    </r>
  </si>
  <si>
    <r>
      <t>Les</t>
    </r>
    <r>
      <rPr>
        <sz val="8"/>
        <color indexed="10"/>
        <rFont val="Arial"/>
      </rPr>
      <t xml:space="preserve"> </t>
    </r>
    <r>
      <rPr>
        <b/>
        <sz val="8"/>
        <color indexed="10"/>
        <rFont val="Arial"/>
      </rPr>
      <t>informations</t>
    </r>
    <r>
      <rPr>
        <sz val="8"/>
        <rFont val="Arial"/>
        <family val="2"/>
      </rPr>
      <t xml:space="preserve"> sur les parties intéressées et leurs exigences sont </t>
    </r>
    <r>
      <rPr>
        <b/>
        <sz val="8"/>
        <rFont val="Arial"/>
        <family val="2"/>
      </rPr>
      <t>surveillées et revues</t>
    </r>
    <r>
      <rPr>
        <sz val="8"/>
        <rFont val="Arial"/>
        <family val="2"/>
      </rPr>
      <t xml:space="preserve"> périodiquement</t>
    </r>
  </si>
  <si>
    <r>
      <t xml:space="preserve">La réalisation des modifications apportée au SMQ est </t>
    </r>
    <r>
      <rPr>
        <b/>
        <sz val="8"/>
        <rFont val="Arial"/>
        <family val="2"/>
      </rPr>
      <t>planifiée</t>
    </r>
    <r>
      <rPr>
        <sz val="8"/>
        <rFont val="Arial"/>
        <family val="2"/>
      </rPr>
      <t xml:space="preserve"> et tient compte de l'intégrité de ce dernier</t>
    </r>
  </si>
  <si>
    <r>
      <t xml:space="preserve">L'organisme détermine les objectifs et les </t>
    </r>
    <r>
      <rPr>
        <b/>
        <sz val="8"/>
        <rFont val="Arial"/>
        <family val="2"/>
      </rPr>
      <t>conséquences possibles</t>
    </r>
    <r>
      <rPr>
        <sz val="8"/>
        <rFont val="Arial"/>
        <family val="2"/>
      </rPr>
      <t xml:space="preserve"> des modifications planifiées</t>
    </r>
  </si>
  <si>
    <r>
      <t xml:space="preserve">L'organisme met à disposition les </t>
    </r>
    <r>
      <rPr>
        <b/>
        <sz val="8"/>
        <rFont val="Arial"/>
        <family val="2"/>
      </rPr>
      <t>ressources</t>
    </r>
    <r>
      <rPr>
        <sz val="8"/>
        <rFont val="Arial"/>
        <family val="2"/>
      </rPr>
      <t xml:space="preserve"> nécessaires à la réalisation des modifications</t>
    </r>
  </si>
  <si>
    <r>
      <t xml:space="preserve">L'organisme attribue les </t>
    </r>
    <r>
      <rPr>
        <b/>
        <sz val="8"/>
        <rFont val="Arial"/>
        <family val="2"/>
      </rPr>
      <t>responsabilités et autorités</t>
    </r>
    <r>
      <rPr>
        <sz val="8"/>
        <rFont val="Arial"/>
        <family val="2"/>
      </rPr>
      <t xml:space="preserve"> nécessaires à la réalisation des modifications</t>
    </r>
  </si>
  <si>
    <r>
      <t xml:space="preserve">Les </t>
    </r>
    <r>
      <rPr>
        <b/>
        <sz val="8"/>
        <rFont val="Arial"/>
        <family val="2"/>
      </rPr>
      <t>compétences</t>
    </r>
    <r>
      <rPr>
        <sz val="8"/>
        <rFont val="Arial"/>
        <family val="2"/>
      </rPr>
      <t xml:space="preserve"> nécessaires des personnes dont le travail a une incidence sur les performances du SMQ sont </t>
    </r>
    <r>
      <rPr>
        <b/>
        <sz val="8"/>
        <rFont val="Arial"/>
        <family val="2"/>
      </rPr>
      <t>déterminées</t>
    </r>
  </si>
  <si>
    <r>
      <t xml:space="preserve">Les </t>
    </r>
    <r>
      <rPr>
        <b/>
        <sz val="8"/>
        <rFont val="Arial"/>
        <family val="2"/>
      </rPr>
      <t>compétences</t>
    </r>
    <r>
      <rPr>
        <sz val="8"/>
        <rFont val="Arial"/>
        <family val="2"/>
      </rPr>
      <t xml:space="preserve"> du personnel sont </t>
    </r>
    <r>
      <rPr>
        <b/>
        <sz val="8"/>
        <rFont val="Arial"/>
        <family val="2"/>
      </rPr>
      <t>évaluées</t>
    </r>
    <r>
      <rPr>
        <sz val="8"/>
        <rFont val="Arial"/>
        <family val="2"/>
      </rPr>
      <t xml:space="preserve"> sur la base d'une formation ou d'une expérience appropriée</t>
    </r>
  </si>
  <si>
    <r>
      <t>L'organisme met en place et évalue l'efficacité des actions pour</t>
    </r>
    <r>
      <rPr>
        <b/>
        <sz val="8"/>
        <rFont val="Arial"/>
        <family val="2"/>
      </rPr>
      <t xml:space="preserve"> acquérir ou renforcer les compétences</t>
    </r>
    <r>
      <rPr>
        <sz val="8"/>
        <rFont val="Arial"/>
        <family val="2"/>
      </rPr>
      <t xml:space="preserve"> nécessaires au bon fonctionnement du SMQ</t>
    </r>
  </si>
  <si>
    <r>
      <t xml:space="preserve">L'organisme s'assure que le personnel est </t>
    </r>
    <r>
      <rPr>
        <b/>
        <sz val="8"/>
        <rFont val="Arial"/>
        <family val="2"/>
      </rPr>
      <t>conscient</t>
    </r>
    <r>
      <rPr>
        <sz val="8"/>
        <rFont val="Arial"/>
        <family val="2"/>
      </rPr>
      <t xml:space="preserve"> de l'importance de son activité, de sa contribution individuelle et collective à la réalisation de ces objectifs </t>
    </r>
  </si>
  <si>
    <r>
      <t xml:space="preserve">Le personnel est </t>
    </r>
    <r>
      <rPr>
        <b/>
        <sz val="8"/>
        <rFont val="Arial"/>
        <family val="2"/>
      </rPr>
      <t>sensibilisé</t>
    </r>
    <r>
      <rPr>
        <sz val="8"/>
        <rFont val="Arial"/>
        <family val="2"/>
      </rPr>
      <t xml:space="preserve"> aux effets bénéfiques d'une amélioration des performances et aux répercussions d'un non respect des exigences du SMQ</t>
    </r>
  </si>
  <si>
    <r>
      <t>Les informations documentées doivent être maîtrisées pour assurer leurs disponiblité et qu'elles conviennent à l'utilisation ainsi qu'elle soit convenablement protégé</t>
    </r>
    <r>
      <rPr>
        <i/>
        <sz val="8"/>
        <color theme="1"/>
        <rFont val="Arial"/>
      </rPr>
      <t xml:space="preserve"> </t>
    </r>
  </si>
  <si>
    <r>
      <t>L'organisme réalise des audits internes à intervalles planifiés pour fournir des informations et ainsi déterminer si le système de management de la qualité est conforme.</t>
    </r>
    <r>
      <rPr>
        <i/>
        <sz val="8"/>
        <color theme="1"/>
        <rFont val="Arial"/>
      </rPr>
      <t xml:space="preserve"> </t>
    </r>
  </si>
  <si>
    <t>Taux %
ISO 9001</t>
  </si>
  <si>
    <t>la direction soutient les autres rôles pertinents de management afin de démontrer leurs responsabilités dans leurs domaines respectifs.</t>
  </si>
  <si>
    <t>Commentaires libres</t>
  </si>
  <si>
    <t>Niveaux de conformité 
aux exigences mutuelles</t>
  </si>
  <si>
    <t>Evaluation mutuelle</t>
  </si>
  <si>
    <t xml:space="preserve">Email : </t>
  </si>
  <si>
    <t>Téléphone :</t>
  </si>
  <si>
    <t>Taux 
ISO 9001</t>
  </si>
  <si>
    <t>Taux
ISO 13485</t>
  </si>
  <si>
    <t>La direction  démontre son leadership et son engagement relatifs à l’orientation client en s’assurant que:les exigences du client ainsi que les exigences légales et réglementaires applicables sont déterminées, comprises et satisfaites en permanence;</t>
  </si>
  <si>
    <t>La direction  attribue la responsabilité et l'autorité pour assurer que la sensibilisation aux exigences réglementaires applicables et aux exigences du SMQ en particulier la promotion de l'orientation client est encouragée dans tout l'organisme.</t>
  </si>
  <si>
    <t>L'organisme détermine à quels moments communiquer</t>
  </si>
  <si>
    <t>L'organisme détermine avec qui communiquer</t>
  </si>
  <si>
    <t>L'organisme détermine comment communiquer</t>
  </si>
  <si>
    <t>L'organisme détermine qui communique</t>
  </si>
  <si>
    <t>Les éléments d'entrée de la revue de direction comprennent, sans toutefois s'y limiter, le suivi et la mesure des processus</t>
  </si>
  <si>
    <t>Les éléments d'entrée de la revue de direction comprennent, sans toutefois s'y limiter, les actions préventives</t>
  </si>
  <si>
    <t>Les éléments d'entrée de la revue de direction comprennent, sans toutefois s'y limiter, les recommandations et opportunités d'amélioration</t>
  </si>
  <si>
    <t>Les éléments de sortie de la revue de direction sont enregistrés  et comprennent les éléments d'entrée revus, les opportunités d'amélioration, l'amélioration nécessaire au maintien de la pertinence, de l'adéquation et de l'efficacité du système de management de la qualité et de ses processus</t>
  </si>
  <si>
    <t>Les éléments de sortie de la revue de direction comprennent les décisions et actions relatives aux besoins en ressources</t>
  </si>
  <si>
    <t>L'organisme détermine et fournit les ressources nécessaires en prenant en compte les contraintes des ressources internes et les besoin de l'organisme.</t>
  </si>
  <si>
    <t>L'organisme  détermine et fournit les ressources nécessaires pour la mise place efficace du SMQ</t>
  </si>
  <si>
    <t xml:space="preserve">L'organisme  détermine et  fournit des ressources humaines compétentes sur la base de la formation initale ou professionnelle ou d'une expérience appropriées pour celles qui aurait une incidence sur la sécurité ou la performance des produits    </t>
  </si>
  <si>
    <t>L'organisme  s'assure que les personnes effectuant un travail sous le contrôle de l'organisme sont sensibilsées à l'importance de leur contribubtion à la politique et aux objectifs qualité</t>
  </si>
  <si>
    <t>L'organisme détermine, fournit, maintien et documente l'environnement de travail nécessaire à la mise en œuvre de ses processus et à l'obtention de la conformité des services et des produits</t>
  </si>
  <si>
    <t>L'organisme documente les exigences et les procédures de surveillance et de maîtrise de l'environnement de travail</t>
  </si>
  <si>
    <t xml:space="preserve">L'orgnisme documente des exigences en matière de santé, de propreté et habillement du personnel ( ISO 13485 6.4.1.3) </t>
  </si>
  <si>
    <t>L'organisme s'assure que les personnes qui travaillent temporairement dans des conditions d'environnement particulières ont reçu une formation particulière ou sont sous controle d'une personne ayant reçu cette formation</t>
  </si>
  <si>
    <r>
      <t xml:space="preserve">Lorsque appropriées, des </t>
    </r>
    <r>
      <rPr>
        <b/>
        <sz val="8"/>
        <color rgb="FFFF0000"/>
        <rFont val="Arial"/>
      </rPr>
      <t>dispositions</t>
    </r>
    <r>
      <rPr>
        <sz val="8"/>
        <color rgb="FF002060"/>
        <rFont val="Arial"/>
        <family val="2"/>
      </rPr>
      <t xml:space="preserve"> particulières sont </t>
    </r>
    <r>
      <rPr>
        <b/>
        <sz val="8"/>
        <color rgb="FFFF0000"/>
        <rFont val="Arial"/>
      </rPr>
      <t>documentées</t>
    </r>
    <r>
      <rPr>
        <sz val="8"/>
        <color rgb="FF002060"/>
        <rFont val="Arial"/>
        <family val="2"/>
      </rPr>
      <t xml:space="preserve"> pour la maitrise des produits contaminés ou potentiellement contaminés                  </t>
    </r>
  </si>
  <si>
    <t>Exigences particulières pour les DM stériles : l'organisme établit des exigences relatives à l'environnement de travail, en tenant compte de la nature du processus de fabrication.</t>
  </si>
  <si>
    <t>L'organisme planifie, développe et met en œuvre les processus nécessaires à la satisfaction des exigences relatives aux produits et à la prestation de service</t>
  </si>
  <si>
    <t>L'organisme établit des processus, documente et fournit des ressources spécifiques aux produits</t>
  </si>
  <si>
    <t>Les éléments de sortie de la plannification sont adaptés au mode de réalisation des activités opérationnelles de l'organisme</t>
  </si>
  <si>
    <t>L'organisme maitrise les modifications prévues, analyse les modifications imprévues et mène des actions pour limiter tout effet négatif</t>
  </si>
  <si>
    <t>L'organisme détermine les exigences spécifiées par le client</t>
  </si>
  <si>
    <t>L'organisme détermine les exigences non formulées par les clients mais nécessaires pour l'usage prévu</t>
  </si>
  <si>
    <t>L'organisme détermine les formations de l'utilisateur pour une utilisation sûre du produit</t>
  </si>
  <si>
    <t>L'organisme détermine toute exigence complémentaire nécessaire</t>
  </si>
  <si>
    <t>L'organisme s'assure qu'il peut répondre aux réclamations relatives au produit/service</t>
  </si>
  <si>
    <t>L'organisme revoit les exigences relatives au produit avant qu'il ne livre le produit au client</t>
  </si>
  <si>
    <t>L'organisme s'assure de résoudre les écarts entre les exigences d'un contrat ou d'une commande et celles relatives au produit</t>
  </si>
  <si>
    <t>Les exigences non documentées des clients sont confirmées par l'organismes avant d'être acceptées</t>
  </si>
  <si>
    <t>La communication inclut les traitements des consultations, contrats, commandes</t>
  </si>
  <si>
    <t>La communication inclut les informations relatives au produit</t>
  </si>
  <si>
    <t>La communication inclut les retours d'information client et les réclamations</t>
  </si>
  <si>
    <t>La communication inclut les fiche d'avertissement</t>
  </si>
  <si>
    <t>La communication inclut la gestion de la priorité du client et les exigences relatives aux actions d'urgence</t>
  </si>
  <si>
    <t>L'organisme prend en compte la maitrise des interfaces entre les personnes impliquées dans le processus de conception et de développement</t>
  </si>
  <si>
    <t>L'organisme prend en compte les exigences relatives à la fourniture des produits et la prestation de services ultérieurs</t>
  </si>
  <si>
    <t>L'organisme prend en compte la maîtrise des processus attendue par les parties intéressées</t>
  </si>
  <si>
    <t>L'organisme détermine les éléments d'entrée concernant les exigences relatives  au produit</t>
  </si>
  <si>
    <t>Les éléments d'entrée comprennent les exigences fonctionnelles et de performance</t>
  </si>
  <si>
    <t>Les éléments d'entrée comprennent les exigences réglementaires et normes applicables</t>
  </si>
  <si>
    <t>les éléments d'entrée comprennent les conséquences potentielles d'une défaillance liée à la nature du produit</t>
  </si>
  <si>
    <t>Les éléments d'entrée comprennent les informations issues de conceptions similaires aux précédentes</t>
  </si>
  <si>
    <t>Les éléments d'entrée comprennent les exigences pour la conception et développement</t>
  </si>
  <si>
    <t>Les éléments d'entrée sont revus quant à leur adéquation et approuvés</t>
  </si>
  <si>
    <t>Les exigences d'ebtrée sont complètes, validables et non contradictoires</t>
  </si>
  <si>
    <t>Les éléments d'entrée sont appropriés pour permettre l'exercice de la conception et du développement</t>
  </si>
  <si>
    <t>L’organisme s’assure que les éléments de sortie de la conception et du développement répondent aux exigences d'entrée</t>
  </si>
  <si>
    <t>L’organisme s’assure que les éléments de sortie de la conception et du développement contiennent ou font référence aux critères d'acceptation du produit ainsi qu'aux exigences de surveillance et mesure</t>
  </si>
  <si>
    <t>L’organisme s’assure que les éléments de sortie de la conception et du développement spécifie les caractéristiques du produit ou service qui sont essentiels pour son utilisation sécuritaire et appropriée en toute sécurité.</t>
  </si>
  <si>
    <t>L'organisme maîtrise le processus de conception et de développement et assure que les activités de vérification et de validation sont réalisées</t>
  </si>
  <si>
    <t>L'organisme maitrise le processus de conception et de développement et assure l'évaluation de la capacité des résultats de cette dernière afin de satisfaire les exigences mentionnées.</t>
  </si>
  <si>
    <t>L'organisme maîtrise le processus de conception et de développement et assure que les revues sont menées pour évaluer l’aptitude des résultats de la conception et du développement à satisfaire aux exigences</t>
  </si>
  <si>
    <t>L'organisme maîtrise le processus de conception et de développement et assure que les activités de vérification sont réalisées pour s’assurer que les éléments de sortie de la conception et du développement satisfont aux exigences d’entrée</t>
  </si>
  <si>
    <t>L'organisme maîtrise le processus de conception et de développement et assure que les activités de validation sont réalisées</t>
  </si>
  <si>
    <t xml:space="preserve">L'organisme maîtrise le processus de conception et de développement et assure que les produits et services résultants satisfont aux exigences pour l’application spécifiée ou l’usage prévu </t>
  </si>
  <si>
    <t xml:space="preserve">L'organisme maîtrise le processus de conception et de développement et assure que toutes les actions nécessaires sont entreprises pour les problèmes déterminés </t>
  </si>
  <si>
    <t>L’organisme identifie, passe en revue et maîtrise les modifications apportées, en tant que de besoin, pour s’assurer qu’elles n’aient pas d’impact négatif sur la conformité aux exigences.</t>
  </si>
  <si>
    <t>L'organisme communique aux prestataires externes les exigences concernant les compétences, y compris toute qualification requise des personnes</t>
  </si>
  <si>
    <t>Vérification des prestations externes et informations à l'attention des prestataires externes</t>
  </si>
  <si>
    <t>Lorsque l'organisme ou son client a l'intention d'effectuer des vérifications chez le fournisseur, l'organisme fait état, dans les informations relatives aux achats, des dispositions pour la vérification ou la validation,  et des modalités de libération du produit prévues</t>
  </si>
  <si>
    <t>L'organisme planifie, exécute, surveille et contrôle la production et la fourniture de services pour assurer que le produit est conforme aux spécifications</t>
  </si>
  <si>
    <t>L’organisme satisfait aux exigences relatives aux activités après livraison associées aux produits et services</t>
  </si>
  <si>
    <t>Lors de la détermination de l’étendue des activités requises après livraison, l’organisme prend en considération la nature, l’utilisation et la durée de vie prévue de ses produits et services</t>
  </si>
  <si>
    <t>Lors de la détermination de l’étendue des activités requises après livraison, l’organisme prend en considération les conséquences indésirables potentielles associées à ses produits et services</t>
  </si>
  <si>
    <t>Lors de la détermination de l’étendue des activités requises après livraison, l’organisme prend en considération les exigences des clients</t>
  </si>
  <si>
    <r>
      <t xml:space="preserve">L'organisme </t>
    </r>
    <r>
      <rPr>
        <sz val="8"/>
        <color rgb="FFFF0000"/>
        <rFont val="Arial"/>
      </rPr>
      <t>documente</t>
    </r>
    <r>
      <rPr>
        <sz val="8"/>
        <color theme="1"/>
        <rFont val="Arial"/>
        <family val="2"/>
      </rPr>
      <t xml:space="preserve"> les exigences pour l'installation des dispositifs médicaux et critères d'acceptation pour la vérification de l'installation</t>
    </r>
  </si>
  <si>
    <t>Les dossiers de stérilisation sont conformes à chaque lot de dispositifs médicaux de production</t>
  </si>
  <si>
    <t xml:space="preserve">L'organisme valide tout processus de production et de prestation de service où la sortie résultante peut être vérifiée, ou si elles ne peuvent pas être vérifiées l'organisme valide un processu sde surveillance ultérieure ou de mesure. </t>
  </si>
  <si>
    <t xml:space="preserve"> Pour les systèmes de stérilisation et de barrière stérile,  un processus valide les changements de produit ou procédé avant leur mise en œuvre </t>
  </si>
  <si>
    <t>L’organisme identifie l’état des éléments de sortie par rapport aux exigences de surveillance et de mesure tout au long de la production et de la prestation de service</t>
  </si>
  <si>
    <t>L'organisme  identifie, vérifie, protége et sauvegarde les biens de la clientèle fournis pour l'utilisation ou l'incorporation dans le produit alors qu'il est sous le contrôle de l'organisme ou utilisé par lui</t>
  </si>
  <si>
    <t>L'organisme informe le client et  tient des registres si une propriété du client est perdue, endommagée ou encore jugée impropre à l'utilisation</t>
  </si>
  <si>
    <t>L’organisme détermine et fournit les ressources nécessaires pour assurer des résultats valides et fiables lorsqu’une surveillance ou une mesure est utilisée afin de vérifier la conformité des produits et des services aux exigences</t>
  </si>
  <si>
    <t>Les équipements de mesure sont étalonnés ou vérifiés, ou les deux, à des intervalles déterminés, ou avant leur utilisation, par rapport aux normes de mesure et traçables par rapport aux étalons nationaux ou internationaux</t>
  </si>
  <si>
    <t>Les équipements de mesure sont identifiés afin de déterminer leur état d'étalonnage</t>
  </si>
  <si>
    <t>Les équipements de mesure sont protégés contre les réglages susceptibles d'invalider le résultat de la mesure</t>
  </si>
  <si>
    <t>Les équipements de mesure sont protégés contre les dommages et la détérioration lors de toute manipulation, de l'entretien et du stockage</t>
  </si>
  <si>
    <t>L'organisme planifie et met en œuvre les processus de surveillance, de mesure, d'analyse et d'amélioration nécessaires pour démontrer la conformité du produit</t>
  </si>
  <si>
    <t>L'organisme détermine les méthodes de surveillance, de mesure, d'analyse et d'évaluation nécessaires pour assurer la validité des résultats, y compris les techniques statistiques, ainsi que l'étendue de leur utilisation</t>
  </si>
  <si>
    <t>Le processus de retour d'information inclus des dispositions pour recueillir des données de la production, ainsi que les activités de post-production</t>
  </si>
  <si>
    <t>Les informations recueillies dans le processus de retour d'information sont potentiellement exploitées pour la réalisation du produit ou l'amélioration du processus associé</t>
  </si>
  <si>
    <t>Lorsque les exigences règlementaires applicables exigent de l'organisme une expérience spécifique sur les activités en phase de post-production, le processus de retour d'information inclus la revue de cette expérience</t>
  </si>
  <si>
    <t>Ces procédures comprennent les exigences et les responsabilités pour l'évaluation des informations, dans le but de déterminer si le retour d'information constitue une plainte</t>
  </si>
  <si>
    <t>Ces procédures comprennent les exigences et les responsabilités pour déterminer la nécessité de signaler les informations aux autorités règlementaires compétentes</t>
  </si>
  <si>
    <t>Ces procédures comprennent les exigences et les responsabilités pour la manipulation du produit en rapport avec la plainte</t>
  </si>
  <si>
    <t>Ces procédures comprennent les exigences et responsabilités pour déterminer la nécessité d'entreprendre des corrections ou des actions correctives</t>
  </si>
  <si>
    <t>Lorsqu'une investigation détermine que des activités de l'organisme situées dans des locaux extérieurs ont joué un rôle dans la réclamation, les informations pertinentes sont échangées entre l'organisme et la tierce partie impliquée</t>
  </si>
  <si>
    <t>L'organisme réalise des audits internes à intervalles planifiés pour fournir des informations et ainsi déterminer si le système de management de la qualité est conforme</t>
  </si>
  <si>
    <t>L'organisme réalise des audits internes à des intervalles planifiés dans le but de fournir des informations et ainsi déterminer si le système de management de la qualité est mis en œuvre et entretenu de manière efficace</t>
  </si>
  <si>
    <t>L'organisme sélectionne les auditeurs et réalise les audits de manère à assurer l'objectivité et l'impartialité du processus d'audit</t>
  </si>
  <si>
    <t>A travers l'encadrement responsable du domaine audité, l'organisme entreprend très rapidement les corrections et actions correctives nécessaires pour éliminer les non-conformités détectées et leurs causes</t>
  </si>
  <si>
    <r>
      <t>L'organisme</t>
    </r>
    <r>
      <rPr>
        <b/>
        <sz val="8"/>
        <color rgb="FFFF0000"/>
        <rFont val="Arial"/>
      </rPr>
      <t xml:space="preserve"> conserve des informations documentées</t>
    </r>
    <r>
      <rPr>
        <sz val="8"/>
        <color rgb="FF002060"/>
        <rFont val="Arial"/>
        <family val="2"/>
      </rPr>
      <t xml:space="preserve"> comme preuve des résultats</t>
    </r>
  </si>
  <si>
    <t>La libération du produit et la prestation du service au client sont effectuées après l'exécution satisfaisante de toutes les dispositions planifiées</t>
  </si>
  <si>
    <r>
      <t>L'organisme</t>
    </r>
    <r>
      <rPr>
        <b/>
        <sz val="8"/>
        <color rgb="FFFF0000"/>
        <rFont val="Arial"/>
      </rPr>
      <t xml:space="preserve"> conserve des informations documentées</t>
    </r>
    <r>
      <rPr>
        <sz val="8"/>
        <color rgb="FF002060"/>
        <rFont val="Arial"/>
        <family val="2"/>
      </rPr>
      <t xml:space="preserve"> comme preuves de la nature des non-conformités et de toute action menée ultérieurement, y compris l'évaluation</t>
    </r>
  </si>
  <si>
    <r>
      <t xml:space="preserve">Toute investigation et la justification des décisions associées sont </t>
    </r>
    <r>
      <rPr>
        <b/>
        <sz val="8"/>
        <color rgb="FFFF0000"/>
        <rFont val="Arial"/>
      </rPr>
      <t>conservées</t>
    </r>
    <r>
      <rPr>
        <sz val="8"/>
        <color rgb="FF002060"/>
        <rFont val="Arial"/>
        <family val="2"/>
      </rPr>
      <t xml:space="preserve"> sous forme </t>
    </r>
    <r>
      <rPr>
        <b/>
        <sz val="8"/>
        <color rgb="FFFF0000"/>
        <rFont val="Arial"/>
      </rPr>
      <t>d'informations documentées</t>
    </r>
  </si>
  <si>
    <t>L'organisme assure que les éléments de sortie qui ne sont pas conformes aux exigences applicables sont identifiés et maîtrisés de manière à empêcher leur utilisation ou fourniture non intentionnelle</t>
  </si>
  <si>
    <r>
      <t xml:space="preserve">L'organisme </t>
    </r>
    <r>
      <rPr>
        <b/>
        <sz val="8"/>
        <color rgb="FFFF0000"/>
        <rFont val="Arial"/>
      </rPr>
      <t>documente une procédure</t>
    </r>
    <r>
      <rPr>
        <sz val="8"/>
        <color theme="1"/>
        <rFont val="Arial"/>
        <family val="2"/>
      </rPr>
      <t xml:space="preserve"> pour définir les contrôles ainsi que les responsabilités et autorités associées pour l'identification, la documentation, l'isolement, l'évaluation et le traitement du produit non conforme</t>
    </r>
  </si>
  <si>
    <t>L'évaluation de la non-conformité comprend une détermination de la nécessité d'entreprendre une investigation et la notification de toute partie externe responsable de la non-conformité</t>
  </si>
  <si>
    <t>Le besoin d'une action corrective est envisagé pour tout produit non-conforme</t>
  </si>
  <si>
    <t>Suivant le cas, l'organisme traite le produit non-conforme de l'une ou plusieurs des manières suivantes :
a) en menant les actions permettant d'éliminer la non-conformité détectée ;
b) en autorisant son utilisation, sa libération ou son acceptation par dérogation ;
c) en menant les actions permettant d'empêcher son utilisation ou son application prévue à l'origine ;
d) par information du client ;
e) en traitant les éléments de sortie non-conformes par isolement, confinement, retour ou suspension de la fourniture des produits et services.</t>
  </si>
  <si>
    <r>
      <t xml:space="preserve">L'organisme </t>
    </r>
    <r>
      <rPr>
        <b/>
        <sz val="8"/>
        <color rgb="FFFF0000"/>
        <rFont val="Arial"/>
      </rPr>
      <t>conserve les informations documentées</t>
    </r>
    <r>
      <rPr>
        <sz val="8"/>
        <color rgb="FF002060"/>
        <rFont val="Arial"/>
        <family val="2"/>
      </rPr>
      <t xml:space="preserve"> décrivant l'acceptation par dérogation et l'identité de la (des) personne(s) ayant autorisé la dérogation</t>
    </r>
  </si>
  <si>
    <t>Lorsqu'un produit non-conforme est détecté après livraison, ou après que son utilisation a commencé, ou durant ou après la prestation de services, l'organisme mène les actions adaptées aux effets, réels ou potentiels, de la non-conformité</t>
  </si>
  <si>
    <t>L'analyse et l'évaluation des données comprennent celles résultant des activités de surveillance et de mesure</t>
  </si>
  <si>
    <t>L'analyse et l'évaluation des données comprennent celles issues des retours d'information sur le niveau de satisfation du client</t>
  </si>
  <si>
    <t>L'analyse et l'évaluation des données comprennent les éléments d'entrée associés à la conformité aux exigences relatives aux produits et services</t>
  </si>
  <si>
    <t>L'analyse et l'évaluation des données comprennent les éléments d'entrée associés aux caractéristiques et évolutions des processus et des produits, y compris les opportunités d'amélioration</t>
  </si>
  <si>
    <t>L'analyse et l'évaluation des données comprennent les éléments d'entrée provenant des prestaires externes</t>
  </si>
  <si>
    <t xml:space="preserve">L'organisme identifie et met en œuvre toutes les modifications nécessaires pour assurer et maintenir la pertinence, l'adéquation et l'efficacité des paramètres de sécurité et de performance des dispositifs médicaux </t>
  </si>
  <si>
    <t xml:space="preserve">L'organisme identifie et met en œuvre des actions pour améliorer en continu la pertinence, l'adéquation et l'efficacité du système de management de la qualité </t>
  </si>
  <si>
    <t>L'organisme effectue la surveillance après mise sur le marché, l'analyse des données et utilise sa politique qualité, ses objectifs qualité, les résultats des audits, ainsi que les éléments de sortie de la revue de direction pour déterminer des besoins ou des opportunités à considérer dans le cadre de l'amélioration continue</t>
  </si>
  <si>
    <t>L'organisme évalue la nécéssité et mène des actions pour éliminer les causes des non-conformités afin d'éviter qu'elles se reproduisent ou apparaissent ailleurs</t>
  </si>
  <si>
    <t>Enregistrement qualité : A4 100% vertical</t>
  </si>
  <si>
    <t>Onglet {Page d'accueil}</t>
  </si>
  <si>
    <t>Onglet {Critères}</t>
  </si>
  <si>
    <t>Onglets {Déclaration ISO 17050}</t>
  </si>
  <si>
    <r>
      <t>Onglets {</t>
    </r>
    <r>
      <rPr>
        <i/>
        <sz val="6"/>
        <rFont val="Arial"/>
      </rPr>
      <t>Résultats test mutuel} 
et {Resultats Test FDIS ISO 13485}</t>
    </r>
  </si>
  <si>
    <t>Comment Procéder ?</t>
  </si>
  <si>
    <t>Art.
ISO 13485</t>
  </si>
  <si>
    <t>Art.
ISO 9001</t>
  </si>
  <si>
    <r>
      <t xml:space="preserve">&lt;=   </t>
    </r>
    <r>
      <rPr>
        <b/>
        <sz val="8"/>
        <rFont val="Arial"/>
        <family val="2"/>
      </rPr>
      <t xml:space="preserve">IMPORTANT  </t>
    </r>
    <r>
      <rPr>
        <sz val="8"/>
        <rFont val="Arial"/>
        <family val="2"/>
      </rPr>
      <t xml:space="preserve"> =&gt;
&lt;=      Légendes     =&gt;</t>
    </r>
  </si>
  <si>
    <r>
      <t xml:space="preserve">Titres des Articles </t>
    </r>
    <r>
      <rPr>
        <sz val="8"/>
        <color theme="1"/>
        <rFont val="Arial"/>
        <family val="2"/>
      </rPr>
      <t xml:space="preserve">ou des sous-articles </t>
    </r>
    <r>
      <rPr>
        <b/>
        <sz val="8"/>
        <color theme="1"/>
        <rFont val="Arial"/>
        <family val="2"/>
      </rPr>
      <t xml:space="preserve">
</t>
    </r>
    <r>
      <rPr>
        <sz val="8"/>
        <color theme="1"/>
        <rFont val="Arial"/>
        <family val="2"/>
      </rPr>
      <t>et Intitulés mutualisés des critères</t>
    </r>
  </si>
  <si>
    <t>L'organisme  établit, met en œuvre et entretient toute exigence, procédure, activité ou disposition spécifique exigée par la norme internationale ISO 13485 et les exigences réglementaires applicables</t>
  </si>
  <si>
    <t xml:space="preserve">L'organisme applique une approche fondée sur les risques en ce qui concerne les processus appropriés nécessaires au système de management de la qualité </t>
  </si>
  <si>
    <t>L'organisme détermine la séquence et l'interaction de ses processus</t>
  </si>
  <si>
    <t>Pour chaque processus du système de management de la qualité, l'organisme détermine et applique les critères et les méthodes nécessaires pour assurer l'efficacité du fonctionnement et de la maîtrise de ses processus</t>
  </si>
  <si>
    <t>Pour chaque processus du système de management de la qualité, l'organisme détermine et assure la disponibilité des ressources et des informations nécessaires au fonctionnement et à la surveillance de ses processus</t>
  </si>
  <si>
    <t>L'organisme détermine et applique les critères et les méthodes (y compris la surveillance, les mesures et les indicateurs de performance associés) nécessaires pour assurer le fonctionnement et la maîtrise efficaces de ses processus</t>
  </si>
  <si>
    <t>Le contenu de ce(s) fichier(s) inclut, sans toutefois s'y limiter, une description générale du dispositif médical, l'usage ou l'objectif prévu et l'étiquetage, y compris les
instructions d'utilisation</t>
  </si>
  <si>
    <r>
      <t xml:space="preserve">Une </t>
    </r>
    <r>
      <rPr>
        <sz val="8"/>
        <color rgb="FFFF0000"/>
        <rFont val="Arial"/>
      </rPr>
      <t>procédure documentée</t>
    </r>
    <r>
      <rPr>
        <sz val="8"/>
        <color theme="1"/>
        <rFont val="Arial"/>
        <family val="2"/>
      </rPr>
      <t xml:space="preserve"> est établie afin de revoir, mettre à jour si nécessaire et approuver de nouveau les documents </t>
    </r>
  </si>
  <si>
    <r>
      <t xml:space="preserve">Une </t>
    </r>
    <r>
      <rPr>
        <sz val="8"/>
        <color rgb="FFFF0000"/>
        <rFont val="Arial"/>
      </rPr>
      <t>procédure documentée</t>
    </r>
    <r>
      <rPr>
        <sz val="8"/>
        <color theme="1"/>
        <rFont val="Arial"/>
        <family val="2"/>
      </rPr>
      <t xml:space="preserve"> est établie afin de définir les contrôles nécessaires pour revoir et approuver les documents quant à leur adéquation avant diffusion </t>
    </r>
  </si>
  <si>
    <r>
      <t xml:space="preserve">Les </t>
    </r>
    <r>
      <rPr>
        <sz val="8"/>
        <color rgb="FFFF0000"/>
        <rFont val="Arial"/>
      </rPr>
      <t>informations documentées</t>
    </r>
    <r>
      <rPr>
        <sz val="8"/>
        <color theme="1"/>
        <rFont val="Arial"/>
        <family val="2"/>
      </rPr>
      <t xml:space="preserve"> exigées par le système de management de la qualité et par les présentes normes internationales sont maîtrisées</t>
    </r>
  </si>
  <si>
    <r>
      <t xml:space="preserve"> Les </t>
    </r>
    <r>
      <rPr>
        <sz val="8"/>
        <color rgb="FFFF0000"/>
        <rFont val="Arial"/>
      </rPr>
      <t>enregistrements</t>
    </r>
    <r>
      <rPr>
        <sz val="8"/>
        <color theme="1"/>
        <rFont val="Arial"/>
        <family val="2"/>
      </rPr>
      <t xml:space="preserve"> sont des documents particuliers qui sont maîtrisés conformément aux exigences de 4.2.4.</t>
    </r>
  </si>
  <si>
    <r>
      <t xml:space="preserve">Pour chaque dispositif médical ou famille de dispositifs médicaux, l'organisme établit et tient à jour un ou plusieurs fichiers contenant ou identifiant les </t>
    </r>
    <r>
      <rPr>
        <sz val="8"/>
        <color rgb="FFFF0000"/>
        <rFont val="Arial"/>
      </rPr>
      <t>documents</t>
    </r>
    <r>
      <rPr>
        <sz val="8"/>
        <color theme="1"/>
        <rFont val="Arial"/>
        <family val="2"/>
      </rPr>
      <t xml:space="preserve"> élaborés pour prouver la conformité aux exigences de la norme ISO13485 et aux réglementations applicables</t>
    </r>
  </si>
  <si>
    <r>
      <t xml:space="preserve">L'organisme  </t>
    </r>
    <r>
      <rPr>
        <sz val="8"/>
        <color rgb="FFFF0000"/>
        <rFont val="Arial"/>
      </rPr>
      <t>documente un manuel qualité</t>
    </r>
    <r>
      <rPr>
        <sz val="8"/>
        <color theme="1"/>
        <rFont val="Arial"/>
        <family val="2"/>
      </rPr>
      <t xml:space="preserve"> qui comprend le domaine d'application du système de management de la qualité</t>
    </r>
  </si>
  <si>
    <r>
      <t>La documentation du SMQ (voir 4.2.3)  comprend</t>
    </r>
    <r>
      <rPr>
        <sz val="8"/>
        <color rgb="FFFF0000"/>
        <rFont val="Arial"/>
      </rPr>
      <t xml:space="preserve"> l'expression documentée de la politique qualité et des objectifs qualité </t>
    </r>
  </si>
  <si>
    <r>
      <t xml:space="preserve">La documentation du SMQ (voir 4.2.3 ISO 13485 comprend un </t>
    </r>
    <r>
      <rPr>
        <sz val="8"/>
        <color rgb="FFFF0000"/>
        <rFont val="Arial"/>
      </rPr>
      <t>manuel qualité</t>
    </r>
  </si>
  <si>
    <r>
      <t xml:space="preserve">La documentation du SMQ (voir 4.2.3)  comprend </t>
    </r>
    <r>
      <rPr>
        <sz val="8"/>
        <color rgb="FFFF0000"/>
        <rFont val="Arial"/>
      </rPr>
      <t>les procédures documentées et les enregistrements</t>
    </r>
    <r>
      <rPr>
        <sz val="8"/>
        <color theme="1"/>
        <rFont val="Arial"/>
        <family val="2"/>
      </rPr>
      <t xml:space="preserve"> exigés </t>
    </r>
  </si>
  <si>
    <r>
      <t xml:space="preserve">La documentation du SMQ (voir 4.2.3)  comprend les </t>
    </r>
    <r>
      <rPr>
        <sz val="8"/>
        <color rgb="FFFF0000"/>
        <rFont val="Arial"/>
      </rPr>
      <t>documents,</t>
    </r>
    <r>
      <rPr>
        <sz val="8"/>
        <color theme="1"/>
        <rFont val="Arial"/>
        <family val="2"/>
      </rPr>
      <t xml:space="preserve"> y compris les </t>
    </r>
    <r>
      <rPr>
        <sz val="8"/>
        <color rgb="FFFF0000"/>
        <rFont val="Arial"/>
      </rPr>
      <t>enregistrements,</t>
    </r>
    <r>
      <rPr>
        <sz val="8"/>
        <color theme="1"/>
        <rFont val="Arial"/>
        <family val="2"/>
      </rPr>
      <t xml:space="preserve"> jugés nécessaires par l'organisme pour assurer la planification, le fonctionnement et la maîtrise efficaces de ses processus</t>
    </r>
  </si>
  <si>
    <r>
      <t xml:space="preserve">La documentation du SMQ (voir 4.2.3)  comprend toute autre </t>
    </r>
    <r>
      <rPr>
        <sz val="8"/>
        <color rgb="FFFF0000"/>
        <rFont val="Arial"/>
      </rPr>
      <t xml:space="preserve">documentation spécifiée </t>
    </r>
    <r>
      <rPr>
        <sz val="8"/>
        <color theme="1"/>
        <rFont val="Arial"/>
        <family val="2"/>
      </rPr>
      <t>par des exigences réglementaires applicables</t>
    </r>
  </si>
  <si>
    <t>Les parties intéressées pertinentes sont identifiées dans la cadre du SMQ</t>
  </si>
  <si>
    <r>
      <t>Les</t>
    </r>
    <r>
      <rPr>
        <sz val="8"/>
        <color indexed="10"/>
        <rFont val="Arial"/>
      </rPr>
      <t xml:space="preserve"> informations</t>
    </r>
    <r>
      <rPr>
        <sz val="8"/>
        <rFont val="Arial"/>
        <family val="2"/>
      </rPr>
      <t xml:space="preserve"> sur les parties intéressées et leurs exigences sont surveillées et revues périodiquement</t>
    </r>
  </si>
  <si>
    <t>Les enjeux internes et externes sont déterminés relativement à la finalité et l'orientation stratégique de l'organisme</t>
  </si>
  <si>
    <t>Les facteurs d'influence sur l'efficacté du Système de Management de la Qualité (SMQ) sont identifiés</t>
  </si>
  <si>
    <r>
      <t xml:space="preserve">Les </t>
    </r>
    <r>
      <rPr>
        <sz val="8"/>
        <color indexed="10"/>
        <rFont val="Arial"/>
      </rPr>
      <t>informations</t>
    </r>
    <r>
      <rPr>
        <sz val="8"/>
        <rFont val="Arial"/>
        <family val="2"/>
      </rPr>
      <t xml:space="preserve"> relatives aux enjeux externes et internes sont surveillées et revues périodiquement</t>
    </r>
  </si>
  <si>
    <t>Pour chaque processus du système de management de la qualité, l'organisme évalue et met en œuvre toutes les modifications requises pour s'assurer que ses processus produisent les résultats attendus et pour maintenir leur efficacité</t>
  </si>
  <si>
    <r>
      <t xml:space="preserve">Pour chaque processus du système de management de la qualité, l'organisme établit et </t>
    </r>
    <r>
      <rPr>
        <sz val="8"/>
        <color rgb="FFFF0000"/>
        <rFont val="Arial"/>
      </rPr>
      <t xml:space="preserve">conserve les informations documentées (enregistrements, procédures...) </t>
    </r>
  </si>
  <si>
    <r>
      <t xml:space="preserve">L'organisme établit, </t>
    </r>
    <r>
      <rPr>
        <sz val="8"/>
        <color rgb="FFFF0000"/>
        <rFont val="Arial"/>
      </rPr>
      <t>documente</t>
    </r>
    <r>
      <rPr>
        <sz val="8"/>
        <color theme="1"/>
        <rFont val="Arial"/>
        <family val="2"/>
      </rPr>
      <t xml:space="preserve"> , met en œuvre, tient à jour et améliore en continu un système de management de la qualité 'SMQ), y compris les processus nécessaires et leurs interactions, en accord avec les exigences des présentes normes internationales et aux exigences réglementaires applicables</t>
    </r>
  </si>
  <si>
    <r>
      <t xml:space="preserve">L'organisme  </t>
    </r>
    <r>
      <rPr>
        <sz val="8"/>
        <color rgb="FFFF0000"/>
        <rFont val="Arial"/>
      </rPr>
      <t xml:space="preserve">documente le(s) rôle(s) </t>
    </r>
    <r>
      <rPr>
        <sz val="8"/>
        <color theme="1"/>
        <rFont val="Arial"/>
        <family val="2"/>
      </rPr>
      <t>exercé(s) dans le cadre des exigences réglementaires applicables</t>
    </r>
  </si>
  <si>
    <r>
      <t xml:space="preserve">L'organisme  documente un manuel qualité qui comprend les </t>
    </r>
    <r>
      <rPr>
        <sz val="8"/>
        <color rgb="FFFF0000"/>
        <rFont val="Arial"/>
      </rPr>
      <t>procédures documentées</t>
    </r>
    <r>
      <rPr>
        <sz val="8"/>
        <color theme="1"/>
        <rFont val="Arial"/>
        <family val="2"/>
      </rPr>
      <t xml:space="preserve"> établies pour le système de management de la qualité ou la référence à celles-ci
</t>
    </r>
  </si>
  <si>
    <r>
      <t xml:space="preserve">L'organisme </t>
    </r>
    <r>
      <rPr>
        <sz val="8"/>
        <color rgb="FFFF0000"/>
        <rFont val="Arial"/>
      </rPr>
      <t xml:space="preserve"> documente un manuel qualité</t>
    </r>
    <r>
      <rPr>
        <sz val="8"/>
        <color theme="1"/>
        <rFont val="Arial"/>
        <family val="2"/>
      </rPr>
      <t xml:space="preserve"> qui comprend une description des interactions entre les différents processus du système de management de la qualité.</t>
    </r>
  </si>
  <si>
    <r>
      <t>Une</t>
    </r>
    <r>
      <rPr>
        <sz val="8"/>
        <color rgb="FFFF0000"/>
        <rFont val="Arial"/>
      </rPr>
      <t xml:space="preserve"> procédure documentée</t>
    </r>
    <r>
      <rPr>
        <sz val="8"/>
        <color theme="1"/>
        <rFont val="Arial"/>
        <family val="2"/>
      </rPr>
      <t xml:space="preserve"> est établie afin d'assurer que les modifications et le statut de la version en vigueur des documents sont identifiés </t>
    </r>
  </si>
  <si>
    <r>
      <t xml:space="preserve">Une </t>
    </r>
    <r>
      <rPr>
        <sz val="8"/>
        <color rgb="FFFF0000"/>
        <rFont val="Arial"/>
      </rPr>
      <t>procédure documentée</t>
    </r>
    <r>
      <rPr>
        <sz val="8"/>
        <color theme="1"/>
        <rFont val="Arial"/>
        <family val="2"/>
      </rPr>
      <t xml:space="preserve"> est disponible et convient à l'utilisation, quand et là où elle est nécessaire</t>
    </r>
  </si>
  <si>
    <r>
      <t>Une</t>
    </r>
    <r>
      <rPr>
        <sz val="8"/>
        <color rgb="FFFF0000"/>
        <rFont val="Arial"/>
      </rPr>
      <t xml:space="preserve"> procédure documentée</t>
    </r>
    <r>
      <rPr>
        <sz val="8"/>
        <color theme="1"/>
        <rFont val="Arial"/>
        <family val="2"/>
      </rPr>
      <t xml:space="preserve"> est établie afin d'assurer que les documents restent lisibles et facilement identifiables</t>
    </r>
  </si>
  <si>
    <r>
      <t xml:space="preserve">Une </t>
    </r>
    <r>
      <rPr>
        <sz val="8"/>
        <color rgb="FFFF0000"/>
        <rFont val="Arial"/>
      </rPr>
      <t>procédure documentée</t>
    </r>
    <r>
      <rPr>
        <sz val="8"/>
        <color theme="1"/>
        <rFont val="Arial"/>
        <family val="2"/>
      </rPr>
      <t xml:space="preserve"> est établie afin de prévenir la détérioration ou la perte des documents</t>
    </r>
  </si>
  <si>
    <r>
      <t xml:space="preserve">Une </t>
    </r>
    <r>
      <rPr>
        <sz val="8"/>
        <color rgb="FFFF0000"/>
        <rFont val="Arial"/>
      </rPr>
      <t>procédure documentée</t>
    </r>
    <r>
      <rPr>
        <sz val="8"/>
        <color theme="1"/>
        <rFont val="Arial"/>
        <family val="2"/>
      </rPr>
      <t xml:space="preserve"> est établie afin d'assurer que les documents d'origine extérieure, jugés nécessaires par l'organisme pour la planification et le fonctionnement du système de management de la qualité, sont identifiés et que leur diffusion est maîtrisée</t>
    </r>
  </si>
  <si>
    <r>
      <t>Une</t>
    </r>
    <r>
      <rPr>
        <sz val="8"/>
        <color rgb="FFFF0000"/>
        <rFont val="Arial"/>
      </rPr>
      <t xml:space="preserve"> procédure documentée</t>
    </r>
    <r>
      <rPr>
        <sz val="8"/>
        <color theme="1"/>
        <rFont val="Arial"/>
        <family val="2"/>
      </rPr>
      <t xml:space="preserve"> est établie afin d'empêcher toute utilisation non intentionnelle des documents périmés et les identifier de manière adéquate</t>
    </r>
  </si>
  <si>
    <r>
      <t xml:space="preserve">Les </t>
    </r>
    <r>
      <rPr>
        <sz val="8"/>
        <color rgb="FFFF0000"/>
        <rFont val="Arial"/>
      </rPr>
      <t>enregistrements</t>
    </r>
    <r>
      <rPr>
        <sz val="8"/>
        <color theme="1"/>
        <rFont val="Arial"/>
        <family val="2"/>
      </rPr>
      <t xml:space="preserve"> sont conservés pour apporter la preuve de la conformité aux exigences et du fonctionnement efficace du système de management de la qualité.</t>
    </r>
  </si>
  <si>
    <r>
      <t>L'organisme</t>
    </r>
    <r>
      <rPr>
        <sz val="8"/>
        <color rgb="FFFF0000"/>
        <rFont val="Arial"/>
      </rPr>
      <t xml:space="preserve"> documente des procédures </t>
    </r>
    <r>
      <rPr>
        <sz val="8"/>
        <color theme="1"/>
        <rFont val="Arial"/>
        <family val="2"/>
      </rPr>
      <t xml:space="preserve">pour définir les contrôles nécessaires associés à l'identification, au stockage, à la sécurité, à l'intégrité, à l'accessibilité, à la durée de conservation et à l'élimination des </t>
    </r>
    <r>
      <rPr>
        <sz val="8"/>
        <color rgb="FFFF0000"/>
        <rFont val="Arial"/>
      </rPr>
      <t>enregistrements.</t>
    </r>
  </si>
  <si>
    <t>L'organisme définit des méthodes pour protéger les informations médicales à caractère confidentiel contenues dans les enregistrements en tenant compte des exigences réglementaires applicables</t>
  </si>
  <si>
    <r>
      <t xml:space="preserve">Les </t>
    </r>
    <r>
      <rPr>
        <sz val="8"/>
        <color rgb="FFFF0000"/>
        <rFont val="Arial"/>
      </rPr>
      <t>enregistrements</t>
    </r>
    <r>
      <rPr>
        <sz val="8"/>
        <color theme="1"/>
        <rFont val="Arial"/>
        <family val="2"/>
      </rPr>
      <t xml:space="preserve"> sont lisibles, faciles à identifier et accessibles</t>
    </r>
  </si>
  <si>
    <r>
      <t xml:space="preserve">L'organisme </t>
    </r>
    <r>
      <rPr>
        <sz val="8"/>
        <color rgb="FFFF0000"/>
        <rFont val="Arial"/>
      </rPr>
      <t>conserve les enregistrements</t>
    </r>
    <r>
      <rPr>
        <sz val="8"/>
        <color theme="1"/>
        <rFont val="Arial"/>
        <family val="2"/>
      </rPr>
      <t xml:space="preserve"> au minimum jusqu'à la fin de vie du dispositif médical, telle
que définie par l'organisme, ou pendant une durée spécifiée par les exigences réglementaires applicables</t>
    </r>
  </si>
  <si>
    <t>La direction communique au sein de l'organisme l'importance de satisfaire aux exigences des clients ainsi qu'aux exigences réglementaires applicables</t>
  </si>
  <si>
    <t>L'organisme assure que la politique et les objectifs qualité sont établis pour le système de management de la qualité et qu'ils sont compatibles avec le contexte et l’orientation stratégique de l'organisme</t>
  </si>
  <si>
    <t>La direction s'assure que les exigences liées au système de management de la qualité sont intégrées aux processus métiers de l'organisme</t>
  </si>
  <si>
    <t>La direction mène des revues de direction</t>
  </si>
  <si>
    <t>La direction promeut l'utilisation de l'approche processus et de l'approche par les risques</t>
  </si>
  <si>
    <t>La direction s'assure que les ressources requises pour le système de management de la qualité sont disponibles</t>
  </si>
  <si>
    <t>La direction  démontre son leadership et son engagement relatifs à l’orientation client en s’assurant que:les exigences du client ainsi que les exigences légales et réglementaires applicables sont déterminées, comprises et satisfaites en permanence</t>
  </si>
  <si>
    <t>La direction  établit, met en œuvre et tient à jour une politique qualité qui est appropriée à la finalité et au contexte de l’organisme et soutient son orientation stratégique</t>
  </si>
  <si>
    <t>La direction  établit, met en œuvre et tient à jour une politique qualité qui fournit un cadre pour l’établissement d’objectifs qualité</t>
  </si>
  <si>
    <t>La direction  établit, met en œuvre et tient à jour une politique qualité qui inclut l’engagement de satisfaire aux exigences applicables</t>
  </si>
  <si>
    <r>
      <t>La politique qualité est disponible et tenue à jour sous la forme d’une</t>
    </r>
    <r>
      <rPr>
        <sz val="8"/>
        <color rgb="FFFF0000"/>
        <rFont val="Arial"/>
      </rPr>
      <t xml:space="preserve"> information documentée</t>
    </r>
  </si>
  <si>
    <t>La politique qualité est communiquée, comprise et appliquée au sein de l’organisme</t>
  </si>
  <si>
    <t>La politique qualité est mise à la disposition des parties intéressées pertinentes, le cas échéant</t>
  </si>
  <si>
    <t>L'organisme établit des objectifs qualité, aux fonctions, niveaux et processus concernés, nécessaires au système de management de la qualité et en  cohérence avec la politique qualité</t>
  </si>
  <si>
    <t>L'organisme établit des objectifs qualité mesurables</t>
  </si>
  <si>
    <t>Les objectifs qualité tiennent compte des exigences applicables</t>
  </si>
  <si>
    <t>Les objectifs qualité sont pertinents pour la conformité des produits et des services et l'amélioration de la satisfaction du client</t>
  </si>
  <si>
    <t>Lorsque l’organisme planifie la façon dont ses objectifs qualité seront atteints, il détermine ce qui sera fait pour cela</t>
  </si>
  <si>
    <t>Dans le cadre de la planification de son SQM, l'organisme  tient compte des enjeux mentionnés en 4.1 (ISO 9001 &amp; 13485) et des exigences mentionnées en 4.2 (ISO 9001) et détermine les risques et opportunités qu’il est nécessaire de prendre en compte pour donner l’assurance que le système de management de la qualité peut atteindre le ou les résultats escomptés</t>
  </si>
  <si>
    <t>La direction  assure que les responsabilités et autorités sont définies, documentées, communiquées et comprises  au sein de l'organisme</t>
  </si>
  <si>
    <t>La direction  attribue la responsabilité et l'autorité pour assurer que le système de management de la qualité (SMQ) est conforme aux exigences des présentes normes internationales</t>
  </si>
  <si>
    <t>La direction attribue la responsabilité et l'autorité pour s'assurer que les processus délivrent les résultats attendus</t>
  </si>
  <si>
    <t>La direction  attribue la responsabilité et l'autorité pour rendre compte, en particulier à la direction, de la performance du système de management de la qualité et des opportunités d'amélioration (voir 10.1 ISO 9001)</t>
  </si>
  <si>
    <t>La direction  attribue la responsabilité et l'autorité pour assurer que la sensibilisation aux exigences réglementaires applicables et aux exigences du SMQ en particulier la promotion de l'orientation client est encouragée dans tout l'organisme</t>
  </si>
  <si>
    <t>L'organisme détermine les besoins de communication interne et externe pertinents pour le système de management de la qualité, y compris sur quels sujets communiquer</t>
  </si>
  <si>
    <r>
      <t xml:space="preserve">À des intervalles planifiés, </t>
    </r>
    <r>
      <rPr>
        <sz val="8"/>
        <color rgb="FFFF0000"/>
        <rFont val="Arial"/>
      </rPr>
      <t>documentés</t>
    </r>
    <r>
      <rPr>
        <sz val="8"/>
        <color theme="1"/>
        <rFont val="Arial"/>
        <family val="2"/>
      </rPr>
      <t xml:space="preserve"> et </t>
    </r>
    <r>
      <rPr>
        <sz val="8"/>
        <color rgb="FFFF0000"/>
        <rFont val="Arial"/>
      </rPr>
      <t>enregistrés,</t>
    </r>
    <r>
      <rPr>
        <sz val="8"/>
        <color theme="1"/>
        <rFont val="Arial"/>
        <family val="2"/>
      </rPr>
      <t xml:space="preserve"> la direction procéde à la revue du système de management de la qualité mis en place par l’organisme, afin de s’assurer qu’il est toujours approprié, adapté, efficace et en accord avec l’orientation stratégique de l'organisme</t>
    </r>
  </si>
  <si>
    <t>Les éléments d'entrée de la revue de direction comprennent, sans toutefois s'y limiter les retours d'informations  ( 8.2.1 ISO 13485 )</t>
  </si>
  <si>
    <t xml:space="preserve">Les éléments d'entrée de la revue de direction comprennent, sans toutefois s'y limiter, les résultats d'audits </t>
  </si>
  <si>
    <t>Les éléments d'entrée de la revue de direction comprennent, sans toutefois s'y limiter, la surveillance et mesure du produit ou service</t>
  </si>
  <si>
    <t>Les éléments d'entrée de la revue de direction comprennent, sans toutefois s'y limiter, les mesures correctives</t>
  </si>
  <si>
    <t>Les éléments d'entrée de la revue de direction comprennent, sans toutefois s'y limiter, les actions (ou suivi des actions ) issues des revues de direction précédentes</t>
  </si>
  <si>
    <r>
      <t>L'organnisme conserve les</t>
    </r>
    <r>
      <rPr>
        <sz val="8"/>
        <color rgb="FFFF0000"/>
        <rFont val="Arial"/>
      </rPr>
      <t xml:space="preserve"> informations documentées</t>
    </r>
    <r>
      <rPr>
        <sz val="8"/>
        <color rgb="FF002060"/>
        <rFont val="Arial"/>
        <family val="2"/>
      </rPr>
      <t xml:space="preserve"> concenant la formation initiale et professionnelle, le savoir faire et l'experience     </t>
    </r>
  </si>
  <si>
    <t>Les compétences du personnel sont évaluées sur la base d'une formation ou d'une expérience appropriée</t>
  </si>
  <si>
    <t>L'organisme met en place et évalue l'efficacité des actions pour acquérir ou renforcer les compétences nécessaires au bon fonctionnement du SMQ</t>
  </si>
  <si>
    <t>L'organisme s'assure que le personnel est conscient de l'importance de son activité, de sa contribution individuelle et collective à la réalisation de ses objectifs qualité</t>
  </si>
  <si>
    <t>Le personnel est sensibilisé aux effets bénéfiques d'une amélioration des performances et aux répercussions d'un non respect des exigences du SMQ</t>
  </si>
  <si>
    <r>
      <t xml:space="preserve">L'organisme documente des processus relatifs à la gestion des risques tout au long de la réalisation du produit et sont </t>
    </r>
    <r>
      <rPr>
        <sz val="8"/>
        <color rgb="FFFF0000"/>
        <rFont val="Arial"/>
      </rPr>
      <t>conservés</t>
    </r>
  </si>
  <si>
    <r>
      <t>L'organisme détermine, met à jour et conserve les</t>
    </r>
    <r>
      <rPr>
        <sz val="8"/>
        <color rgb="FFFF0000"/>
        <rFont val="Arial"/>
      </rPr>
      <t xml:space="preserve"> informations documentées</t>
    </r>
    <r>
      <rPr>
        <sz val="8"/>
        <color rgb="FF002060"/>
        <rFont val="Arial"/>
        <family val="2"/>
      </rPr>
      <t xml:space="preserve"> dans une mesure suffisante</t>
    </r>
  </si>
  <si>
    <r>
      <t xml:space="preserve">L'organisme s'assure que les exigences relatives au produit sont définies et </t>
    </r>
    <r>
      <rPr>
        <sz val="8"/>
        <color rgb="FFFF0000"/>
        <rFont val="Arial"/>
      </rPr>
      <t>documentées</t>
    </r>
  </si>
  <si>
    <r>
      <t xml:space="preserve">Les enregistrements des résultats de la revue des actions sont </t>
    </r>
    <r>
      <rPr>
        <sz val="8"/>
        <color rgb="FFFF0000"/>
        <rFont val="Arial"/>
      </rPr>
      <t>conservés</t>
    </r>
  </si>
  <si>
    <r>
      <t xml:space="preserve">L'organisme s'assure de la disponibilté des </t>
    </r>
    <r>
      <rPr>
        <sz val="8"/>
        <color rgb="FFFF0000"/>
        <rFont val="Arial"/>
      </rPr>
      <t>informations documentées</t>
    </r>
  </si>
  <si>
    <r>
      <t>Les</t>
    </r>
    <r>
      <rPr>
        <sz val="8"/>
        <color rgb="FFFF0000"/>
        <rFont val="Arial"/>
      </rPr>
      <t xml:space="preserve"> amendements ou modifications</t>
    </r>
    <r>
      <rPr>
        <sz val="8"/>
        <color theme="1"/>
        <rFont val="Arial"/>
        <family val="2"/>
      </rPr>
      <t xml:space="preserve"> des exigences relatives au produit sont </t>
    </r>
    <r>
      <rPr>
        <sz val="8"/>
        <color rgb="FFFF0000"/>
        <rFont val="Arial"/>
      </rPr>
      <t>documentées</t>
    </r>
    <r>
      <rPr>
        <sz val="8"/>
        <color theme="1"/>
        <rFont val="Arial"/>
        <family val="2"/>
      </rPr>
      <t xml:space="preserve"> et le personnel en est informé </t>
    </r>
  </si>
  <si>
    <r>
      <t xml:space="preserve">L'organisme </t>
    </r>
    <r>
      <rPr>
        <sz val="8"/>
        <color rgb="FFFF0000"/>
        <rFont val="Arial"/>
      </rPr>
      <t>documente les dispositons pour communiquer</t>
    </r>
    <r>
      <rPr>
        <sz val="8"/>
        <color theme="1"/>
        <rFont val="Arial"/>
        <family val="2"/>
      </rPr>
      <t xml:space="preserve"> avec les clients</t>
    </r>
  </si>
  <si>
    <r>
      <t xml:space="preserve">L'organisme établit des processus et </t>
    </r>
    <r>
      <rPr>
        <sz val="8"/>
        <color rgb="FFFF0000"/>
        <rFont val="Arial"/>
      </rPr>
      <t>documente des procédures</t>
    </r>
    <r>
      <rPr>
        <sz val="8"/>
        <color theme="1"/>
        <rFont val="Arial"/>
        <family val="2"/>
      </rPr>
      <t xml:space="preserve"> pour la conception et le développement</t>
    </r>
  </si>
  <si>
    <r>
      <t xml:space="preserve">Les documents de planification sont </t>
    </r>
    <r>
      <rPr>
        <sz val="8"/>
        <color rgb="FFFF0000"/>
        <rFont val="Arial"/>
      </rPr>
      <t>conservés</t>
    </r>
    <r>
      <rPr>
        <sz val="8"/>
        <color theme="1"/>
        <rFont val="Arial"/>
        <family val="2"/>
      </rPr>
      <t xml:space="preserve"> et mis à jour</t>
    </r>
  </si>
  <si>
    <r>
      <t xml:space="preserve">L'organisme </t>
    </r>
    <r>
      <rPr>
        <sz val="8"/>
        <color rgb="FFFF0000"/>
        <rFont val="Arial"/>
      </rPr>
      <t>documumente les étapes</t>
    </r>
    <r>
      <rPr>
        <sz val="8"/>
        <color theme="1"/>
        <rFont val="Arial"/>
        <family val="2"/>
      </rPr>
      <t xml:space="preserve"> de conception et développement</t>
    </r>
  </si>
  <si>
    <r>
      <t xml:space="preserve">L'organisme </t>
    </r>
    <r>
      <rPr>
        <sz val="8"/>
        <color rgb="FFFF0000"/>
        <rFont val="Arial"/>
      </rPr>
      <t>documente les revues</t>
    </r>
    <r>
      <rPr>
        <sz val="8"/>
        <color theme="1"/>
        <rFont val="Arial"/>
        <family val="2"/>
      </rPr>
      <t xml:space="preserve"> de chaque étapes de la conception et développement</t>
    </r>
  </si>
  <si>
    <r>
      <t xml:space="preserve">L'organisme </t>
    </r>
    <r>
      <rPr>
        <sz val="8"/>
        <color rgb="FFFF0000"/>
        <rFont val="Arial"/>
      </rPr>
      <t>documente les activités</t>
    </r>
    <r>
      <rPr>
        <sz val="8"/>
        <color theme="1"/>
        <rFont val="Arial"/>
        <family val="2"/>
      </rPr>
      <t xml:space="preserve"> de vérification, de validation et de transfert de conception   </t>
    </r>
  </si>
  <si>
    <r>
      <t xml:space="preserve">L'organisme </t>
    </r>
    <r>
      <rPr>
        <sz val="8"/>
        <color rgb="FFFF0000"/>
        <rFont val="Arial"/>
      </rPr>
      <t>documente les méthodes</t>
    </r>
    <r>
      <rPr>
        <sz val="8"/>
        <color theme="1"/>
        <rFont val="Arial"/>
        <family val="2"/>
      </rPr>
      <t xml:space="preserve"> pour assurer la traçabilité des éléments de sortie de la conception et développement </t>
    </r>
  </si>
  <si>
    <r>
      <t xml:space="preserve">L'organisme </t>
    </r>
    <r>
      <rPr>
        <sz val="8"/>
        <color rgb="FFFF0000"/>
        <rFont val="Arial"/>
      </rPr>
      <t>documente les ressources</t>
    </r>
    <r>
      <rPr>
        <sz val="8"/>
        <color theme="1"/>
        <rFont val="Arial"/>
        <family val="2"/>
      </rPr>
      <t xml:space="preserve"> nécessaires</t>
    </r>
  </si>
  <si>
    <r>
      <t xml:space="preserve">L'organisme prend en compte les </t>
    </r>
    <r>
      <rPr>
        <sz val="8"/>
        <color rgb="FFFF0000"/>
        <rFont val="Arial"/>
      </rPr>
      <t>informations documentée</t>
    </r>
    <r>
      <rPr>
        <sz val="8"/>
        <color theme="1"/>
        <rFont val="Arial"/>
        <family val="2"/>
      </rPr>
      <t>s pour démontrer les exigences relatives à la conception et développement</t>
    </r>
  </si>
  <si>
    <r>
      <t xml:space="preserve">Les enregistrements relatifs aux processus de gestion de la clientèle et des prestataires externes sont </t>
    </r>
    <r>
      <rPr>
        <sz val="8"/>
        <color rgb="FFFF0000"/>
        <rFont val="Arial"/>
      </rPr>
      <t>conservés</t>
    </r>
  </si>
  <si>
    <r>
      <t xml:space="preserve">L'organisme </t>
    </r>
    <r>
      <rPr>
        <sz val="8"/>
        <color rgb="FFFF0000"/>
        <rFont val="Arial"/>
      </rPr>
      <t>conserve les informations documentées</t>
    </r>
    <r>
      <rPr>
        <sz val="8"/>
        <color theme="1"/>
        <rFont val="Arial"/>
        <family val="2"/>
      </rPr>
      <t xml:space="preserve"> sur les éléments d'entrée</t>
    </r>
  </si>
  <si>
    <r>
      <t xml:space="preserve">L'organisme maîtrise le processus de conception et de développement et assure que les </t>
    </r>
    <r>
      <rPr>
        <sz val="8"/>
        <color rgb="FFFF0000"/>
        <rFont val="Arial"/>
      </rPr>
      <t xml:space="preserve">informations documentées </t>
    </r>
    <r>
      <rPr>
        <sz val="8"/>
        <color theme="1"/>
        <rFont val="Arial"/>
        <family val="2"/>
      </rPr>
      <t xml:space="preserve">relatives à ces activités sont </t>
    </r>
    <r>
      <rPr>
        <sz val="8"/>
        <color rgb="FFFF0000"/>
        <rFont val="Arial"/>
      </rPr>
      <t>conservées.</t>
    </r>
  </si>
  <si>
    <r>
      <t xml:space="preserve">L’organisme </t>
    </r>
    <r>
      <rPr>
        <sz val="8"/>
        <color rgb="FFFF0000"/>
        <rFont val="Arial"/>
      </rPr>
      <t>conserve des informations documentées</t>
    </r>
    <r>
      <rPr>
        <sz val="8"/>
        <color theme="1"/>
        <rFont val="Arial"/>
        <family val="2"/>
      </rPr>
      <t xml:space="preserve"> sur les modifications de la conception et du développement, les résultats des revues, l’autorisation des modifications et les actions entreprises pour prévenir les impacts négatifs.</t>
    </r>
  </si>
  <si>
    <r>
      <t xml:space="preserve">L'organisme </t>
    </r>
    <r>
      <rPr>
        <sz val="8"/>
        <color rgb="FFFF0000"/>
        <rFont val="Arial"/>
      </rPr>
      <t>conserve</t>
    </r>
    <r>
      <rPr>
        <sz val="8"/>
        <color theme="1"/>
        <rFont val="Arial"/>
        <family val="2"/>
      </rPr>
      <t xml:space="preserve"> le dossier de conception et de développement pour chaque type de dispositif médical ou une famille de dispositifs médicaux. </t>
    </r>
  </si>
  <si>
    <r>
      <t>Les</t>
    </r>
    <r>
      <rPr>
        <sz val="8"/>
        <color rgb="FFFF0000"/>
        <rFont val="Arial"/>
      </rPr>
      <t xml:space="preserve"> informations documentées</t>
    </r>
    <r>
      <rPr>
        <sz val="8"/>
        <color theme="1"/>
        <rFont val="Arial"/>
        <family val="2"/>
      </rPr>
      <t xml:space="preserve"> sont maîtrisées, disponibles, conviennent à l'utilisation et convenablement protégées</t>
    </r>
  </si>
  <si>
    <r>
      <t>Pour maîtriser les</t>
    </r>
    <r>
      <rPr>
        <sz val="8"/>
        <color rgb="FFFF0000"/>
        <rFont val="Arial"/>
      </rPr>
      <t xml:space="preserve"> informations documentées</t>
    </r>
    <r>
      <rPr>
        <sz val="8"/>
        <color theme="1"/>
        <rFont val="Arial"/>
        <family val="2"/>
      </rPr>
      <t>, l’organisme met en œuvre les activités de  distribution, accès, récupération et utilisation des documents</t>
    </r>
  </si>
  <si>
    <r>
      <t xml:space="preserve">Pour maîtriser </t>
    </r>
    <r>
      <rPr>
        <sz val="8"/>
        <color rgb="FFFF0000"/>
        <rFont val="Arial"/>
      </rPr>
      <t>les informations documentées,</t>
    </r>
    <r>
      <rPr>
        <sz val="8"/>
        <color theme="1"/>
        <rFont val="Arial"/>
        <family val="2"/>
      </rPr>
      <t xml:space="preserve"> l’organisme met en œuvre les activités de stockage et protection, y compris la préservation de la lisibilité</t>
    </r>
  </si>
  <si>
    <r>
      <t xml:space="preserve">Pour maîtriser les </t>
    </r>
    <r>
      <rPr>
        <sz val="8"/>
        <color rgb="FFFF0000"/>
        <rFont val="Arial"/>
      </rPr>
      <t>informations documentées</t>
    </r>
    <r>
      <rPr>
        <sz val="8"/>
        <color theme="1"/>
        <rFont val="Arial"/>
        <family val="2"/>
      </rPr>
      <t>, l’organisme met en œuvre les activités de maîtrise des modifications ainsi que de conservation et élimination.</t>
    </r>
  </si>
  <si>
    <t>L'organisme documente et met en œuvre des procédures de vérification pour s'assurer que les processus, produits et services fournis par des prestataires externes satisfont aux exigences</t>
  </si>
  <si>
    <t>L'organisme communique aux prestataires externes les exigences pour l'acceptation des produits et services devant être fournis, incluant les procédures, les processus et les équipements</t>
  </si>
  <si>
    <r>
      <t xml:space="preserve">L'organisme conserve des </t>
    </r>
    <r>
      <rPr>
        <sz val="8"/>
        <color rgb="FFFF0000"/>
        <rFont val="Arial"/>
      </rPr>
      <t>informations documentées</t>
    </r>
    <r>
      <rPr>
        <sz val="8"/>
        <color rgb="FF002060"/>
        <rFont val="Arial"/>
        <family val="2"/>
      </rPr>
      <t xml:space="preserve"> contenant les résultats de l'évaluation et de la surveillance, de la réévaluation des performances du fournisseur et de toutes les actions nécessaires qui en résultent</t>
    </r>
  </si>
  <si>
    <r>
      <t xml:space="preserve">Les informations relatives aux achats comprennent, lorsqu'approprié, un </t>
    </r>
    <r>
      <rPr>
        <sz val="8"/>
        <color rgb="FFFF0000"/>
        <rFont val="Arial"/>
      </rPr>
      <t xml:space="preserve">accord écrit </t>
    </r>
    <r>
      <rPr>
        <sz val="8"/>
        <color theme="1"/>
        <rFont val="Arial"/>
        <family val="2"/>
      </rPr>
      <t>selon lequel les fournisseurs notifient à l'organisme les modifications apportées au produit acheté avant la mise en œuvre d'une quelconque modification ayant une incidence sur la capacité du produit acheté à satisfaire aux exigences d'achat spécifiées</t>
    </r>
  </si>
  <si>
    <r>
      <t xml:space="preserve">Pour les besoins des exigences particulières concernant la traçabilité, l'organisme </t>
    </r>
    <r>
      <rPr>
        <sz val="8"/>
        <color rgb="FFFF0000"/>
        <rFont val="Arial"/>
      </rPr>
      <t>conserve les informations</t>
    </r>
    <r>
      <rPr>
        <sz val="8"/>
        <color rgb="FF002060"/>
        <rFont val="Arial"/>
        <family val="2"/>
      </rPr>
      <t xml:space="preserve"> relatives aux achats pertinents, c'est-à-dire les </t>
    </r>
    <r>
      <rPr>
        <sz val="8"/>
        <color rgb="FFFF0000"/>
        <rFont val="Arial"/>
      </rPr>
      <t>documents</t>
    </r>
    <r>
      <rPr>
        <sz val="8"/>
        <color rgb="FF002060"/>
        <rFont val="Arial"/>
        <family val="2"/>
      </rPr>
      <t xml:space="preserve"> et les </t>
    </r>
    <r>
      <rPr>
        <sz val="8"/>
        <color rgb="FFFF0000"/>
        <rFont val="Arial"/>
      </rPr>
      <t>enregistrements</t>
    </r>
  </si>
  <si>
    <r>
      <t xml:space="preserve">L'organisme </t>
    </r>
    <r>
      <rPr>
        <sz val="8"/>
        <color rgb="FFFF0000"/>
        <rFont val="Arial"/>
      </rPr>
      <t>documente</t>
    </r>
    <r>
      <rPr>
        <sz val="8"/>
        <color theme="1"/>
        <rFont val="Arial"/>
        <family val="2"/>
      </rPr>
      <t xml:space="preserve"> les exigences de propreté de produit ou de contrôle de la contamination si le produit est nettoyé par lui avant la stérilisation ou son utilisation</t>
    </r>
  </si>
  <si>
    <r>
      <t xml:space="preserve">L'organisation </t>
    </r>
    <r>
      <rPr>
        <sz val="8"/>
        <color rgb="FFFF0000"/>
        <rFont val="Arial"/>
      </rPr>
      <t>documente</t>
    </r>
    <r>
      <rPr>
        <sz val="8"/>
        <color theme="1"/>
        <rFont val="Arial"/>
        <family val="2"/>
      </rPr>
      <t xml:space="preserve"> les exigences de propreté de produit ou de contrôle de la contamination si le produit est fourni non stérile et doit être soumis à un processus de nettoyage ou de stérilisation avant son utilisation</t>
    </r>
  </si>
  <si>
    <r>
      <t xml:space="preserve">L'organisation </t>
    </r>
    <r>
      <rPr>
        <sz val="8"/>
        <color rgb="FFFF0000"/>
        <rFont val="Arial"/>
      </rPr>
      <t>documente</t>
    </r>
    <r>
      <rPr>
        <sz val="8"/>
        <color theme="1"/>
        <rFont val="Arial"/>
        <family val="2"/>
      </rPr>
      <t xml:space="preserve"> les exigences de propreté de produit ou de contrôle de la contamination si le  produit ne peut pas être nettoyé avant sa stérilisation ou son utilisation, et l'importance de la propreté  dans son utilisation</t>
    </r>
  </si>
  <si>
    <r>
      <t xml:space="preserve">L'organisme </t>
    </r>
    <r>
      <rPr>
        <sz val="8"/>
        <color rgb="FFFF0000"/>
        <rFont val="Arial"/>
      </rPr>
      <t>documente</t>
    </r>
    <r>
      <rPr>
        <sz val="8"/>
        <color theme="1"/>
        <rFont val="Arial"/>
        <family val="2"/>
      </rPr>
      <t xml:space="preserve"> les exigences de propreté de produit ou de contrôle de la contamination si le produit est fourni pour être utilisé non stérile, et l'importance de la propreté pour son utilisation</t>
    </r>
  </si>
  <si>
    <r>
      <t xml:space="preserve">L'organisme </t>
    </r>
    <r>
      <rPr>
        <sz val="8"/>
        <color rgb="FFFF0000"/>
        <rFont val="Arial"/>
      </rPr>
      <t>documente</t>
    </r>
    <r>
      <rPr>
        <sz val="8"/>
        <color theme="1"/>
        <rFont val="Arial"/>
        <family val="2"/>
      </rPr>
      <t xml:space="preserve"> les exigences de propreté de produit ou de contrôle de la contamination si des agents de transformation doivent être retirés du produit pendant la fabrication</t>
    </r>
  </si>
  <si>
    <r>
      <t xml:space="preserve">Si l'entretien du dispositif médical est une exigence spécifiée, l'organisation </t>
    </r>
    <r>
      <rPr>
        <sz val="8"/>
        <color rgb="FFFF0000"/>
        <rFont val="Arial"/>
      </rPr>
      <t>documente</t>
    </r>
    <r>
      <rPr>
        <sz val="8"/>
        <color theme="1"/>
        <rFont val="Arial"/>
        <family val="2"/>
      </rPr>
      <t xml:space="preserve"> les procédures d'entretien, matériaux de référence et mesures de référence</t>
    </r>
  </si>
  <si>
    <r>
      <t xml:space="preserve">L'organisme  </t>
    </r>
    <r>
      <rPr>
        <sz val="8"/>
        <color rgb="FFFF0000"/>
        <rFont val="Arial"/>
      </rPr>
      <t>conserve</t>
    </r>
    <r>
      <rPr>
        <sz val="8"/>
        <color theme="1"/>
        <rFont val="Arial"/>
        <family val="2"/>
      </rPr>
      <t xml:space="preserve"> des dossiers sur les paramètres du procédé de stérilisation utilisées pour chaque stérilisation. </t>
    </r>
  </si>
  <si>
    <r>
      <t xml:space="preserve">L'organisme </t>
    </r>
    <r>
      <rPr>
        <sz val="8"/>
        <color rgb="FFFF0000"/>
        <rFont val="Arial"/>
      </rPr>
      <t>documente</t>
    </r>
    <r>
      <rPr>
        <sz val="8"/>
        <color theme="1"/>
        <rFont val="Arial"/>
        <family val="2"/>
      </rPr>
      <t xml:space="preserve"> les procédures de validation des processus, y compris les critères d'examen et d'approbation des processus définis</t>
    </r>
  </si>
  <si>
    <r>
      <t xml:space="preserve">L'organisme </t>
    </r>
    <r>
      <rPr>
        <sz val="8"/>
        <color rgb="FFFF0000"/>
        <rFont val="Arial"/>
      </rPr>
      <t>documente les procédures</t>
    </r>
    <r>
      <rPr>
        <sz val="8"/>
        <color theme="1"/>
        <rFont val="Arial"/>
        <family val="2"/>
      </rPr>
      <t xml:space="preserve"> de validation des processus, y compris la qualification des équipements et la qualification du personnel</t>
    </r>
  </si>
  <si>
    <r>
      <t xml:space="preserve">L'organisme </t>
    </r>
    <r>
      <rPr>
        <sz val="8"/>
        <color rgb="FFFF0000"/>
        <rFont val="Arial"/>
      </rPr>
      <t>documente</t>
    </r>
    <r>
      <rPr>
        <sz val="8"/>
        <color theme="1"/>
        <rFont val="Arial"/>
        <family val="2"/>
      </rPr>
      <t xml:space="preserve"> les procédures de validation des processus, y compris l'utilisation de méthodes spécifiques, les protocoles et les critères d'acceptation</t>
    </r>
  </si>
  <si>
    <r>
      <t xml:space="preserve">L'organisme </t>
    </r>
    <r>
      <rPr>
        <sz val="8"/>
        <color rgb="FFFF0000"/>
        <rFont val="Arial"/>
      </rPr>
      <t>documente</t>
    </r>
    <r>
      <rPr>
        <sz val="8"/>
        <color theme="1"/>
        <rFont val="Arial"/>
        <family val="2"/>
      </rPr>
      <t xml:space="preserve"> </t>
    </r>
    <r>
      <rPr>
        <sz val="8"/>
        <color rgb="FFFF0000"/>
        <rFont val="Arial"/>
      </rPr>
      <t>les procédures</t>
    </r>
    <r>
      <rPr>
        <sz val="8"/>
        <color theme="1"/>
        <rFont val="Arial"/>
        <family val="2"/>
      </rPr>
      <t xml:space="preserve"> de validation des processus, y compris le cas échéant, les techniques statistiques avec les tailles d'échantillon</t>
    </r>
  </si>
  <si>
    <r>
      <t xml:space="preserve">L'organisme </t>
    </r>
    <r>
      <rPr>
        <sz val="8"/>
        <color rgb="FFFF0000"/>
        <rFont val="Arial"/>
      </rPr>
      <t>documente les procédures</t>
    </r>
    <r>
      <rPr>
        <sz val="8"/>
        <color theme="1"/>
        <rFont val="Arial"/>
        <family val="2"/>
      </rPr>
      <t xml:space="preserve"> de validation des processus, y compris les exigences pour les enregistrements</t>
    </r>
  </si>
  <si>
    <r>
      <t xml:space="preserve">L'organisme </t>
    </r>
    <r>
      <rPr>
        <sz val="8"/>
        <color rgb="FFFF0000"/>
        <rFont val="Arial"/>
      </rPr>
      <t>documente les procédures</t>
    </r>
    <r>
      <rPr>
        <sz val="8"/>
        <color theme="1"/>
        <rFont val="Arial"/>
        <family val="2"/>
      </rPr>
      <t xml:space="preserve"> de validation des processus, y compris la re-validation, y compris les critères pour la re-validation</t>
    </r>
  </si>
  <si>
    <r>
      <t xml:space="preserve">L'organisme </t>
    </r>
    <r>
      <rPr>
        <sz val="8"/>
        <color rgb="FFFF0000"/>
        <rFont val="Arial"/>
      </rPr>
      <t>documente les procédures</t>
    </r>
    <r>
      <rPr>
        <sz val="8"/>
        <color theme="1"/>
        <rFont val="Arial"/>
        <family val="2"/>
      </rPr>
      <t xml:space="preserve"> de validation des processus, y compris l'approbation des modifications apportées aux processus</t>
    </r>
  </si>
  <si>
    <r>
      <t xml:space="preserve">L'organisme </t>
    </r>
    <r>
      <rPr>
        <sz val="8"/>
        <color rgb="FFFF0000"/>
        <rFont val="Arial"/>
      </rPr>
      <t>documente les procédures</t>
    </r>
    <r>
      <rPr>
        <sz val="8"/>
        <color theme="1"/>
        <rFont val="Arial"/>
        <family val="2"/>
      </rPr>
      <t xml:space="preserve"> (voir ISO 13485 Art 4.2.4)  pour la validation des procédés de stérilisation et des systèmes de barrière stérile</t>
    </r>
  </si>
  <si>
    <r>
      <t xml:space="preserve">L'organisme </t>
    </r>
    <r>
      <rPr>
        <sz val="8"/>
        <color rgb="FFFF0000"/>
        <rFont val="Arial"/>
      </rPr>
      <t>documente les procédures</t>
    </r>
    <r>
      <rPr>
        <sz val="8"/>
        <color theme="1"/>
        <rFont val="Arial"/>
        <family val="2"/>
      </rPr>
      <t xml:space="preserve"> d'identification des produits et identifie le produit par des moyens appropriés tout au long de sa réalisation</t>
    </r>
  </si>
  <si>
    <r>
      <t xml:space="preserve">L’organisme  maîtrise l’identification unique des éléments de sortie lorsque la traçabilité est une exigence et </t>
    </r>
    <r>
      <rPr>
        <sz val="8"/>
        <color rgb="FFFF0000"/>
        <rFont val="Arial"/>
      </rPr>
      <t>conserve les informations documentées</t>
    </r>
    <r>
      <rPr>
        <sz val="8"/>
        <color theme="1"/>
        <rFont val="Arial"/>
        <family val="2"/>
      </rPr>
      <t xml:space="preserve"> nécessaires à la traçabilité</t>
    </r>
  </si>
  <si>
    <r>
      <t xml:space="preserve">L'organisation </t>
    </r>
    <r>
      <rPr>
        <sz val="8"/>
        <color rgb="FFFF0000"/>
        <rFont val="Arial"/>
      </rPr>
      <t xml:space="preserve"> documente les procédures de traçabilité</t>
    </r>
  </si>
  <si>
    <r>
      <t xml:space="preserve">L'organisation </t>
    </r>
    <r>
      <rPr>
        <sz val="8"/>
        <color rgb="FFFF0000"/>
        <rFont val="Arial"/>
      </rPr>
      <t>documente les procédures</t>
    </r>
    <r>
      <rPr>
        <sz val="8"/>
        <color theme="1"/>
        <rFont val="Arial"/>
        <family val="2"/>
      </rPr>
      <t xml:space="preserve"> pour préserver la conformité du produit aux exigences pendant le traitement, le stockage, la manutention et la distribution</t>
    </r>
  </si>
  <si>
    <r>
      <t xml:space="preserve">Les équipements de mesure sont ajustés ou ré-ajustés si nécessaire. Ces ajustements ou ré-ajustements sont </t>
    </r>
    <r>
      <rPr>
        <sz val="8"/>
        <color rgb="FFFF0000"/>
        <rFont val="Arial"/>
      </rPr>
      <t>enregistrés</t>
    </r>
    <r>
      <rPr>
        <sz val="8"/>
        <color theme="1"/>
        <rFont val="Arial"/>
        <family val="2"/>
      </rPr>
      <t xml:space="preserve"> </t>
    </r>
  </si>
  <si>
    <r>
      <t xml:space="preserve">L'organisme </t>
    </r>
    <r>
      <rPr>
        <sz val="8"/>
        <color rgb="FFFF0000"/>
        <rFont val="Arial"/>
      </rPr>
      <t>conserve des informations documentées</t>
    </r>
    <r>
      <rPr>
        <sz val="8"/>
        <color rgb="FF002060"/>
        <rFont val="Arial"/>
        <family val="2"/>
      </rPr>
      <t xml:space="preserve"> comme preuve des résultats</t>
    </r>
  </si>
  <si>
    <t xml:space="preserve"> Satisfaction du client et Retour d'information</t>
  </si>
  <si>
    <r>
      <t xml:space="preserve">L'organisme détermine et </t>
    </r>
    <r>
      <rPr>
        <sz val="8"/>
        <color rgb="FFFF0000"/>
        <rFont val="Arial"/>
      </rPr>
      <t>documente les méthodes</t>
    </r>
    <r>
      <rPr>
        <sz val="8"/>
        <color theme="1"/>
        <rFont val="Arial"/>
        <family val="2"/>
      </rPr>
      <t xml:space="preserve"> permettant d'obtenir, de surveiller et de revoir ces informations</t>
    </r>
  </si>
  <si>
    <r>
      <t xml:space="preserve">L'organisme </t>
    </r>
    <r>
      <rPr>
        <sz val="8"/>
        <color rgb="FFFF0000"/>
        <rFont val="Arial"/>
      </rPr>
      <t xml:space="preserve">documente les procédures </t>
    </r>
    <r>
      <rPr>
        <sz val="8"/>
        <color theme="1"/>
        <rFont val="Arial"/>
        <family val="2"/>
      </rPr>
      <t>pour le processus de retour d'information</t>
    </r>
  </si>
  <si>
    <r>
      <t xml:space="preserve">L'organisme </t>
    </r>
    <r>
      <rPr>
        <sz val="8"/>
        <color rgb="FFFF0000"/>
        <rFont val="Arial"/>
      </rPr>
      <t>documente les procédures</t>
    </r>
    <r>
      <rPr>
        <sz val="8"/>
        <color theme="1"/>
        <rFont val="Arial"/>
        <family val="2"/>
      </rPr>
      <t xml:space="preserve"> de traitement des plaintes dans des délais appropriés, conformément aux exigences règlementaires applicables</t>
    </r>
  </si>
  <si>
    <r>
      <t xml:space="preserve">L'organisme </t>
    </r>
    <r>
      <rPr>
        <sz val="8"/>
        <color rgb="FFFF0000"/>
        <rFont val="Arial"/>
      </rPr>
      <t>documente la justification</t>
    </r>
    <r>
      <rPr>
        <sz val="8"/>
        <color theme="1"/>
        <rFont val="Arial"/>
        <family val="2"/>
      </rPr>
      <t xml:space="preserve"> associée lorsqu'une plainte ne fait pas l'objet d'une investigation</t>
    </r>
  </si>
  <si>
    <r>
      <t xml:space="preserve">L'organisme </t>
    </r>
    <r>
      <rPr>
        <sz val="8"/>
        <color rgb="FFFF0000"/>
        <rFont val="Arial"/>
      </rPr>
      <t>documente chaque correction</t>
    </r>
    <r>
      <rPr>
        <sz val="8"/>
        <color theme="1"/>
        <rFont val="Arial"/>
        <family val="2"/>
      </rPr>
      <t xml:space="preserve"> ou action corrective résultant du processus de gestion des plaintes</t>
    </r>
  </si>
  <si>
    <r>
      <t xml:space="preserve">L'organisme </t>
    </r>
    <r>
      <rPr>
        <sz val="8"/>
        <color rgb="FFFF0000"/>
        <rFont val="Arial"/>
      </rPr>
      <t>conserve les enregistrements</t>
    </r>
    <r>
      <rPr>
        <sz val="8"/>
        <color rgb="FF002060"/>
        <rFont val="Arial"/>
        <family val="2"/>
      </rPr>
      <t xml:space="preserve"> relatifs à la gestion des plaintes</t>
    </r>
  </si>
  <si>
    <r>
      <t xml:space="preserve">Lorsque la réglementation en vigueur exige une notification des réclamations répondant à des critères de signalement spécifiés ou des évènements indésirables, l'organisme </t>
    </r>
    <r>
      <rPr>
        <sz val="8"/>
        <color rgb="FFFF0000"/>
        <rFont val="Arial"/>
      </rPr>
      <t>documente les procédures</t>
    </r>
    <r>
      <rPr>
        <sz val="8"/>
        <color theme="1"/>
        <rFont val="Arial"/>
        <family val="2"/>
      </rPr>
      <t xml:space="preserve"> pour fournir cette notification aux autorités réglementaires appropriées</t>
    </r>
  </si>
  <si>
    <r>
      <t xml:space="preserve">L'organisme </t>
    </r>
    <r>
      <rPr>
        <sz val="8"/>
        <color rgb="FFFF0000"/>
        <rFont val="Arial"/>
      </rPr>
      <t>conserve les enregistrements</t>
    </r>
    <r>
      <rPr>
        <sz val="8"/>
        <color theme="1"/>
        <rFont val="Arial"/>
        <family val="2"/>
      </rPr>
      <t xml:space="preserve"> des signalements aux autorités réglementaires</t>
    </r>
  </si>
  <si>
    <r>
      <t xml:space="preserve">L'organisme planifie, établit, met en œuvre, maintien à jour et </t>
    </r>
    <r>
      <rPr>
        <sz val="8"/>
        <color rgb="FFFF0000"/>
        <rFont val="Arial"/>
      </rPr>
      <t>documente un ou des programmes d'audit</t>
    </r>
  </si>
  <si>
    <r>
      <t xml:space="preserve">L'organisme définit et </t>
    </r>
    <r>
      <rPr>
        <sz val="8"/>
        <color rgb="FFFF0000"/>
        <rFont val="Arial"/>
      </rPr>
      <t>enregistre</t>
    </r>
    <r>
      <rPr>
        <sz val="8"/>
        <color rgb="FF002060"/>
        <rFont val="Arial"/>
        <family val="2"/>
      </rPr>
      <t xml:space="preserve"> les critères, le champ, l'intervalle, et le périmètre de chaque audit </t>
    </r>
  </si>
  <si>
    <r>
      <t xml:space="preserve">L'organisme </t>
    </r>
    <r>
      <rPr>
        <sz val="8"/>
        <color rgb="FFFF0000"/>
        <rFont val="Arial"/>
      </rPr>
      <t>conserve des informations documentées</t>
    </r>
    <r>
      <rPr>
        <sz val="8"/>
        <color rgb="FF002060"/>
        <rFont val="Arial"/>
        <family val="2"/>
      </rPr>
      <t xml:space="preserve"> comme preuve de la mise en œuvre du programme d'audit et des résultats d'audit, y compris des processus et des domaines revus ainsi que les conclusions</t>
    </r>
  </si>
  <si>
    <t>Actions en réponse au produit non-conforme avant livraison</t>
  </si>
  <si>
    <t xml:space="preserve">Actions en réponse au produit non-conforme après livraison </t>
  </si>
  <si>
    <r>
      <t xml:space="preserve">Lorsqu'une non-conformité se produit, y compris celle liée à une réclamation, l'organisme </t>
    </r>
    <r>
      <rPr>
        <sz val="8"/>
        <color rgb="FFFF0000"/>
        <rFont val="Arial"/>
      </rPr>
      <t>documente</t>
    </r>
    <r>
      <rPr>
        <sz val="8"/>
        <color theme="1"/>
        <rFont val="Arial"/>
        <family val="2"/>
      </rPr>
      <t xml:space="preserve"> et met en œuvre une procédure afin de définir les exigences pour procéder à la revue de la non-conformité</t>
    </r>
  </si>
  <si>
    <r>
      <t xml:space="preserve">L'organisme </t>
    </r>
    <r>
      <rPr>
        <sz val="8"/>
        <color rgb="FFFF0000"/>
        <rFont val="Arial"/>
      </rPr>
      <t>documente une procédure</t>
    </r>
    <r>
      <rPr>
        <sz val="8"/>
        <color theme="1"/>
        <rFont val="Arial"/>
        <family val="2"/>
      </rPr>
      <t xml:space="preserve"> afin de définir les exigences pour planifier, documenter et mettre en œuvre dans des délais appropriés les actions correctives nécessaires à la prise en charge d'une non-conformité, y compris lorsque approprié, la mise à jour de la documentation</t>
    </r>
  </si>
  <si>
    <r>
      <t xml:space="preserve">L'organisme </t>
    </r>
    <r>
      <rPr>
        <sz val="8"/>
        <color rgb="FFFF0000"/>
        <rFont val="Arial"/>
      </rPr>
      <t>documente une procédure</t>
    </r>
    <r>
      <rPr>
        <sz val="8"/>
        <color theme="1"/>
        <rFont val="Arial"/>
        <family val="2"/>
      </rPr>
      <t xml:space="preserve"> afin de définir les exigences pour revoir l'efficacité des actions correctives mises en œuvre.</t>
    </r>
  </si>
  <si>
    <r>
      <t>L'organisme</t>
    </r>
    <r>
      <rPr>
        <sz val="8"/>
        <color rgb="FFFF0000"/>
        <rFont val="Arial"/>
      </rPr>
      <t xml:space="preserve"> conserve des informations documentées</t>
    </r>
    <r>
      <rPr>
        <sz val="8"/>
        <color rgb="FF002060"/>
        <rFont val="Arial"/>
        <family val="2"/>
      </rPr>
      <t xml:space="preserve"> comme preuves des résultats de toutes les investigations et actions mises en œuvre</t>
    </r>
  </si>
  <si>
    <t>Document d'appui à une déclaration Qualité sur les normes ISO 9001:2015 et FDIS ISO 13485:2015</t>
  </si>
  <si>
    <t xml:space="preserve">L'organisme détermine les actions permettant d'éliminer les causes de non-conformités potentielles afin d'éviter qu'elles ne surviennent </t>
  </si>
  <si>
    <t>Les actions préventives sont adaptées aux effets des problèmes potentiels</t>
  </si>
  <si>
    <r>
      <t xml:space="preserve">L'organisme </t>
    </r>
    <r>
      <rPr>
        <sz val="8"/>
        <color rgb="FFFF0000"/>
        <rFont val="Arial"/>
      </rPr>
      <t>documente</t>
    </r>
    <r>
      <rPr>
        <sz val="8"/>
        <color theme="1"/>
        <rFont val="Arial"/>
        <family val="2"/>
      </rPr>
      <t xml:space="preserve"> </t>
    </r>
    <r>
      <rPr>
        <sz val="8"/>
        <color rgb="FFFF0000"/>
        <rFont val="Arial"/>
      </rPr>
      <t>une procédure</t>
    </r>
    <r>
      <rPr>
        <sz val="8"/>
        <color theme="1"/>
        <rFont val="Arial"/>
        <family val="2"/>
      </rPr>
      <t xml:space="preserve"> afin de décrire les exigences pour déterminer les non-conformités potentielles et leurs causes </t>
    </r>
  </si>
  <si>
    <r>
      <t xml:space="preserve">L'organisme </t>
    </r>
    <r>
      <rPr>
        <sz val="8"/>
        <color rgb="FFFF0000"/>
        <rFont val="Arial"/>
      </rPr>
      <t>document une procédure</t>
    </r>
    <r>
      <rPr>
        <sz val="8"/>
        <color theme="1"/>
        <rFont val="Arial"/>
        <family val="2"/>
      </rPr>
      <t xml:space="preserve"> afin de décrire les exigences pour évaluer le besoin d'entreprendre des actions pour éviter l'apparition de non-conformités</t>
    </r>
  </si>
  <si>
    <r>
      <t xml:space="preserve">L'organisme </t>
    </r>
    <r>
      <rPr>
        <sz val="8"/>
        <color rgb="FFFF0000"/>
        <rFont val="Arial"/>
      </rPr>
      <t>documente une procédure</t>
    </r>
    <r>
      <rPr>
        <sz val="8"/>
        <color theme="1"/>
        <rFont val="Arial"/>
        <family val="2"/>
      </rPr>
      <t xml:space="preserve"> afin de décrire les exigences pour planifier et </t>
    </r>
    <r>
      <rPr>
        <sz val="8"/>
        <color rgb="FFFF0000"/>
        <rFont val="Arial"/>
      </rPr>
      <t>documenter les actions</t>
    </r>
    <r>
      <rPr>
        <sz val="8"/>
        <color theme="1"/>
        <rFont val="Arial"/>
        <family val="2"/>
      </rPr>
      <t xml:space="preserve"> nécessaires et mettre en œuvre ces actions dans des délais appropriés, y compris lorsque la mise à jour de la documentation</t>
    </r>
  </si>
  <si>
    <r>
      <t xml:space="preserve">L'organisme </t>
    </r>
    <r>
      <rPr>
        <sz val="8"/>
        <color rgb="FFFF0000"/>
        <rFont val="Arial"/>
      </rPr>
      <t>documente une procédure</t>
    </r>
    <r>
      <rPr>
        <sz val="8"/>
        <color theme="1"/>
        <rFont val="Arial"/>
        <family val="2"/>
      </rPr>
      <t xml:space="preserve"> afin de décrire les exigences pour vérifier que l'action n'a pas d'effet négatif sur la capacité à satisfaire aux exigences réglementaires applicables ou sur la sécurité et les performances des produits</t>
    </r>
  </si>
  <si>
    <r>
      <t xml:space="preserve">L'organisme </t>
    </r>
    <r>
      <rPr>
        <sz val="8"/>
        <color rgb="FFFF0000"/>
        <rFont val="Arial"/>
      </rPr>
      <t xml:space="preserve">documente une procédure </t>
    </r>
    <r>
      <rPr>
        <sz val="8"/>
        <color theme="1"/>
        <rFont val="Arial"/>
        <family val="2"/>
      </rPr>
      <t>afin de décrire les exigences pour revoir l'efficacité des actions préventives mises en œuvre, lorsque cela est approprié</t>
    </r>
  </si>
  <si>
    <r>
      <t xml:space="preserve">Les </t>
    </r>
    <r>
      <rPr>
        <sz val="8"/>
        <color rgb="FFFF0000"/>
        <rFont val="Arial"/>
      </rPr>
      <t>enregistrements</t>
    </r>
    <r>
      <rPr>
        <sz val="8"/>
        <color rgb="FF002060"/>
        <rFont val="Arial"/>
        <family val="2"/>
      </rPr>
      <t xml:space="preserve"> des résultats de toutes les investigations et actions mises en œuvre sont </t>
    </r>
    <r>
      <rPr>
        <sz val="8"/>
        <color rgb="FFFF0000"/>
        <rFont val="Arial"/>
      </rPr>
      <t>conservés</t>
    </r>
  </si>
  <si>
    <r>
      <t xml:space="preserve">L'organisme </t>
    </r>
    <r>
      <rPr>
        <sz val="8"/>
        <color rgb="FFFF0000"/>
        <rFont val="Arial"/>
      </rPr>
      <t>documente une procédure</t>
    </r>
    <r>
      <rPr>
        <sz val="8"/>
        <color theme="1"/>
        <rFont val="Arial"/>
        <family val="2"/>
      </rPr>
      <t xml:space="preserve"> afin de définir les exigences pour déterminer les causes des non-conformités</t>
    </r>
  </si>
  <si>
    <r>
      <t xml:space="preserve">L'organisme </t>
    </r>
    <r>
      <rPr>
        <sz val="8"/>
        <color rgb="FFFF0000"/>
        <rFont val="Arial"/>
      </rPr>
      <t>documente une procédure</t>
    </r>
    <r>
      <rPr>
        <sz val="8"/>
        <color theme="1"/>
        <rFont val="Arial"/>
        <family val="2"/>
      </rPr>
      <t xml:space="preserve"> afin de définir les exigences pour évaluer le besoin d'entreprendre des actions pour que les non-conformités ne se reproduisent pas</t>
    </r>
  </si>
  <si>
    <r>
      <t xml:space="preserve">L'organisme </t>
    </r>
    <r>
      <rPr>
        <sz val="8"/>
        <color rgb="FFFF0000"/>
        <rFont val="Arial"/>
      </rPr>
      <t>documente une procédure</t>
    </r>
    <r>
      <rPr>
        <sz val="8"/>
        <color theme="1"/>
        <rFont val="Arial"/>
        <family val="2"/>
      </rPr>
      <t xml:space="preserve"> afin de définir les exigences pour vérifier que l'action corrective n'a pas d'effet négatif sur la capacité à satisfaire aux exigences réglementaires applicables ou sur la sécurité et les performances du dispositif médical</t>
    </r>
  </si>
  <si>
    <t>L'analyse et l'évaluation des données comprennent des éléments d'entrée provenant d'autres soucres pertinentes</t>
  </si>
  <si>
    <r>
      <t xml:space="preserve">Les </t>
    </r>
    <r>
      <rPr>
        <sz val="8"/>
        <color rgb="FFFF0000"/>
        <rFont val="Arial"/>
      </rPr>
      <t>enregistrements</t>
    </r>
    <r>
      <rPr>
        <sz val="8"/>
        <color rgb="FF002060"/>
        <rFont val="Arial"/>
        <family val="2"/>
      </rPr>
      <t xml:space="preserve"> des résultats d'analyse sont </t>
    </r>
    <r>
      <rPr>
        <sz val="8"/>
        <color rgb="FFFF0000"/>
        <rFont val="Arial"/>
      </rPr>
      <t>conservés</t>
    </r>
  </si>
  <si>
    <t>L'analyse et l'évaluation des données comprennent les éléments d'entrée associés aux compte-rendus de prestation de service lorsqu'approprié</t>
  </si>
  <si>
    <r>
      <t xml:space="preserve">Pour démontrer la performance du système de management de la qualité et évaluer les possibilités d'amélioration de son efficacité, l'organisme </t>
    </r>
    <r>
      <rPr>
        <sz val="8"/>
        <color rgb="FFFF0000"/>
        <rFont val="Arial"/>
      </rPr>
      <t>documente des procédures</t>
    </r>
    <r>
      <rPr>
        <sz val="8"/>
        <color theme="1"/>
        <rFont val="Arial"/>
        <family val="2"/>
      </rPr>
      <t xml:space="preserve"> pour déterminer les données et informations appropriées</t>
    </r>
  </si>
  <si>
    <r>
      <t xml:space="preserve">Les </t>
    </r>
    <r>
      <rPr>
        <sz val="8"/>
        <color rgb="FFFF0000"/>
        <rFont val="Arial"/>
      </rPr>
      <t>procédures</t>
    </r>
    <r>
      <rPr>
        <sz val="8"/>
        <color theme="1"/>
        <rFont val="Arial"/>
        <family val="2"/>
      </rPr>
      <t xml:space="preserve"> incluent la détermination des méthodes appropriées, y compris les techniques statistiques, ainsi que l'étendue de leur utilisation</t>
    </r>
  </si>
  <si>
    <r>
      <t xml:space="preserve">L'organisme </t>
    </r>
    <r>
      <rPr>
        <sz val="8"/>
        <color rgb="FFFF0000"/>
        <rFont val="Arial"/>
      </rPr>
      <t xml:space="preserve">documente des procédures </t>
    </r>
    <r>
      <rPr>
        <sz val="8"/>
        <color theme="1"/>
        <rFont val="Arial"/>
        <family val="2"/>
      </rPr>
      <t xml:space="preserve">pour la diffusion et la mise en œuvre de fiches d'avertissement </t>
    </r>
  </si>
  <si>
    <r>
      <t>L'organisme</t>
    </r>
    <r>
      <rPr>
        <sz val="8"/>
        <color rgb="FFFF0000"/>
        <rFont val="Arial"/>
      </rPr>
      <t xml:space="preserve"> conserve les informations documentées</t>
    </r>
    <r>
      <rPr>
        <sz val="8"/>
        <color theme="1"/>
        <rFont val="Arial"/>
        <family val="2"/>
      </rPr>
      <t xml:space="preserve"> décrivant les actions menées</t>
    </r>
  </si>
  <si>
    <r>
      <t xml:space="preserve">Ces </t>
    </r>
    <r>
      <rPr>
        <sz val="8"/>
        <color rgb="FFFF0000"/>
        <rFont val="Arial"/>
      </rPr>
      <t>procédures</t>
    </r>
    <r>
      <rPr>
        <sz val="8"/>
        <color theme="1"/>
        <rFont val="Arial"/>
        <family val="2"/>
      </rPr>
      <t xml:space="preserve"> peuvent être mises en œuvre à tout moment. </t>
    </r>
  </si>
  <si>
    <r>
      <t xml:space="preserve">L'organisme </t>
    </r>
    <r>
      <rPr>
        <sz val="8"/>
        <color rgb="FFFF0000"/>
        <rFont val="Arial"/>
      </rPr>
      <t>conserve des informations documentées</t>
    </r>
    <r>
      <rPr>
        <sz val="8"/>
        <color rgb="FF002060"/>
        <rFont val="Arial"/>
        <family val="2"/>
      </rPr>
      <t xml:space="preserve"> décrivant les actions liées à la diffusion et à la mise en œuvre de fiches d'avertissement</t>
    </r>
  </si>
  <si>
    <t>L'organisme s'assure que le produit non-conforme n'est accepté par dérogation que si la justification est fournie, la (les) approbation(s) est (sont) obtenue(s) et les exigences réglementaires applicables sont satisfaites</t>
  </si>
  <si>
    <r>
      <t>Lorsque approprié, les</t>
    </r>
    <r>
      <rPr>
        <sz val="8"/>
        <color rgb="FFFF0000"/>
        <rFont val="Arial"/>
      </rPr>
      <t xml:space="preserve"> informations documentées</t>
    </r>
    <r>
      <rPr>
        <sz val="8"/>
        <color rgb="FF002060"/>
        <rFont val="Arial"/>
        <family val="2"/>
      </rPr>
      <t xml:space="preserve"> comprennent l'identification des équipements d'essai utilisés pour effectuer les activités de mesure</t>
    </r>
  </si>
  <si>
    <r>
      <t xml:space="preserve">Lorsqu'il s'agit des dispositifs médicaux implantables, l'organisme </t>
    </r>
    <r>
      <rPr>
        <sz val="8"/>
        <color rgb="FFFF0000"/>
        <rFont val="Arial"/>
      </rPr>
      <t>conserve l'identité des personnes</t>
    </r>
    <r>
      <rPr>
        <sz val="8"/>
        <color rgb="FF002060"/>
        <rFont val="Arial"/>
        <family val="2"/>
      </rPr>
      <t xml:space="preserve"> chargées d'effectuer un contrôle ou un essai</t>
    </r>
  </si>
  <si>
    <r>
      <t xml:space="preserve">Les </t>
    </r>
    <r>
      <rPr>
        <sz val="8"/>
        <color rgb="FFFF0000"/>
        <rFont val="Arial"/>
      </rPr>
      <t>informations documentées</t>
    </r>
    <r>
      <rPr>
        <sz val="8"/>
        <color rgb="FF002060"/>
        <rFont val="Arial"/>
        <family val="2"/>
      </rPr>
      <t xml:space="preserve"> comprennent des preuves de la conformité aux critères d'acceptation</t>
    </r>
  </si>
  <si>
    <r>
      <t xml:space="preserve">Les </t>
    </r>
    <r>
      <rPr>
        <sz val="8"/>
        <color rgb="FFFF0000"/>
        <rFont val="Arial"/>
      </rPr>
      <t>informations documentées</t>
    </r>
    <r>
      <rPr>
        <sz val="8"/>
        <color rgb="FF002060"/>
        <rFont val="Arial"/>
        <family val="2"/>
      </rPr>
      <t xml:space="preserve"> comprennent la traçabilité jusqu'à (aux) personne(s) ayant autorisé la libération</t>
    </r>
  </si>
  <si>
    <t>Des corrections et des mesures correctives sont prise lorsque les résultats escomptés ne sont pas atteints</t>
  </si>
  <si>
    <r>
      <t xml:space="preserve">Les activités de suivi incluent la vérification des actions entreprises et le </t>
    </r>
    <r>
      <rPr>
        <sz val="8"/>
        <color rgb="FFFF0000"/>
        <rFont val="Arial"/>
      </rPr>
      <t>compte-rendu</t>
    </r>
    <r>
      <rPr>
        <sz val="8"/>
        <color theme="1"/>
        <rFont val="Arial"/>
        <family val="2"/>
      </rPr>
      <t xml:space="preserve"> des résultats de cette vérification</t>
    </r>
  </si>
  <si>
    <t>Les auditeurs n'auditent pas leur propre travail</t>
  </si>
  <si>
    <t>L'organisme protége le produit de l'altération, la contamination ou des dommages lorsqu'ils sont exposés à des conditions et des risques attendus au cours du traitement, le stockage, la manutention, la distribution</t>
  </si>
  <si>
    <t>L'étendue des activités de vérification est basée sur le résultat de l'évaluation et de la ré-évaluation du fournisseur et est proportionnée aux risques associés au produit acheté</t>
  </si>
  <si>
    <r>
      <t xml:space="preserve">Les </t>
    </r>
    <r>
      <rPr>
        <sz val="8"/>
        <color rgb="FFFF0000"/>
        <rFont val="Arial"/>
      </rPr>
      <t>enregistrements</t>
    </r>
    <r>
      <rPr>
        <sz val="8"/>
        <color rgb="FF002060"/>
        <rFont val="Arial"/>
        <family val="2"/>
      </rPr>
      <t xml:space="preserve"> relatifs à la vérification des prestataires externes sont </t>
    </r>
    <r>
      <rPr>
        <sz val="8"/>
        <color rgb="FFFF0000"/>
        <rFont val="Arial"/>
      </rPr>
      <t>conservés</t>
    </r>
  </si>
  <si>
    <t>Lorsque l'organisme prend connaissance d'une quelconque modification apportée au produit acheté, ce dernier détermine si ces modifications ont une incidence sur le processus de réalisation du produit ou du dispositif médical</t>
  </si>
  <si>
    <t>Les résultats de la surveillance constituent un élément d'entrée du processus de ré-évaluation du fournisseur</t>
  </si>
  <si>
    <t>Le non-respect des spécifications d'achat et des attentes est traité avec le fournisseur de manière proportionnée au risque associé au produit acheté et conformément aux exigences réglementaires applicables</t>
  </si>
  <si>
    <t>L'organisme communique aux prestataires externes, les exigences relatives au système de management de la qualité</t>
  </si>
  <si>
    <t>Les critères d'évaluation et de sélection sont basés sur l'effet du produit acheté sur la qualité du dispositif médical</t>
  </si>
  <si>
    <t>Les critères d'évaluation et de sélection sont proportionnés au risque associé à l'appareil médical</t>
  </si>
  <si>
    <r>
      <t xml:space="preserve">Les éléments de sortie de la revue de direction sont  </t>
    </r>
    <r>
      <rPr>
        <sz val="8"/>
        <color rgb="FFFF0000"/>
        <rFont val="Arial"/>
      </rPr>
      <t>enregistrés</t>
    </r>
    <r>
      <rPr>
        <sz val="8"/>
        <color theme="1"/>
        <rFont val="Arial"/>
        <family val="2"/>
      </rPr>
      <t xml:space="preserve"> (voir 4.2.4) et comprennent les éléments d'entrée revus et les décisions et actions relatives à l'amélioration du produit ou service en rapport avec les exigences du client</t>
    </r>
  </si>
  <si>
    <r>
      <t xml:space="preserve">Les éléments de sortie de la revue de direction sont </t>
    </r>
    <r>
      <rPr>
        <sz val="8"/>
        <color rgb="FFFF0000"/>
        <rFont val="Arial"/>
      </rPr>
      <t>enregistrés</t>
    </r>
    <r>
      <rPr>
        <sz val="8"/>
        <color theme="1"/>
        <rFont val="Arial"/>
        <family val="2"/>
      </rPr>
      <t xml:space="preserve"> (voir 4.2.4) et comprennent les éléments d'entrée revus et les décisions et actions relatives aux changements nécessaires pour répondre aux exigences réglementaires applicables nouvelles ou révisées</t>
    </r>
  </si>
  <si>
    <t>Les éléments d'entrée de la revue de direction comprennent, sans toutefois s'y limiter, des exigences réglementaires applicables nouvelles ou révisées</t>
  </si>
  <si>
    <t xml:space="preserve">Les éléments d'entrée de la revue de direction comprennent, sans toutefois s'y limiter, les changements pouvant affecter le système de management de la qualité </t>
  </si>
  <si>
    <t xml:space="preserve">Les éléments d'entrée de la revue de direction comprennent, sans toutefois s'y limiter, le traitement des plaintes </t>
  </si>
  <si>
    <t>Les éléments d'entrée de la revue de direction comprennent, sans toutefois s'y limiter, les rapports aux autorités reglementaires</t>
  </si>
  <si>
    <r>
      <t xml:space="preserve">Cette revue  comprend l'évaluation des opportunités d'amélioration et du besoin de modifier le SMQ, y compris la politique qualité et les objectifs qualité. Les </t>
    </r>
    <r>
      <rPr>
        <sz val="8"/>
        <color rgb="FFFF0000"/>
        <rFont val="Arial"/>
      </rPr>
      <t>exigences</t>
    </r>
    <r>
      <rPr>
        <sz val="8"/>
        <color theme="1"/>
        <rFont val="Arial"/>
        <family val="2"/>
      </rPr>
      <t xml:space="preserve"> relatives à la </t>
    </r>
    <r>
      <rPr>
        <sz val="8"/>
        <color rgb="FFFF0000"/>
        <rFont val="Arial"/>
      </rPr>
      <t>revue de direction</t>
    </r>
    <r>
      <rPr>
        <sz val="8"/>
        <color theme="1"/>
        <rFont val="Arial"/>
        <family val="2"/>
      </rPr>
      <t xml:space="preserve"> sont </t>
    </r>
    <r>
      <rPr>
        <sz val="8"/>
        <color rgb="FFFF0000"/>
        <rFont val="Arial"/>
      </rPr>
      <t>documentées.</t>
    </r>
    <r>
      <rPr>
        <sz val="8"/>
        <color theme="1"/>
        <rFont val="Arial"/>
        <family val="2"/>
      </rPr>
      <t xml:space="preserve"> Les </t>
    </r>
    <r>
      <rPr>
        <sz val="8"/>
        <color rgb="FFFF0000"/>
        <rFont val="Arial"/>
      </rPr>
      <t>enregistrements de revues de direction</t>
    </r>
    <r>
      <rPr>
        <sz val="8"/>
        <color theme="1"/>
        <rFont val="Arial"/>
        <family val="2"/>
      </rPr>
      <t xml:space="preserve"> doivent être </t>
    </r>
    <r>
      <rPr>
        <sz val="8"/>
        <color rgb="FFFF0000"/>
        <rFont val="Arial"/>
      </rPr>
      <t>conservés</t>
    </r>
    <r>
      <rPr>
        <sz val="8"/>
        <color theme="1"/>
        <rFont val="Arial"/>
        <family val="2"/>
      </rPr>
      <t xml:space="preserve"> (voir 4.2.4 ISO 13485)</t>
    </r>
  </si>
  <si>
    <t>La direction  définit les liens qui existent entre toutes les personnes chargées de gérer, de réaliser et d'évaluer les travaux ayant une incidence sur la qualité, et assure l'autonomie et l'autorité nécessaires pour la réalisation de ces tâches</t>
  </si>
  <si>
    <t>La direction assure que la cohérence du système de management de la qualité n'est pas affectée lorsque des modifications du système de management de la qualité sont planifiées et mises en œuvre</t>
  </si>
  <si>
    <t>La direction assure que la politique qualité est revue quant à son adéquation permanente</t>
  </si>
  <si>
    <t>Maitrise des documents</t>
  </si>
  <si>
    <t>Fichier du dispositif médical</t>
  </si>
  <si>
    <t>Manuel Qualité</t>
  </si>
  <si>
    <t>Le contenu de ce(s) fichier(s) inclut, sans toutefois s'y limiter, lorsqu'approprié, les activités d'installation et les prestations associées</t>
  </si>
  <si>
    <t xml:space="preserve">Le contenu de ce(s) fichier(s) inclut, sans toutefois s'y limiter, la traçabilité des modifications apportées au dispositif médical au cours de sa durée de vie </t>
  </si>
  <si>
    <r>
      <t xml:space="preserve">Le contenu de ce(s) fichier(s)  inclu, sans toutefois s'y limiter, les </t>
    </r>
    <r>
      <rPr>
        <sz val="8"/>
        <color rgb="FFFF0000"/>
        <rFont val="Arial"/>
      </rPr>
      <t>procédures</t>
    </r>
    <r>
      <rPr>
        <sz val="8"/>
        <color theme="1"/>
        <rFont val="Arial"/>
        <family val="2"/>
      </rPr>
      <t xml:space="preserve"> et spécifications de fabrication ;</t>
    </r>
  </si>
  <si>
    <r>
      <t xml:space="preserve">Le contenu de ce(s) fichier(s)  inclut, sans toutefois s'y limiter, les </t>
    </r>
    <r>
      <rPr>
        <sz val="8"/>
        <color rgb="FFFF0000"/>
        <rFont val="Arial"/>
      </rPr>
      <t>procédures de mesure et de surveillance</t>
    </r>
  </si>
  <si>
    <r>
      <t xml:space="preserve">Le </t>
    </r>
    <r>
      <rPr>
        <sz val="8"/>
        <color rgb="FFFF0000"/>
        <rFont val="Arial"/>
      </rPr>
      <t>manuel qualité</t>
    </r>
    <r>
      <rPr>
        <sz val="8"/>
        <color theme="1"/>
        <rFont val="Arial"/>
        <family val="2"/>
      </rPr>
      <t xml:space="preserve"> donne un aperçu de la structure de la documentation employée dans le SMQ</t>
    </r>
  </si>
  <si>
    <t>Lorsqu'un organisme décide d'externaliser un processus ayant une incidence sur la conformité du produit aux exigences, l'organisme  le surveille et en assure la maîtrise. Les éléments de maîtrise doivent être proportionnés au risque impliqué et à l'aptitude de la partie externe à satisfaire aux exigences et inclure des dispositions écrites relatives à la qualité</t>
  </si>
  <si>
    <r>
      <t xml:space="preserve">L'approche spécifique et les activités associées à la validation et la revalidation du logiciel  sont proportionnées au risque associé à son utilisation. Les </t>
    </r>
    <r>
      <rPr>
        <sz val="8"/>
        <color rgb="FFFF0000"/>
        <rFont val="Arial"/>
      </rPr>
      <t>enregistrements</t>
    </r>
    <r>
      <rPr>
        <sz val="8"/>
        <color theme="1"/>
        <rFont val="Arial"/>
        <family val="2"/>
      </rPr>
      <t xml:space="preserve"> de ces activités sont </t>
    </r>
    <r>
      <rPr>
        <sz val="8"/>
        <color rgb="FFFF0000"/>
        <rFont val="Arial"/>
      </rPr>
      <t>conservés</t>
    </r>
    <r>
      <rPr>
        <sz val="8"/>
        <color theme="1"/>
        <rFont val="Arial"/>
        <family val="2"/>
      </rPr>
      <t xml:space="preserve"> (voir 4.2.4)</t>
    </r>
  </si>
  <si>
    <r>
      <t xml:space="preserve">L'organisme </t>
    </r>
    <r>
      <rPr>
        <sz val="8"/>
        <color rgb="FFFF0000"/>
        <rFont val="Arial"/>
      </rPr>
      <t>documente des procédures</t>
    </r>
    <r>
      <rPr>
        <sz val="8"/>
        <color theme="1"/>
        <rFont val="Arial"/>
        <family val="2"/>
      </rPr>
      <t xml:space="preserve"> pour la validation des applications logicielles utilisées dans le système de management de la qualité. Ces applications logicielles sont  validées pour leur usage prévu avant leur première utilisation et, lorsque approprié, après la modification de ce logiciel ou de son application</t>
    </r>
  </si>
  <si>
    <t>Les exigences des clients ainsi que celles légales et réglementaires sont prises en considération dans le SMQ</t>
  </si>
  <si>
    <t>Lorsque l’organisme établit ce domaine d’application,  il prend en compte  les produits et services de l'organisme</t>
  </si>
  <si>
    <t>L'organisme  applique toutes les exigences de la norme internationale ISO 9001 si elles sont applicables dans le cadre du domaine d’application déterminé de son système de management de la qualité</t>
  </si>
  <si>
    <r>
      <t>Le domaine d’application du système de management de la qualité de l'organisme est  disponible et tenu à jour sous la forme d'une</t>
    </r>
    <r>
      <rPr>
        <sz val="8"/>
        <color rgb="FFFF0000"/>
        <rFont val="Arial"/>
      </rPr>
      <t xml:space="preserve"> information documentée</t>
    </r>
  </si>
  <si>
    <t>Le domaine d’application  indique les types de produits et services couverts, et fournit une justification pour toute exigence que l'organisme juge non applicable dans le cadre du domaine d’application de son système de management de la qualité</t>
  </si>
  <si>
    <t>La conformité à la norme internationale ISO 9001 n'est  déclarée que si les exigences déterminées comme étant non applicables n'ont pas d'incidence sur l'aptitude ou la responsabilité de l'organisme d'assurer la conformité de ses produits et services et l'amélioration de la satisfaction de ses clients</t>
  </si>
  <si>
    <r>
      <t xml:space="preserve">Lors de la création et de la mise à jour des </t>
    </r>
    <r>
      <rPr>
        <sz val="8"/>
        <color rgb="FFFF0000"/>
        <rFont val="Arial"/>
      </rPr>
      <t>informations documentées</t>
    </r>
    <r>
      <rPr>
        <sz val="8"/>
        <color theme="1"/>
        <rFont val="Arial"/>
        <family val="2"/>
      </rPr>
      <t>, l'organisme  s’assure de leur format (par exemple langue, version logicielle, graphiques) et support (par exemple électronique, papier)</t>
    </r>
  </si>
  <si>
    <r>
      <t xml:space="preserve">Lors de la création et de la mise à jour des </t>
    </r>
    <r>
      <rPr>
        <sz val="8"/>
        <color rgb="FFFF0000"/>
        <rFont val="Arial"/>
      </rPr>
      <t>informations documentées</t>
    </r>
    <r>
      <rPr>
        <sz val="8"/>
        <color theme="1"/>
        <rFont val="Arial"/>
        <family val="2"/>
      </rPr>
      <t>, l'organisme s’assure de la revue effectuée et de leur approbation pour en déterminer la pertinence et l’adéquation</t>
    </r>
  </si>
  <si>
    <r>
      <t xml:space="preserve">Les </t>
    </r>
    <r>
      <rPr>
        <sz val="8"/>
        <color rgb="FFFF0000"/>
        <rFont val="Arial"/>
      </rPr>
      <t>informations documentées</t>
    </r>
    <r>
      <rPr>
        <sz val="8"/>
        <color theme="1"/>
        <rFont val="Arial"/>
        <family val="2"/>
      </rPr>
      <t xml:space="preserve"> d'origine externe que l'organisme juge nécessaires à la planification et au fonctionnement du système de management de la qualité sont identifiées comme il convient et maîtrisées</t>
    </r>
  </si>
  <si>
    <r>
      <t xml:space="preserve">Les </t>
    </r>
    <r>
      <rPr>
        <sz val="8"/>
        <color rgb="FFFF0000"/>
        <rFont val="Arial"/>
      </rPr>
      <t xml:space="preserve">informations documentées conservées </t>
    </r>
    <r>
      <rPr>
        <sz val="8"/>
        <color theme="1"/>
        <rFont val="Arial"/>
        <family val="2"/>
      </rPr>
      <t>comme preuves de conformité sont protégées de toute altération involontaire</t>
    </r>
  </si>
  <si>
    <t>La direction communique sur l'importance de disposer d'un système de management de la qualité efficace et de se conformer aux exigences liées à ce SMQ</t>
  </si>
  <si>
    <t>La direction s’assure que le système de management de la qualité atteint les résultats attendus</t>
  </si>
  <si>
    <t>La direction incite, oriente et soutient les personnes pour qu'elles contribuent à l'efficacité du système de management de la qualité</t>
  </si>
  <si>
    <t>La direction promeut l'amélioration</t>
  </si>
  <si>
    <t>La direction soutient les autres rôles pertinents de management afin de démontrer leurs responsabilités dans leurs domaines respectifs</t>
  </si>
  <si>
    <t>La direction démontre son leadership et son engagement relatifs à l’orientation client en s’assurant que les risques et les opportunités susceptibles d’avoir une incidence sur la conformité des produits et des services et sur l’aptitude à améliorer la satisfaction du client sont déterminés et pris en compte</t>
  </si>
  <si>
    <t>La direction démontre son leadership et son engagement relatifs à l’orientation client en s’assurant que la priorité d’accroissement de la satisfaction du client est préservée</t>
  </si>
  <si>
    <t>L'organisme établit des objectifs qualité, aux fonctions, niveaux et processus concernés, nécessaires au système de management de la qualité et ces objectifs qualité sont  surveillés</t>
  </si>
  <si>
    <t>L'organisme établit des objectifs qualité, aux fonctions, niveaux et processus concernés, nécessaires au système de management de la qualité et ces objectifs qualité sont communiqués</t>
  </si>
  <si>
    <t>L'organisme établit des objectifs qualité, aux fonctions, niveaux et processus concernés, nécessaires au système de management de la qualité et ces objectifs qualité sont mis à jour en tant que de besoin</t>
  </si>
  <si>
    <t>Lorsque l’organisme planifie la façon dont ses objectifs qualité seront atteints, il  détermine quelles ressources sont nécessaires</t>
  </si>
  <si>
    <t>Lorsque l’organisme planifie la façon dont ses objectifs qualité seront atteints, il détermine qui sera responsable</t>
  </si>
  <si>
    <t>Lorsque l’organisme planifie la façon dont ses objectifs qualité seront atteints, il détermine les échéances</t>
  </si>
  <si>
    <t>Dans le cadre de la planification de son SQM, l'organisme détermine les risques et opportunités qu’il est nécessaire de prendre en compte pour accroître les effets souhaitables</t>
  </si>
  <si>
    <t>Dans le cadre de la planification de son SQM, l'organisme détermine les risques et opportunités qu’il est nécessaire de prendre en compte pour prévenir ou réduire les effets indésirables</t>
  </si>
  <si>
    <t>Dans le cadre de la planification de son SQM, l'organisme détermine les risques et opportunités qu’il est nécessaire de prendre en compte pour s’améliorer</t>
  </si>
  <si>
    <t>L'organisme planifie les actions à mettre en œuvre face aux risques et opportunités</t>
  </si>
  <si>
    <t>L'organisme planifie des actions à mettre en œuvre face aux risques et opportunités proportionnées à l'impact potentiel sur la conformité des produits et des services</t>
  </si>
  <si>
    <t>La direction attribue la responsabilité et l'autorité pour s'assurer que le système de management de la qualité est conforme aux exigences de l'ISO 9001</t>
  </si>
  <si>
    <t>La direction attribue la responsabilité et l'autorité pour assurer que les processus délivrent les résultats attendus</t>
  </si>
  <si>
    <t>La direction attribue la responsabilité et l'autorité pour rendre compte, en particulier à la direction, de la performance du système de management de la qualité et des opportunités d'amélioration (voir 10.1 ISO 9001)</t>
  </si>
  <si>
    <t>La direction attribue la responsabilité et l'autorité pour s’assurer de la promotion de l'orientation client à tous les niveaux de l'organisme</t>
  </si>
  <si>
    <t>La direction attribue la responsabilité et l'autorité pour s'assurer que lorsque des modifications du système de management de la qualité sont planifiées et mises en œuvre, l'intégrité du système de management de la qualité est maintenue</t>
  </si>
  <si>
    <t>La revue de direction est planifiée et réalisée en prenant en compte les modifications des enjeux externes et internes pertinents pour le système de management de la qualité</t>
  </si>
  <si>
    <t>La revue de direction est  planifiée et réalisée en prenant en compte les informations sur la performance et l’efficacité du système de management de la qualité, y compris les tendances concernant le degré de réalisation des objectifs qualité, les résultats d’audit</t>
  </si>
  <si>
    <t>La revue de direction est planifiée et réalisée en prenant en compte l’adéquation des ressources</t>
  </si>
  <si>
    <t>La revue de direction est planifiée et réalisée en prenant en compte l’efficacité des actions mises en œuvre face aux risques et opportunités (voir 6.1)</t>
  </si>
  <si>
    <t>La revue de direction doit être planifiée et réalisée en prenant en compte les évaluations des opportunités d’amélioration</t>
  </si>
  <si>
    <t>Les éléments de sortie de la revue de direction incluent les décisions et actions relatives aux opportunité  d'amélioration</t>
  </si>
  <si>
    <t>Les compétences nécessaires des personnes dont le travail a une incidence sur les performances du SMQ sont déterminées</t>
  </si>
  <si>
    <t>L'organisme prend en compte la nécessité d'impliquer les clients et fournisseurs dans le processus de conception et développement</t>
  </si>
  <si>
    <r>
      <t xml:space="preserve">L'organisme </t>
    </r>
    <r>
      <rPr>
        <sz val="8"/>
        <color rgb="FFFF0000"/>
        <rFont val="Arial"/>
      </rPr>
      <t>documente les procédures</t>
    </r>
    <r>
      <rPr>
        <sz val="8"/>
        <color theme="1"/>
        <rFont val="Arial"/>
        <family val="2"/>
      </rPr>
      <t xml:space="preserve"> pour le transfert des résultats de la conception et du développement à la fabrication. Ces </t>
    </r>
    <r>
      <rPr>
        <sz val="8"/>
        <color rgb="FFFF0000"/>
        <rFont val="Arial"/>
      </rPr>
      <t>procédures</t>
    </r>
    <r>
      <rPr>
        <sz val="8"/>
        <color theme="1"/>
        <rFont val="Arial"/>
        <family val="2"/>
      </rPr>
      <t xml:space="preserve"> doivent garantir que les résultats de conception et de développement sont dignes de confiance puisqu'ils adapté pour la fabrication</t>
    </r>
  </si>
  <si>
    <t>Lorsque les produits et services fournis par des prestataires externes sont destinés à être intégrés dans les propres produits et services de l'organisme, ce dernier détermine la maitrise devant être appliquée aux processus, produtis et services fournis</t>
  </si>
  <si>
    <t>Lorsque les produits et services sont fournis directement au(x) client(s) par des prestataires externes pour le compte de l'organisme, ce dernier détermine la maitrise devant être appliquée aux processus, produtis et services fournis</t>
  </si>
  <si>
    <t xml:space="preserve">Lorsqu'un processus ou une partie d'un processus est réalisé par un prestataire externe à la suite d'une décision de l'organisme, ce dernier détermine la maitrise devant être appliquée aux processus, produits et services fournis par des prestataires externes </t>
  </si>
  <si>
    <t>L'organisme s'assure que les processus, produits et services fournis par des prestataires externes ne compromettent pas l'aptitude de l'organisme à fournir en permanence à ses clients des produits et services conformes</t>
  </si>
  <si>
    <t>L'organisme communique aux prestataires externes les exigences concernant la maîtrise et la surveillance des performances des prestataires externes appliquées par l'organisme</t>
  </si>
  <si>
    <t>Les conditions maîtrisées comprennent la disponibilité et l’utilisation de ressources appropriées pour la surveillance et la mesure</t>
  </si>
  <si>
    <t>Les conditions maîtrisées comprennent la mise en œuvre d’activités de surveillance et de mesure aux étapes appropriées pour vérifier que les critères relatifs à la maîtrise des processus ou des éléments de sortie et les critères d’acceptation relatifs aux produits et services ont été satisfaits</t>
  </si>
  <si>
    <t>Les conditions maîtrisées comprennent la mise en œuvre d’actions visant à prévenir l’erreur humaine</t>
  </si>
  <si>
    <t>Les conditions maîtrisées comprennent la mise en œuvre d’activités de libération, de livraison et de prestation de service après livraison</t>
  </si>
  <si>
    <t>L’organisme assure que les ressources fournies sont maintenues pour assurer leur adéquation</t>
  </si>
  <si>
    <r>
      <t>L’organisme</t>
    </r>
    <r>
      <rPr>
        <sz val="8"/>
        <color rgb="FFFF0000"/>
        <rFont val="Arial"/>
      </rPr>
      <t xml:space="preserve"> conserve les informations documentées</t>
    </r>
    <r>
      <rPr>
        <sz val="8"/>
        <color theme="1"/>
        <rFont val="Arial"/>
        <family val="2"/>
      </rPr>
      <t xml:space="preserve"> appropriées démontrant l’adéquation des ressources pour la surveillance et la mesure</t>
    </r>
  </si>
  <si>
    <r>
      <t xml:space="preserve">L'organisme </t>
    </r>
    <r>
      <rPr>
        <sz val="8"/>
        <color rgb="FFFF0000"/>
        <rFont val="Arial"/>
      </rPr>
      <t>conserve les informations documentées</t>
    </r>
    <r>
      <rPr>
        <sz val="8"/>
        <color rgb="FF002060"/>
        <rFont val="Arial"/>
        <family val="2"/>
      </rPr>
      <t xml:space="preserve"> concernant les libérations des produits et services</t>
    </r>
  </si>
  <si>
    <t>L'organisme met à jour les risques et opportunités déterminés durant la planification, si nécessaire</t>
  </si>
  <si>
    <t>Selon la nature de la non-conformité et son effet sur la conformité des produits et services, l'organisme mène les actions appropriées</t>
  </si>
  <si>
    <r>
      <t xml:space="preserve">L'organisme </t>
    </r>
    <r>
      <rPr>
        <sz val="8"/>
        <color rgb="FFFF0000"/>
        <rFont val="Arial"/>
      </rPr>
      <t>conserve les informations documentées</t>
    </r>
    <r>
      <rPr>
        <sz val="8"/>
        <color rgb="FF002060"/>
        <rFont val="Arial"/>
        <family val="2"/>
      </rPr>
      <t xml:space="preserve"> identifiant l'autorité ayant décidé des actions en rapport avec la non-conformité</t>
    </r>
  </si>
  <si>
    <r>
      <t xml:space="preserve">L'organisme </t>
    </r>
    <r>
      <rPr>
        <sz val="8"/>
        <color rgb="FFFF0000"/>
        <rFont val="Arial"/>
      </rPr>
      <t>conserve les informations documentées</t>
    </r>
    <r>
      <rPr>
        <sz val="8"/>
        <color theme="1"/>
        <rFont val="Arial"/>
        <family val="2"/>
      </rPr>
      <t xml:space="preserve"> décrivant la non-conformité</t>
    </r>
  </si>
  <si>
    <t>L'organisme détermine et sélectionne les opportunités d'amélioration et entreprend toutes les actions nécessaires pour satisfaire aux exigences du client et accroitre la satisfaction du client</t>
  </si>
  <si>
    <r>
      <t xml:space="preserve">Niveau 1 : </t>
    </r>
    <r>
      <rPr>
        <b/>
        <sz val="8"/>
        <rFont val="Arial"/>
        <family val="2"/>
      </rPr>
      <t xml:space="preserve">Formalisez </t>
    </r>
    <r>
      <rPr>
        <sz val="8"/>
        <rFont val="Arial"/>
        <family val="2"/>
      </rPr>
      <t>davantage les activités</t>
    </r>
  </si>
  <si>
    <r>
      <t>Niveau 2 :</t>
    </r>
    <r>
      <rPr>
        <b/>
        <sz val="8"/>
        <rFont val="Arial"/>
        <family val="2"/>
      </rPr>
      <t xml:space="preserve"> Pérennisez</t>
    </r>
    <r>
      <rPr>
        <sz val="8"/>
        <rFont val="Arial"/>
        <family val="2"/>
      </rPr>
      <t xml:space="preserve"> la bonne exécution des activités</t>
    </r>
  </si>
  <si>
    <r>
      <t xml:space="preserve">Niveau 3 : </t>
    </r>
    <r>
      <rPr>
        <b/>
        <sz val="8"/>
        <rFont val="Arial"/>
        <family val="2"/>
      </rPr>
      <t>Tracez et améliorez</t>
    </r>
    <r>
      <rPr>
        <sz val="8"/>
        <rFont val="Arial"/>
        <family val="2"/>
      </rPr>
      <t xml:space="preserve"> les activités</t>
    </r>
  </si>
  <si>
    <r>
      <t xml:space="preserve">Niveau 4 : BRAVO ! </t>
    </r>
    <r>
      <rPr>
        <b/>
        <sz val="8"/>
        <rFont val="Arial"/>
        <family val="2"/>
      </rPr>
      <t>Continuez</t>
    </r>
    <r>
      <rPr>
        <sz val="8"/>
        <rFont val="Arial"/>
        <family val="2"/>
      </rPr>
      <t xml:space="preserve"> et </t>
    </r>
    <r>
      <rPr>
        <b/>
        <sz val="8"/>
        <rFont val="Arial"/>
        <family val="2"/>
      </rPr>
      <t>communiquez</t>
    </r>
    <r>
      <rPr>
        <sz val="8"/>
        <rFont val="Arial"/>
        <family val="2"/>
      </rPr>
      <t xml:space="preserve"> vos résultats</t>
    </r>
  </si>
  <si>
    <t>Maîtrise des enregistrements</t>
  </si>
  <si>
    <t>commentaires</t>
  </si>
  <si>
    <r>
      <rPr>
        <b/>
        <sz val="8"/>
        <color rgb="FF002060"/>
        <rFont val="Arial"/>
      </rPr>
      <t>QUOI</t>
    </r>
    <r>
      <rPr>
        <sz val="8"/>
        <color rgb="FF002060"/>
        <rFont val="Arial"/>
        <family val="2"/>
      </rPr>
      <t xml:space="preserve">
Objectifs</t>
    </r>
  </si>
  <si>
    <r>
      <rPr>
        <b/>
        <sz val="8"/>
        <color rgb="FF002060"/>
        <rFont val="Arial"/>
      </rPr>
      <t>QUI</t>
    </r>
    <r>
      <rPr>
        <sz val="8"/>
        <color rgb="FF002060"/>
        <rFont val="Arial"/>
        <family val="2"/>
      </rPr>
      <t xml:space="preserve">
Responsable</t>
    </r>
  </si>
  <si>
    <r>
      <t xml:space="preserve">QUAND et OÙ
</t>
    </r>
    <r>
      <rPr>
        <sz val="8"/>
        <color rgb="FF002060"/>
        <rFont val="Arial"/>
        <family val="2"/>
      </rPr>
      <t>Planifcation</t>
    </r>
  </si>
  <si>
    <r>
      <t xml:space="preserve">RÉSULTATS
</t>
    </r>
    <r>
      <rPr>
        <sz val="8"/>
        <color rgb="FF002060"/>
        <rFont val="Arial"/>
        <family val="2"/>
      </rPr>
      <t>après action</t>
    </r>
  </si>
  <si>
    <t>Ligne en pointillés vert = taux de conformité paramétré dans l'onglet {Page d'accueil}</t>
  </si>
  <si>
    <t>Conformité des 23 sous-articles</t>
  </si>
  <si>
    <t>Reconnaissances ou certifications déjà obtenues :</t>
  </si>
  <si>
    <t>@</t>
  </si>
  <si>
    <t>Tél</t>
  </si>
  <si>
    <t>néant ?</t>
  </si>
  <si>
    <t>Conformité des 5 Articles d'exigence</t>
  </si>
  <si>
    <t>Nom de l'organisme :</t>
  </si>
  <si>
    <t>Nom de l'organisme</t>
  </si>
  <si>
    <t>Date :</t>
  </si>
  <si>
    <t>Email :</t>
  </si>
  <si>
    <t xml:space="preserve">Tel : </t>
  </si>
  <si>
    <r>
      <t xml:space="preserve">Resp. </t>
    </r>
    <r>
      <rPr>
        <b/>
        <sz val="7.5"/>
        <rFont val="Arial"/>
        <family val="2"/>
      </rPr>
      <t>Autodiagnostic</t>
    </r>
    <r>
      <rPr>
        <sz val="7.5"/>
        <rFont val="Arial"/>
        <family val="2"/>
      </rPr>
      <t xml:space="preserve"> :</t>
    </r>
  </si>
  <si>
    <t>Plan d'action :</t>
  </si>
  <si>
    <t>Intitulé ou Référence</t>
  </si>
  <si>
    <t>Commentaires :</t>
  </si>
  <si>
    <t>Tel</t>
  </si>
  <si>
    <t>jj/mm/aaaa</t>
  </si>
  <si>
    <t>Nom &amp; Prénom</t>
  </si>
  <si>
    <t>Avertissement : les cellules blanches écrites en bleu sont saisissables ou peuvent être modifiées</t>
  </si>
  <si>
    <t>Resp. Qualité et Affaires Règlementaires :</t>
  </si>
  <si>
    <t>Tableau de synthèse</t>
  </si>
  <si>
    <r>
      <t xml:space="preserve">L'organisme détermine et </t>
    </r>
    <r>
      <rPr>
        <sz val="8"/>
        <color rgb="FFFF0000"/>
        <rFont val="Arial"/>
      </rPr>
      <t>documente</t>
    </r>
    <r>
      <rPr>
        <sz val="8"/>
        <color theme="1"/>
        <rFont val="Arial"/>
        <family val="2"/>
      </rPr>
      <t xml:space="preserve"> les infrastructures nécessaires pour maîtriser l'environnement de travail et obtenir la conformité des produits</t>
    </r>
  </si>
  <si>
    <t>Taux</t>
  </si>
  <si>
    <t>Estimation du niveau sur les critères mutualisés ISO 9001:2015</t>
  </si>
  <si>
    <r>
      <t xml:space="preserve">Les cellules en rose contiennent des informations spécifiques 
à la norme </t>
    </r>
    <r>
      <rPr>
        <b/>
        <sz val="8"/>
        <rFont val="Arial"/>
        <family val="2"/>
      </rPr>
      <t>ISO 9001:2015</t>
    </r>
  </si>
  <si>
    <r>
      <t xml:space="preserve">Les cellules en bleu pâle contiennent des informations sur les critères
</t>
    </r>
    <r>
      <rPr>
        <b/>
        <sz val="8"/>
        <rFont val="Arial"/>
        <family val="2"/>
      </rPr>
      <t>mutualisés</t>
    </r>
    <r>
      <rPr>
        <sz val="8"/>
        <rFont val="Arial"/>
        <family val="2"/>
      </rPr>
      <t xml:space="preserve"> entre les deux normes</t>
    </r>
  </si>
  <si>
    <t>ISO FDIS 13485:2015 et ISO 9001:2015 : Mutualisation des exigences et outil bi-diagnostic pour la performance des entreprises biomédicales</t>
  </si>
  <si>
    <t>ISO FDIS 13485:2015 "Dispositifs Médicaux - Système de Management de la Qualité - Exigences à des fins règlementaires"</t>
  </si>
  <si>
    <t>ISO 9001:2015 "Système de Management de la Qualité - Exigences"</t>
  </si>
  <si>
    <t>Système de Management de la Qualité (SMQ)</t>
  </si>
  <si>
    <t>Exigences générales du SMQ et ses processus</t>
  </si>
  <si>
    <t>Maîtrise de l'environnement de travail et des contaminations</t>
  </si>
  <si>
    <t>Gestion des processus clients</t>
  </si>
  <si>
    <t>L'organisme maîtrise le processus de conception et de développement et assure que les résultats attendus sont définis</t>
  </si>
  <si>
    <t xml:space="preserve">Type et étendue de la maîtrise </t>
  </si>
  <si>
    <t xml:space="preserve">Maîtrise de la surveillance et des équipements de mesure </t>
  </si>
  <si>
    <t>Mesure, analyse et amélioration</t>
  </si>
  <si>
    <t>Maîtrise des non-conformités</t>
  </si>
  <si>
    <t>Modifications</t>
  </si>
  <si>
    <r>
      <t xml:space="preserve">L'organisme procède aux modifications conformément à des </t>
    </r>
    <r>
      <rPr>
        <sz val="8"/>
        <color rgb="FFFF0000"/>
        <rFont val="Arial"/>
      </rPr>
      <t>procédures ou instructions de travail documentées</t>
    </r>
    <r>
      <rPr>
        <sz val="8"/>
        <color theme="1"/>
        <rFont val="Arial"/>
        <family val="2"/>
      </rPr>
      <t xml:space="preserve"> qui tiennent compte de tout effet négatif potentiel de la retouche sur le produit</t>
    </r>
  </si>
  <si>
    <t xml:space="preserve">Les modifications sont soumises à la même revue et à la même approbation que les procédures et instructions initiales. </t>
  </si>
  <si>
    <t>Après réalisation de la modification, le produit est à nouveau soumis à essai pour s'assurer qu'il satisfait à ses exigences et aux exigences réglementaires applicables</t>
  </si>
  <si>
    <r>
      <t xml:space="preserve">L'organisme </t>
    </r>
    <r>
      <rPr>
        <sz val="8"/>
        <color rgb="FFFF0000"/>
        <rFont val="Arial"/>
      </rPr>
      <t>conserve</t>
    </r>
    <r>
      <rPr>
        <sz val="8"/>
        <color rgb="FF002060"/>
        <rFont val="Arial"/>
        <family val="2"/>
      </rPr>
      <t xml:space="preserve"> des</t>
    </r>
    <r>
      <rPr>
        <sz val="8"/>
        <color rgb="FFFF0000"/>
        <rFont val="Arial"/>
      </rPr>
      <t xml:space="preserve"> informations documentées</t>
    </r>
    <r>
      <rPr>
        <sz val="8"/>
        <color rgb="FF002060"/>
        <rFont val="Arial"/>
        <family val="2"/>
      </rPr>
      <t xml:space="preserve"> décrivant les modifications</t>
    </r>
  </si>
  <si>
    <r>
      <t xml:space="preserve">Niveau de conformité </t>
    </r>
    <r>
      <rPr>
        <b/>
        <sz val="8"/>
        <rFont val="Arial"/>
        <family val="2"/>
      </rPr>
      <t xml:space="preserve">Mutuel </t>
    </r>
    <r>
      <rPr>
        <sz val="8"/>
        <rFont val="Arial"/>
        <family val="2"/>
      </rPr>
      <t>sur
ISO FDIS 13485:2015 &amp; ISO 9001:2015</t>
    </r>
  </si>
  <si>
    <t>Niveau de conformité sur la norme 
ISO FDIS 13485:2015</t>
  </si>
  <si>
    <r>
      <t>Les cellules en vert contiennent des informations spécifiques
 à la norme</t>
    </r>
    <r>
      <rPr>
        <b/>
        <sz val="8"/>
        <rFont val="Arial"/>
        <family val="2"/>
      </rPr>
      <t xml:space="preserve"> ISO FDIS 13485:2015</t>
    </r>
  </si>
  <si>
    <r>
      <t xml:space="preserve">Les cellules en bleu foncé contiennent des informations 
pour </t>
    </r>
    <r>
      <rPr>
        <b/>
        <sz val="8"/>
        <rFont val="Arial"/>
        <family val="2"/>
      </rPr>
      <t>chaque article ou sous-article de la ISO FDIS 13485</t>
    </r>
  </si>
  <si>
    <t>Niveau</t>
  </si>
  <si>
    <t>Commentaires libres....</t>
  </si>
  <si>
    <t>Coloriage Articles 4 à 8</t>
  </si>
  <si>
    <t>Art 8</t>
  </si>
  <si>
    <t xml:space="preserve">Histogramme Véracité </t>
  </si>
  <si>
    <t>Histogramme Conformité</t>
  </si>
  <si>
    <t>Total Critères</t>
  </si>
  <si>
    <t>Total S/Articles</t>
  </si>
  <si>
    <t>Coloration automatique du graphe radar détaillé</t>
  </si>
  <si>
    <t>Niveaux de respect aux critères mutualisés associés à l'ISO FDIS 13485:2015 &amp; à l'ISO 9001:2015</t>
  </si>
  <si>
    <r>
      <t>Niveaux de respect aux critères associés à l'ISO FDIS 13485:2015</t>
    </r>
    <r>
      <rPr>
        <sz val="12"/>
        <color rgb="FF008000"/>
        <rFont val="Arial"/>
      </rPr>
      <t xml:space="preserve"> </t>
    </r>
    <r>
      <rPr>
        <i/>
        <sz val="10"/>
        <color rgb="FF008000"/>
        <rFont val="Arial"/>
      </rPr>
      <t>(sans ceux concernant plutôt l'ISO 9001:2015)</t>
    </r>
  </si>
  <si>
    <r>
      <t xml:space="preserve">Estimation des niveaux de respect aux critères associés à l'ISO 9001:2015 </t>
    </r>
    <r>
      <rPr>
        <i/>
        <sz val="10"/>
        <color rgb="FFFF0080"/>
        <rFont val="Arial"/>
      </rPr>
      <t>(en sachant que la base d'analyse est l'ISO FDIS 13485)</t>
    </r>
  </si>
  <si>
    <t>Art 4 : Contexte de l'organisme</t>
  </si>
  <si>
    <t>Art 5 : Leadership</t>
  </si>
  <si>
    <t xml:space="preserve">Art 6 : Planification </t>
  </si>
  <si>
    <t>Art 7 : Support</t>
  </si>
  <si>
    <t>Art 8 : Réalisation des activités opérationnelles</t>
  </si>
  <si>
    <t>Art 9 : Evaluation des performances</t>
  </si>
  <si>
    <t>Art 10 : Amélioration</t>
  </si>
  <si>
    <t>Conformité estimée des 7 Articles d'exigence de l'ISO 9001:2015</t>
  </si>
  <si>
    <t>Art 9</t>
  </si>
  <si>
    <t>Art 10</t>
  </si>
  <si>
    <t>Commentaires libres...</t>
  </si>
  <si>
    <t>Art 0</t>
  </si>
  <si>
    <t>Coloriage Articles 4 à 10</t>
  </si>
  <si>
    <t>Système de management de la qualité et ses processus</t>
  </si>
  <si>
    <t>Politique</t>
  </si>
  <si>
    <t>Actions à mettre en oeuvre face aux risques et opportunités</t>
  </si>
  <si>
    <t>Information documentée</t>
  </si>
  <si>
    <t>Amélioration continue</t>
  </si>
  <si>
    <t>O</t>
  </si>
  <si>
    <t>Onglet Utilitaire pour Graphes ISO 9001 : extraits de {Critères}</t>
  </si>
  <si>
    <t>La direction doit démontrer son leadership et son engagement relatifs à l’orientation client en s’assurant que: les risques et les opportunités susceptibles d’avoir une incidence sur la conformité des produits et des services et sur l’aptitude à améliorer la satisfaction du client sont déterminés et pris en compte;</t>
  </si>
  <si>
    <t>La direction  attribut la responsabilité et l'autorité pour s'assurer que le système de management de la qualité est conforme aux exigences des présentes Normes internationales;</t>
  </si>
  <si>
    <t>Dans le cadre de la planification de son SQM, l'organisme  tient compte des enjeux mentionnés en 4.1 (iso 9001 &amp; 13485) et des exigences mentionnées en 4.2 (iso 9001) et déterminer les risques et opportunités qu’il est nécessaire de prendre en compte pour donner l’assurance que le système de management de la qualité peut atteindre le ou les résultats escomptés;</t>
  </si>
  <si>
    <t>L'organisme établit des objectifs qualité, aux fonctions, niveaux et processus concernés, nécessaires au système de management de la qualité et Les objectifs qualité sont en  cohérence avec la politique qualité;</t>
  </si>
  <si>
    <t xml:space="preserve"> les équipements de mesure sont protégés contre les réglages susceptibles d'invalider le résultat de la mesure</t>
  </si>
  <si>
    <t>la documentation du SMQ (voir 4.2.3)  comprend , les documents, y compris les enregistrements, jugés nécessaires par l'organisme pour assurer la
planification, le fonctionnement et la maîtrise efficaces de ses processus</t>
  </si>
  <si>
    <t>L'organisme  documente un manuel qualité qui comprend les procédures documentées établies pour le système de management de la qualité ou la référence à celles-ci</t>
  </si>
  <si>
    <t xml:space="preserve">Une procédure documentée est établie afin d'assurer que les documents d'origine extérieure jugés nécessaires par l'organisme pour la planification et le fonctionnement du système de management de la qualité sont identifiés et que leur diffusion est maîtrisée </t>
  </si>
  <si>
    <t>Une procédure documentée est établie afin d'empêcher toute utilisation non intentionnelle des documents périmés et les identifier de manière
adéquate.</t>
  </si>
  <si>
    <t xml:space="preserve">Lors de la création et de la mise à jour des informations documentées, l'organisme  s’assure que  l'identification et la description des informations documentées </t>
  </si>
  <si>
    <t>Pour maîtriser les informations documentées, l’organisme met en œuvre les activités de  distribution, accès, récupération et utilisation;</t>
  </si>
  <si>
    <t>Pour maîtriser les informations documentées, l’organisme met en œuvre les activités de stockage et protection, y compris préservation de la lisibilité;</t>
  </si>
  <si>
    <t xml:space="preserve"> L’organisme s’assure que les éléments de sortie de la conception et du développement spécifie les caractéristiques du produit ou service qui sont essentiels pour son utilisation sécuritaire et appropriée en toute sécurité.</t>
  </si>
  <si>
    <t>L'organisme maitrise le processus de conception et de développement pour assurer  l'évaluation de la capacité des résultats de cette dernière a fin de satisfaire les  exigences mentionné.</t>
  </si>
  <si>
    <t>L'organisme  maîtrise le processus de conception et de développement pour assurer que les résultats attendus sont définis</t>
  </si>
  <si>
    <t>L'organisme  maîtrise le processus de conception et de développement pour assurer que les revues sont menées pour évaluer l’aptitude des résultats de la conception et du développement à satisfaire aux exigences</t>
  </si>
  <si>
    <t xml:space="preserve"> l’organisme identifie, passe en revue et maîtrise les modifications apportées, en tant que de besoin pour s’assurer qu’elles n’aient pas d’impact négatif sur la conformité aux exigences.</t>
  </si>
  <si>
    <t>Lors de la détermination de l’étendue des activités après livraison requises, l’organisme prend en considération les conséquences indésirables potentielles associées à ses produits et services;</t>
  </si>
  <si>
    <t>Lors de la détermination de l’étendue des activités après livraison requises, l’organisme prend en considération la nature, l’utilisation et la durée de vie prévue de ses produits et services;</t>
  </si>
  <si>
    <t>Lors de la détermination de l’étendue des activités après livraison requises, l’organisme prend en considération les exigences des clients;</t>
  </si>
  <si>
    <t>L'organisation documente les exigences de propreté de produit ou de contrôle de la contamination des
produit si le produit est nettoyé par l'organisation avant la stérilisation ou à son utilisation</t>
  </si>
  <si>
    <t>L'organisation documente les exigences de propreté de produit ou de contrôle de la contamination des produit si  le produit est fourni non stérile et doit être soumis à un processus de nettoyage ou de stérilisation avant son utilisation</t>
  </si>
  <si>
    <t>L'organisation documente les exigences de propreté de produit ou de contrôle de la contamination des produit si  le  produit ne peut pas être nettoyé avant la stérilisation ou à son utilisation, et la propreté de l'importance dans l'utilisation;</t>
  </si>
  <si>
    <t>L'organisation documente les exigences de propreté de produit ou de contrôle de la contamination des produit si  le  produit est fourni pour être utilisé non stérile, et la propreté de l'importance de l'utilisation</t>
  </si>
  <si>
    <t>L'organisation documente les exigences de propreté de produit ou de contrôle de la contamination des produit si des agents de transformation doivent être retirés de produit pendant la fabrication.</t>
  </si>
  <si>
    <t>L'organisation documente les procédures (voir ISO 13485 , 4.2.4  pour la validation des procédés de stérilisation et de systèmes de barrière stérile.</t>
  </si>
  <si>
    <r>
      <t>Objet de la déclaration :</t>
    </r>
    <r>
      <rPr>
        <b/>
        <sz val="9"/>
        <rFont val="Arial"/>
        <family val="2"/>
      </rPr>
      <t xml:space="preserve"> Niveau de CONFORMITÉ aux EXIGENCES de la norme ISO FDIS 13485:2015</t>
    </r>
  </si>
  <si>
    <r>
      <t xml:space="preserve">Nous soussigés, déclarons </t>
    </r>
    <r>
      <rPr>
        <b/>
        <sz val="8"/>
        <rFont val="Arial"/>
        <family val="2"/>
      </rPr>
      <t>sous notre propre responsabilité</t>
    </r>
    <r>
      <rPr>
        <sz val="8"/>
        <rFont val="Arial"/>
        <family val="2"/>
      </rPr>
      <t xml:space="preserve"> que </t>
    </r>
    <r>
      <rPr>
        <b/>
        <sz val="8"/>
        <rFont val="Arial"/>
        <family val="2"/>
      </rPr>
      <t>les niveaux de conformité de nos pratiques professionnelles</t>
    </r>
    <r>
      <rPr>
        <sz val="8"/>
        <rFont val="Arial"/>
        <family val="2"/>
      </rPr>
      <t xml:space="preserve"> ont été mesurés d'après les exigences de la norme ISO FDIS 13485:2015.</t>
    </r>
  </si>
  <si>
    <t>Enregistrement qualité : A4 100%  vertical</t>
  </si>
  <si>
    <t>Adresse complète de l'organisme</t>
  </si>
  <si>
    <t>Code postal - Ville - Pays de l'organisme</t>
  </si>
  <si>
    <t>Tél et email professionnels de la personne indépendante</t>
  </si>
  <si>
    <t>NOM et Prénom de la personne indépendante</t>
  </si>
  <si>
    <r>
      <t>Norme NF EN ISO 13485:2015</t>
    </r>
    <r>
      <rPr>
        <sz val="8"/>
        <rFont val="Arial"/>
        <family val="2"/>
      </rPr>
      <t xml:space="preserve"> " Système de management de la qualité", édition  Afnor, www.afnor.org, 15 octobre 2015</t>
    </r>
  </si>
  <si>
    <r>
      <t xml:space="preserve">Modifier les contenus bleus et mettre ensuite en noir </t>
    </r>
    <r>
      <rPr>
        <sz val="8"/>
        <color rgb="FF0000FF"/>
        <rFont val="Arial"/>
      </rPr>
      <t>: 
Enregistrements qualité :</t>
    </r>
    <r>
      <rPr>
        <b/>
        <sz val="8"/>
        <color rgb="FF0000FF"/>
        <rFont val="Arial"/>
      </rPr>
      <t xml:space="preserve"> </t>
    </r>
    <r>
      <rPr>
        <sz val="8"/>
        <color rgb="FF0000FF"/>
        <rFont val="Arial"/>
      </rPr>
      <t>indiquez ceux que vous mettrez à disposition d'un auditeur. Il peut s'agir des onglets imprimés et signés de ce fichier d'autodiagnostic</t>
    </r>
  </si>
  <si>
    <r>
      <t xml:space="preserve">Outil d'autodiagnostic : </t>
    </r>
    <r>
      <rPr>
        <sz val="8"/>
        <rFont val="Arial Narrow"/>
        <family val="2"/>
      </rPr>
      <t>Fichier Excel® automatisé mis au point à l'Université de Technologie de Compiègne, France (www.utc.fr) - voir sa dénomination au bas de la feuille</t>
    </r>
  </si>
  <si>
    <t>Tableau des résultats de CONFORMITÉ de nos activités 
selon les critères d'exigence tirés de la norme ISO FDIS 13485:2015</t>
  </si>
  <si>
    <t xml:space="preserve">Qui : </t>
  </si>
  <si>
    <t>Qui :</t>
  </si>
  <si>
    <t>Cet article  précise les exigences règlementaires générales de cette norme et les Exigences relatives à la documentation. Il met un accent sur la notion de « fichiers du dispositif médical » : il est demandé d’établir des « fichiers d’un dispositif médical » pour prouver la conformité aux exigences de l'ISO 13485 et aux exigences règlementaires.
Il aborde aussi la notion « d’informations médicales à caractère confidentiel » : il faudra protéger les informations médicales à caractères confidentiels en tenant évidement compte de la règlementation.</t>
  </si>
  <si>
    <t>Cet article traite de l’engagement de la direction, de l’écoute client, de la Politique Qualité, de la Planification des Objectives qualités, de la Planification  du SMQ, de Responsabilité, autorité, communication et de la Revue de direction.</t>
  </si>
  <si>
    <t>Cet article aborde la  mise à disposition des ressources, notamment les  ressources humaines, les infrastructures, l’environnement de travai
Il aborde aussi  les exigences particulières pour les dispositifs médicaux stériles</t>
  </si>
  <si>
    <t xml:space="preserve">Cet article parle de la planification de la réalisation du produit, des processus relatifs aux clients, de la conception et développement, des achats, de la production et préparation du service, ainsi que de la maîtrise des équipements de surveillance et de mesure.  
Une note  invite à utiliser la norme IEC/ISO 62304, décrivant le processus du cycle de vie du logiciel, mais ce n’est pas une obligation. Il est également mentionné que l’organisme doit communiquer avec les autorités réglementaires, en l’ayant au préalable planifié : ceci est demandé par les différentes procédures de marquage CE de la 93/42/CEE. </t>
  </si>
  <si>
    <t>Cet article traite de la  surveillance et du mesurage, de la maîtrise du produit non conforme, et de l’analyse des données. Il aborde aussi le traitement des réclamations et signalement aux autorités réglementaire ; c’est une  exigence en écho aux procédures obligatoire de la 93/42/CEE pour l'obtention du marquage CE.</t>
  </si>
  <si>
    <t xml:space="preserve">Cet article stipule l’identification des risques liés aux enjeux de l’organisme et de prendre les mesures nécessaires pour y remédier.
Des objectifs qualité pertinents et cohérents avec la politique de l'organisme sont fixés et doivent être documentés, communiqués à l’ensemble des acteurs et mesurables afin de pouvoir évaluer la performance dans l’atteinte de ces objectifs.
Le système de management de la qualité peut subir des modifications dont la réalisation doit être plannifiée, tout en mettant à disposition les ressources nécessaires à cette réalisation et en attribuant les responsabilités et les autorités correspondantes. </t>
  </si>
  <si>
    <t>Quelques CONSEILS pour atteindre le respect des exigences de l'ISO 9001:2015...</t>
  </si>
  <si>
    <r>
      <t xml:space="preserve">Outil d'autodiagnostic : </t>
    </r>
    <r>
      <rPr>
        <sz val="8"/>
        <rFont val="Arial"/>
        <family val="2"/>
      </rPr>
      <t>Fichier Excel® automatisé mis au point à l'Université de Technologie de Compiègne, France (www.utc.fr) - voir sa dénomination au bas de la feuille</t>
    </r>
  </si>
  <si>
    <t>Modifier les contenus bleus et mettre ensuite en noir : 
Enregistrements qualité : indiquez ceux que vous mettrez à disposition d'un auditeur. Il peut s'agir des onglets imprimés et signés de ce fichier d'autodiagnostic</t>
  </si>
  <si>
    <r>
      <t>Norme NF EN ISO 9001:2015</t>
    </r>
    <r>
      <rPr>
        <sz val="8"/>
        <rFont val="Arial"/>
        <family val="2"/>
      </rPr>
      <t xml:space="preserve"> " Système de management de la qualité", édition  Afnor, www.afnor.org, 15 octobre 2015</t>
    </r>
  </si>
  <si>
    <r>
      <t>Objet de la déclaration :</t>
    </r>
    <r>
      <rPr>
        <b/>
        <sz val="9"/>
        <rFont val="Arial"/>
        <family val="2"/>
      </rPr>
      <t xml:space="preserve"> Estimation des niveaux de CONFORMITÉ aux EXIGENCES de la norme NF EN ISO 9001:2015</t>
    </r>
  </si>
  <si>
    <t>Choix des niveaux de Véracité et résultats sur les niveaux de Conformité</t>
  </si>
  <si>
    <t>L'organisme  gére les processus de ce système de management de la qualité conformément aux exigences de la présente norme internationale ISO 13485 et aux exigences réglementaires applicables</t>
  </si>
  <si>
    <t xml:space="preserve">Les modifications à apporter à ces processus sont évaluées pour leur incidence sur le système de  management de la qualité </t>
  </si>
  <si>
    <t>Les modifications à apporter à ces processus sont évaluées pour leur incidence sur les dispositifs médicaux produits dans le cadre de ce système de management de la qualité</t>
  </si>
  <si>
    <t>Les modifications à apporter à ces processus sont maîtrisées conformément aux exigences de la présente norme internationale ISO 13485 et des exigences réglementaires applicables</t>
  </si>
  <si>
    <r>
      <t xml:space="preserve">Lors de la création et de la mise à jour des </t>
    </r>
    <r>
      <rPr>
        <sz val="8"/>
        <color rgb="FFFF0000"/>
        <rFont val="Arial"/>
      </rPr>
      <t>informations documentées</t>
    </r>
    <r>
      <rPr>
        <sz val="8"/>
        <color theme="1"/>
        <rFont val="Arial"/>
        <family val="2"/>
      </rPr>
      <t xml:space="preserve">, l'organisme  s’assure que  l'identification et la description des informations documentées </t>
    </r>
  </si>
  <si>
    <t>Limites de Conformité</t>
  </si>
  <si>
    <t>Niveaux au-dessus des limites :    </t>
  </si>
  <si>
    <t xml:space="preserve"> - - - - -</t>
  </si>
  <si>
    <t>- - - - -</t>
  </si>
  <si>
    <t>Actions de progrès envisagées :</t>
  </si>
  <si>
    <t>Limite du "Déclarable" : voir onglets {Déclaration....} selon l'ISO 17050</t>
  </si>
  <si>
    <r>
      <t xml:space="preserve">Libellés des niveaux de </t>
    </r>
    <r>
      <rPr>
        <b/>
        <sz val="8"/>
        <rFont val="Arial"/>
        <family val="2"/>
      </rPr>
      <t>CONFORMITÉ</t>
    </r>
    <r>
      <rPr>
        <sz val="8"/>
        <rFont val="Arial"/>
        <family val="2"/>
      </rPr>
      <t xml:space="preserve"> des articles et sous-articles selon les taux moyens [Min ; Max]</t>
    </r>
  </si>
  <si>
    <t>L'action n'est pas réalisée selon l'avis de tous les acteurs impliqués</t>
  </si>
  <si>
    <t>L'action réalisée est tracée et prouvée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</si>
</sst>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d\ mmmm\ yyyy"/>
    <numFmt numFmtId="165" formatCode=";;;"/>
    <numFmt numFmtId="166" formatCode="dd/mm/yy;@"/>
  </numFmts>
  <fonts count="108" x14ac:knownFonts="1">
    <font>
      <sz val="11"/>
      <color theme="1"/>
      <name val="Calibri"/>
      <family val="2"/>
      <scheme val="minor"/>
    </font>
    <font>
      <sz val="12"/>
      <color theme="1"/>
      <name val="Calibri"/>
      <family val="2"/>
      <scheme val="minor"/>
    </font>
    <font>
      <sz val="8"/>
      <color theme="1"/>
      <name val="Calibri"/>
      <family val="2"/>
      <scheme val="minor"/>
    </font>
    <font>
      <sz val="12"/>
      <name val="Calibri"/>
      <family val="2"/>
      <scheme val="minor"/>
    </font>
    <font>
      <i/>
      <sz val="7"/>
      <name val="Arial"/>
      <family val="2"/>
    </font>
    <font>
      <sz val="10"/>
      <name val="Arial"/>
      <family val="2"/>
    </font>
    <font>
      <sz val="8"/>
      <name val="Arial"/>
      <family val="2"/>
    </font>
    <font>
      <b/>
      <sz val="8"/>
      <name val="Arial"/>
      <family val="2"/>
    </font>
    <font>
      <sz val="11"/>
      <name val="Calibri"/>
      <family val="2"/>
      <scheme val="minor"/>
    </font>
    <font>
      <sz val="11"/>
      <color theme="1"/>
      <name val="Calibri"/>
      <family val="2"/>
      <scheme val="minor"/>
    </font>
    <font>
      <sz val="11"/>
      <color theme="0"/>
      <name val="Calibri"/>
      <family val="2"/>
      <scheme val="minor"/>
    </font>
    <font>
      <sz val="8"/>
      <color indexed="12"/>
      <name val="Arial"/>
      <family val="2"/>
    </font>
    <font>
      <sz val="11"/>
      <name val="Arial"/>
      <family val="2"/>
    </font>
    <font>
      <sz val="12"/>
      <name val="Arial"/>
      <family val="2"/>
    </font>
    <font>
      <sz val="7.5"/>
      <name val="Arial"/>
      <family val="2"/>
    </font>
    <font>
      <b/>
      <sz val="10"/>
      <color rgb="FF002060"/>
      <name val="Arial"/>
      <family val="2"/>
    </font>
    <font>
      <b/>
      <sz val="12"/>
      <name val="Arial"/>
      <family val="2"/>
    </font>
    <font>
      <sz val="11"/>
      <color indexed="8"/>
      <name val="Arial"/>
      <family val="2"/>
    </font>
    <font>
      <sz val="11"/>
      <color indexed="19"/>
      <name val="Arial"/>
      <family val="2"/>
    </font>
    <font>
      <b/>
      <sz val="10"/>
      <name val="Arial"/>
      <family val="2"/>
    </font>
    <font>
      <b/>
      <sz val="12"/>
      <color rgb="FFC00000"/>
      <name val="Arial"/>
      <family val="2"/>
    </font>
    <font>
      <sz val="10"/>
      <color theme="0"/>
      <name val="Arial"/>
      <family val="2"/>
    </font>
    <font>
      <sz val="8"/>
      <name val="Calibri"/>
      <family val="2"/>
      <scheme val="minor"/>
    </font>
    <font>
      <sz val="9"/>
      <name val="Arial"/>
      <family val="2"/>
    </font>
    <font>
      <b/>
      <i/>
      <sz val="9"/>
      <name val="Arial"/>
      <family val="2"/>
    </font>
    <font>
      <sz val="9"/>
      <color indexed="10"/>
      <name val="Arial"/>
      <family val="2"/>
    </font>
    <font>
      <b/>
      <sz val="9"/>
      <color indexed="10"/>
      <name val="Arial"/>
      <family val="2"/>
    </font>
    <font>
      <i/>
      <sz val="9"/>
      <name val="Arial"/>
      <family val="2"/>
    </font>
    <font>
      <b/>
      <sz val="9"/>
      <name val="Arial"/>
      <family val="2"/>
    </font>
    <font>
      <sz val="8"/>
      <name val="Arial Narrow"/>
      <family val="2"/>
    </font>
    <font>
      <b/>
      <sz val="8"/>
      <name val="Arial Narrow"/>
      <family val="2"/>
    </font>
    <font>
      <b/>
      <sz val="7.5"/>
      <name val="Arial"/>
      <family val="2"/>
    </font>
    <font>
      <b/>
      <sz val="11"/>
      <name val="Arial"/>
      <family val="2"/>
    </font>
    <font>
      <sz val="11"/>
      <name val="Calibri"/>
      <family val="2"/>
    </font>
    <font>
      <i/>
      <sz val="8"/>
      <name val="Arial"/>
      <family val="2"/>
    </font>
    <font>
      <sz val="9"/>
      <color theme="5"/>
      <name val="Arial"/>
      <family val="2"/>
    </font>
    <font>
      <b/>
      <sz val="11"/>
      <name val="Calibri"/>
      <family val="2"/>
      <scheme val="minor"/>
    </font>
    <font>
      <sz val="8"/>
      <color theme="1"/>
      <name val="Arial"/>
      <family val="2"/>
    </font>
    <font>
      <b/>
      <sz val="8"/>
      <color theme="1"/>
      <name val="Arial"/>
      <family val="2"/>
    </font>
    <font>
      <sz val="8"/>
      <color rgb="FF002060"/>
      <name val="Arial"/>
      <family val="2"/>
    </font>
    <font>
      <b/>
      <sz val="10"/>
      <color theme="1"/>
      <name val="Arial"/>
      <family val="2"/>
    </font>
    <font>
      <sz val="8"/>
      <color indexed="8"/>
      <name val="Arial"/>
      <family val="2"/>
    </font>
    <font>
      <sz val="10"/>
      <color theme="1"/>
      <name val="Arial"/>
      <family val="2"/>
    </font>
    <font>
      <b/>
      <sz val="11"/>
      <color theme="1"/>
      <name val="Arial"/>
      <family val="2"/>
    </font>
    <font>
      <sz val="12"/>
      <color theme="0"/>
      <name val="Calibri"/>
      <family val="2"/>
      <scheme val="minor"/>
    </font>
    <font>
      <u/>
      <sz val="11"/>
      <color theme="10"/>
      <name val="Calibri"/>
      <family val="2"/>
      <scheme val="minor"/>
    </font>
    <font>
      <u/>
      <sz val="11"/>
      <color theme="11"/>
      <name val="Calibri"/>
      <family val="2"/>
      <scheme val="minor"/>
    </font>
    <font>
      <sz val="8"/>
      <color theme="0"/>
      <name val="Arial"/>
      <family val="2"/>
    </font>
    <font>
      <b/>
      <sz val="12"/>
      <color theme="1"/>
      <name val="Arial"/>
    </font>
    <font>
      <b/>
      <sz val="8"/>
      <color indexed="10"/>
      <name val="Arial"/>
    </font>
    <font>
      <sz val="8"/>
      <color indexed="10"/>
      <name val="Arial"/>
    </font>
    <font>
      <i/>
      <sz val="8"/>
      <color theme="1"/>
      <name val="Arial"/>
    </font>
    <font>
      <b/>
      <sz val="8"/>
      <color rgb="FF002060"/>
      <name val="Arial"/>
    </font>
    <font>
      <b/>
      <sz val="8"/>
      <color rgb="FFFF0000"/>
      <name val="Arial"/>
    </font>
    <font>
      <sz val="8"/>
      <color rgb="FFFF0000"/>
      <name val="Arial"/>
    </font>
    <font>
      <i/>
      <sz val="6"/>
      <name val="Arial"/>
    </font>
    <font>
      <sz val="6"/>
      <name val="Arial"/>
    </font>
    <font>
      <sz val="8"/>
      <color rgb="FF000000"/>
      <name val="Arial"/>
      <family val="2"/>
    </font>
    <font>
      <b/>
      <sz val="10"/>
      <color rgb="FF000000"/>
      <name val="Arial"/>
    </font>
    <font>
      <b/>
      <sz val="12"/>
      <color rgb="FF000000"/>
      <name val="Arial"/>
    </font>
    <font>
      <sz val="8"/>
      <color rgb="FF008000"/>
      <name val="Arial"/>
    </font>
    <font>
      <b/>
      <sz val="10"/>
      <color rgb="FFFF0000"/>
      <name val="Arial"/>
    </font>
    <font>
      <b/>
      <sz val="8"/>
      <color rgb="FF0000FF"/>
      <name val="Arial"/>
    </font>
    <font>
      <sz val="8"/>
      <color rgb="FF0000FF"/>
      <name val="Arial"/>
    </font>
    <font>
      <b/>
      <sz val="7.5"/>
      <color rgb="FF0000FF"/>
      <name val="Arial"/>
    </font>
    <font>
      <sz val="7.5"/>
      <color rgb="FF0000FF"/>
      <name val="Arial"/>
    </font>
    <font>
      <i/>
      <sz val="8"/>
      <color rgb="FF0000FF"/>
      <name val="Arial"/>
    </font>
    <font>
      <sz val="12"/>
      <color rgb="FF000000"/>
      <name val="Calibri"/>
      <family val="2"/>
      <scheme val="minor"/>
    </font>
    <font>
      <sz val="10"/>
      <color rgb="FF0000FF"/>
      <name val="Arial"/>
    </font>
    <font>
      <b/>
      <sz val="14"/>
      <color theme="1"/>
      <name val="Arial"/>
    </font>
    <font>
      <b/>
      <sz val="12"/>
      <color rgb="FF008000"/>
      <name val="Arial"/>
    </font>
    <font>
      <sz val="12"/>
      <color rgb="FF008000"/>
      <name val="Arial"/>
    </font>
    <font>
      <i/>
      <sz val="10"/>
      <color rgb="FF008000"/>
      <name val="Arial"/>
    </font>
    <font>
      <b/>
      <sz val="10"/>
      <color rgb="FF008000"/>
      <name val="Arial"/>
    </font>
    <font>
      <sz val="10"/>
      <color rgb="FF008000"/>
      <name val="Arial"/>
    </font>
    <font>
      <b/>
      <sz val="10"/>
      <color rgb="FFFF0080"/>
      <name val="Arial"/>
    </font>
    <font>
      <b/>
      <sz val="12"/>
      <color rgb="FFFF0080"/>
      <name val="Arial"/>
    </font>
    <font>
      <i/>
      <sz val="10"/>
      <color rgb="FFFF0080"/>
      <name val="Arial"/>
    </font>
    <font>
      <sz val="10"/>
      <color rgb="FFFF0080"/>
      <name val="Arial"/>
    </font>
    <font>
      <sz val="11"/>
      <color theme="1"/>
      <name val="Arial"/>
    </font>
    <font>
      <b/>
      <sz val="11"/>
      <color rgb="FFFF0092"/>
      <name val="Calibri"/>
      <family val="2"/>
      <scheme val="minor"/>
    </font>
    <font>
      <b/>
      <sz val="8"/>
      <color rgb="FFFF0080"/>
      <name val="Arial"/>
    </font>
    <font>
      <b/>
      <sz val="7"/>
      <color theme="1"/>
      <name val="Arial"/>
      <family val="2"/>
    </font>
    <font>
      <sz val="7"/>
      <name val="Calibri"/>
      <family val="2"/>
      <scheme val="minor"/>
    </font>
    <font>
      <sz val="7"/>
      <color rgb="FF0000FF"/>
      <name val="Arial"/>
    </font>
    <font>
      <sz val="7"/>
      <color theme="1"/>
      <name val="Arial"/>
      <family val="2"/>
    </font>
    <font>
      <sz val="9"/>
      <name val="Calibri"/>
      <family val="2"/>
      <scheme val="minor"/>
    </font>
    <font>
      <sz val="9"/>
      <color theme="0"/>
      <name val="Arial"/>
      <family val="2"/>
    </font>
    <font>
      <sz val="9"/>
      <color theme="0"/>
      <name val="Calibri"/>
      <family val="2"/>
      <scheme val="minor"/>
    </font>
    <font>
      <b/>
      <sz val="14"/>
      <color rgb="FF008000"/>
      <name val="Arial"/>
    </font>
    <font>
      <b/>
      <sz val="7"/>
      <name val="Calibri"/>
      <scheme val="minor"/>
    </font>
    <font>
      <b/>
      <sz val="14"/>
      <color rgb="FFFF0080"/>
      <name val="Arial"/>
    </font>
    <font>
      <b/>
      <sz val="12"/>
      <color theme="9" tint="-0.249977111117893"/>
      <name val="Arial"/>
    </font>
    <font>
      <b/>
      <sz val="12"/>
      <color rgb="FFFF0000"/>
      <name val="Arial"/>
    </font>
    <font>
      <sz val="8"/>
      <color rgb="FF008000"/>
      <name val="Calibri"/>
      <family val="2"/>
      <scheme val="minor"/>
    </font>
    <font>
      <sz val="8"/>
      <color theme="9" tint="-0.249977111117893"/>
      <name val="Calibri"/>
      <family val="2"/>
      <scheme val="minor"/>
    </font>
    <font>
      <sz val="8"/>
      <color rgb="FFFF0000"/>
      <name val="Calibri"/>
      <family val="2"/>
      <scheme val="minor"/>
    </font>
    <font>
      <b/>
      <sz val="12"/>
      <color rgb="FFE26B0A"/>
      <name val="Arial"/>
    </font>
    <font>
      <sz val="8"/>
      <color rgb="FFE26B0A"/>
      <name val="Calibri"/>
      <family val="2"/>
      <scheme val="minor"/>
    </font>
    <font>
      <i/>
      <sz val="8"/>
      <color theme="0"/>
      <name val="Arial"/>
      <family val="2"/>
    </font>
    <font>
      <b/>
      <sz val="11"/>
      <color theme="0"/>
      <name val="Arial"/>
      <family val="2"/>
    </font>
    <font>
      <b/>
      <sz val="8"/>
      <color theme="0"/>
      <name val="Arial"/>
      <family val="2"/>
    </font>
    <font>
      <b/>
      <sz val="12"/>
      <color theme="0"/>
      <name val="Arial"/>
    </font>
    <font>
      <b/>
      <sz val="10"/>
      <color theme="0"/>
      <name val="Arial"/>
    </font>
    <font>
      <b/>
      <sz val="7"/>
      <color theme="0"/>
      <name val="Arial"/>
      <family val="2"/>
    </font>
    <font>
      <sz val="7"/>
      <color theme="0"/>
      <name val="Arial"/>
      <family val="2"/>
    </font>
    <font>
      <sz val="7"/>
      <color theme="0"/>
      <name val="Calibri"/>
      <family val="2"/>
      <scheme val="minor"/>
    </font>
    <font>
      <sz val="8"/>
      <color theme="0"/>
      <name val="Calibri"/>
      <family val="2"/>
      <scheme val="minor"/>
    </font>
  </fonts>
  <fills count="39">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indexed="9"/>
        <bgColor indexed="64"/>
      </patternFill>
    </fill>
    <fill>
      <patternFill patternType="solid">
        <fgColor indexed="9"/>
        <bgColor indexed="8"/>
      </patternFill>
    </fill>
    <fill>
      <patternFill patternType="solid">
        <fgColor rgb="FF99CCFF"/>
        <bgColor indexed="64"/>
      </patternFill>
    </fill>
    <fill>
      <patternFill patternType="solid">
        <fgColor rgb="FFD0FFB9"/>
        <bgColor indexed="64"/>
      </patternFill>
    </fill>
    <fill>
      <patternFill patternType="solid">
        <fgColor rgb="FFEBFFE1"/>
        <bgColor indexed="64"/>
      </patternFill>
    </fill>
    <fill>
      <patternFill patternType="solid">
        <fgColor rgb="FFFFFFEB"/>
        <bgColor indexed="64"/>
      </patternFill>
    </fill>
    <fill>
      <patternFill patternType="solid">
        <fgColor rgb="FFEBFFE1"/>
        <bgColor indexed="8"/>
      </patternFill>
    </fill>
    <fill>
      <patternFill patternType="solid">
        <fgColor rgb="FFEFF7FF"/>
        <bgColor indexed="64"/>
      </patternFill>
    </fill>
    <fill>
      <patternFill patternType="solid">
        <fgColor rgb="FFFFE1FF"/>
        <bgColor indexed="64"/>
      </patternFill>
    </fill>
    <fill>
      <patternFill patternType="solid">
        <fgColor rgb="FFFFEEFA"/>
        <bgColor indexed="64"/>
      </patternFill>
    </fill>
    <fill>
      <patternFill patternType="solid">
        <fgColor rgb="FFE2FFE2"/>
        <bgColor indexed="64"/>
      </patternFill>
    </fill>
    <fill>
      <patternFill patternType="solid">
        <fgColor rgb="FFF8F9E3"/>
        <bgColor indexed="64"/>
      </patternFill>
    </fill>
    <fill>
      <patternFill patternType="solid">
        <fgColor rgb="FFE3FFE5"/>
        <bgColor indexed="64"/>
      </patternFill>
    </fill>
    <fill>
      <patternFill patternType="solid">
        <fgColor rgb="FFFFEFFE"/>
        <bgColor indexed="64"/>
      </patternFill>
    </fill>
    <fill>
      <patternFill patternType="solid">
        <fgColor rgb="FF99CCFF"/>
        <bgColor rgb="FF000000"/>
      </patternFill>
    </fill>
    <fill>
      <patternFill patternType="solid">
        <fgColor rgb="FFF8F9E3"/>
        <bgColor rgb="FF000000"/>
      </patternFill>
    </fill>
    <fill>
      <patternFill patternType="solid">
        <fgColor rgb="FFFDFDE9"/>
        <bgColor indexed="64"/>
      </patternFill>
    </fill>
    <fill>
      <patternFill patternType="solid">
        <fgColor rgb="FFFFFFFF"/>
        <bgColor rgb="FF000000"/>
      </patternFill>
    </fill>
    <fill>
      <patternFill patternType="solid">
        <fgColor rgb="FFFDFDE9"/>
        <bgColor rgb="FF000000"/>
      </patternFill>
    </fill>
    <fill>
      <patternFill patternType="solid">
        <fgColor rgb="FFFFFF00"/>
        <bgColor indexed="64"/>
      </patternFill>
    </fill>
    <fill>
      <patternFill patternType="solid">
        <fgColor rgb="FFFDFDE4"/>
        <bgColor rgb="FF000000"/>
      </patternFill>
    </fill>
    <fill>
      <patternFill patternType="solid">
        <fgColor rgb="FF88BFFF"/>
        <bgColor indexed="64"/>
      </patternFill>
    </fill>
    <fill>
      <patternFill patternType="solid">
        <fgColor rgb="FFEBF5FF"/>
        <bgColor indexed="64"/>
      </patternFill>
    </fill>
    <fill>
      <patternFill patternType="solid">
        <fgColor rgb="FFE3FEAC"/>
        <bgColor indexed="64"/>
      </patternFill>
    </fill>
    <fill>
      <patternFill patternType="solid">
        <fgColor rgb="FFFCF3AC"/>
        <bgColor indexed="64"/>
      </patternFill>
    </fill>
    <fill>
      <patternFill patternType="solid">
        <fgColor rgb="FFFBC9D3"/>
        <bgColor indexed="64"/>
      </patternFill>
    </fill>
    <fill>
      <patternFill patternType="solid">
        <fgColor rgb="FFE4CAE8"/>
        <bgColor indexed="64"/>
      </patternFill>
    </fill>
    <fill>
      <patternFill patternType="solid">
        <fgColor rgb="FFC0F5E8"/>
        <bgColor indexed="64"/>
      </patternFill>
    </fill>
    <fill>
      <patternFill patternType="solid">
        <fgColor rgb="FFE2FFE2"/>
        <bgColor rgb="FF000000"/>
      </patternFill>
    </fill>
    <fill>
      <patternFill patternType="solid">
        <fgColor rgb="FFFFEEFA"/>
        <bgColor rgb="FF000000"/>
      </patternFill>
    </fill>
    <fill>
      <patternFill patternType="solid">
        <fgColor rgb="FF90E0F5"/>
        <bgColor indexed="64"/>
      </patternFill>
    </fill>
    <fill>
      <patternFill patternType="solid">
        <fgColor rgb="FFF5BAB0"/>
        <bgColor indexed="64"/>
      </patternFill>
    </fill>
    <fill>
      <patternFill patternType="solid">
        <fgColor rgb="FFE2FFE2"/>
        <bgColor indexed="8"/>
      </patternFill>
    </fill>
    <fill>
      <patternFill patternType="solid">
        <fgColor theme="0"/>
        <bgColor indexed="8"/>
      </patternFill>
    </fill>
    <fill>
      <patternFill patternType="solid">
        <fgColor rgb="FFFFEEFA"/>
        <bgColor indexed="8"/>
      </patternFill>
    </fill>
  </fills>
  <borders count="8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right/>
      <top style="thin">
        <color indexed="55"/>
      </top>
      <bottom/>
      <diagonal/>
    </border>
    <border>
      <left/>
      <right/>
      <top/>
      <bottom style="thin">
        <color indexed="55"/>
      </bottom>
      <diagonal/>
    </border>
    <border>
      <left style="thin">
        <color indexed="55"/>
      </left>
      <right/>
      <top/>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style="thin">
        <color indexed="55"/>
      </right>
      <top/>
      <bottom style="thin">
        <color indexed="55"/>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55"/>
      </left>
      <right style="thin">
        <color indexed="55"/>
      </right>
      <top style="thin">
        <color indexed="55"/>
      </top>
      <bottom style="thin">
        <color indexed="55"/>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top style="thin">
        <color auto="1"/>
      </top>
      <bottom style="thin">
        <color auto="1"/>
      </bottom>
      <diagonal/>
    </border>
    <border>
      <left/>
      <right/>
      <top/>
      <bottom style="thin">
        <color auto="1"/>
      </bottom>
      <diagonal/>
    </border>
    <border>
      <left style="thin">
        <color indexed="55"/>
      </left>
      <right/>
      <top/>
      <bottom/>
      <diagonal/>
    </border>
    <border>
      <left style="thin">
        <color auto="1"/>
      </left>
      <right/>
      <top/>
      <bottom/>
      <diagonal/>
    </border>
    <border>
      <left style="thin">
        <color auto="1"/>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indexed="55"/>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medium">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bottom style="double">
        <color auto="1"/>
      </bottom>
      <diagonal/>
    </border>
    <border>
      <left/>
      <right style="thin">
        <color indexed="23"/>
      </right>
      <top/>
      <bottom style="thin">
        <color indexed="23"/>
      </bottom>
      <diagonal/>
    </border>
    <border>
      <left/>
      <right/>
      <top style="medium">
        <color auto="1"/>
      </top>
      <bottom style="medium">
        <color auto="1"/>
      </bottom>
      <diagonal/>
    </border>
    <border>
      <left style="thin">
        <color indexed="55"/>
      </left>
      <right style="thin">
        <color indexed="23"/>
      </right>
      <top style="thin">
        <color indexed="23"/>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auto="1"/>
      </left>
      <right/>
      <top/>
      <bottom style="thin">
        <color rgb="FF000000"/>
      </bottom>
      <diagonal/>
    </border>
    <border>
      <left/>
      <right style="thin">
        <color auto="1"/>
      </right>
      <top style="medium">
        <color auto="1"/>
      </top>
      <bottom style="medium">
        <color auto="1"/>
      </bottom>
      <diagonal/>
    </border>
    <border>
      <left style="thin">
        <color auto="1"/>
      </left>
      <right style="thin">
        <color indexed="23"/>
      </right>
      <top style="thin">
        <color auto="1"/>
      </top>
      <bottom/>
      <diagonal/>
    </border>
    <border>
      <left style="thin">
        <color auto="1"/>
      </left>
      <right style="thin">
        <color rgb="FF000000"/>
      </right>
      <top style="medium">
        <color auto="1"/>
      </top>
      <bottom style="medium">
        <color auto="1"/>
      </bottom>
      <diagonal/>
    </border>
    <border>
      <left style="thin">
        <color auto="1"/>
      </left>
      <right style="thin">
        <color rgb="FF000000"/>
      </right>
      <top/>
      <bottom style="thin">
        <color rgb="FF000000"/>
      </bottom>
      <diagonal/>
    </border>
    <border>
      <left style="thin">
        <color auto="1"/>
      </left>
      <right style="thin">
        <color rgb="FF000000"/>
      </right>
      <top/>
      <bottom/>
      <diagonal/>
    </border>
    <border>
      <left style="thin">
        <color auto="1"/>
      </left>
      <right style="thin">
        <color auto="1"/>
      </right>
      <top style="thin">
        <color auto="1"/>
      </top>
      <bottom style="thin">
        <color rgb="FF000000"/>
      </bottom>
      <diagonal/>
    </border>
    <border>
      <left style="thin">
        <color auto="1"/>
      </left>
      <right style="thin">
        <color rgb="FF000000"/>
      </right>
      <top style="thin">
        <color rgb="FF000000"/>
      </top>
      <bottom/>
      <diagonal/>
    </border>
    <border>
      <left style="thin">
        <color indexed="55"/>
      </left>
      <right style="thin">
        <color indexed="55"/>
      </right>
      <top style="thin">
        <color indexed="55"/>
      </top>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diagonal/>
    </border>
    <border>
      <left/>
      <right style="thin">
        <color indexed="23"/>
      </right>
      <top/>
      <bottom/>
      <diagonal/>
    </border>
    <border>
      <left style="thin">
        <color indexed="23"/>
      </left>
      <right/>
      <top/>
      <bottom style="thin">
        <color indexed="23"/>
      </bottom>
      <diagonal/>
    </border>
    <border>
      <left/>
      <right/>
      <top/>
      <bottom style="thin">
        <color indexed="23"/>
      </bottom>
      <diagonal/>
    </border>
    <border>
      <left style="medium">
        <color indexed="23"/>
      </left>
      <right/>
      <top style="medium">
        <color indexed="23"/>
      </top>
      <bottom style="medium">
        <color indexed="23"/>
      </bottom>
      <diagonal/>
    </border>
    <border>
      <left style="thin">
        <color auto="1"/>
      </left>
      <right/>
      <top style="medium">
        <color indexed="23"/>
      </top>
      <bottom style="medium">
        <color indexed="23"/>
      </bottom>
      <diagonal/>
    </border>
    <border>
      <left style="thin">
        <color auto="1"/>
      </left>
      <right style="thin">
        <color auto="1"/>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style="thin">
        <color auto="1"/>
      </left>
      <right/>
      <top style="medium">
        <color indexed="23"/>
      </top>
      <bottom/>
      <diagonal/>
    </border>
    <border>
      <left style="thin">
        <color auto="1"/>
      </left>
      <right style="thin">
        <color auto="1"/>
      </right>
      <top style="medium">
        <color indexed="23"/>
      </top>
      <bottom/>
      <diagonal/>
    </border>
    <border>
      <left/>
      <right style="medium">
        <color indexed="23"/>
      </right>
      <top style="medium">
        <color indexed="23"/>
      </top>
      <bottom/>
      <diagonal/>
    </border>
  </borders>
  <cellStyleXfs count="866">
    <xf numFmtId="0" fontId="0" fillId="0" borderId="0"/>
    <xf numFmtId="43" fontId="9" fillId="0" borderId="0" applyFont="0" applyFill="0" applyBorder="0" applyAlignment="0" applyProtection="0"/>
    <xf numFmtId="0" fontId="5" fillId="0" borderId="0"/>
    <xf numFmtId="0" fontId="5" fillId="0" borderId="0"/>
    <xf numFmtId="0" fontId="5" fillId="0" borderId="0"/>
    <xf numFmtId="0" fontId="1" fillId="0" borderId="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cellStyleXfs>
  <cellXfs count="1230">
    <xf numFmtId="0" fontId="0" fillId="0" borderId="0" xfId="0"/>
    <xf numFmtId="0" fontId="8" fillId="0" borderId="0" xfId="0" applyFont="1" applyBorder="1" applyProtection="1">
      <protection locked="0"/>
    </xf>
    <xf numFmtId="0" fontId="1" fillId="0" borderId="0" xfId="0" applyFont="1" applyFill="1" applyBorder="1" applyAlignment="1">
      <alignment vertical="center" wrapText="1"/>
    </xf>
    <xf numFmtId="0" fontId="10" fillId="3" borderId="0" xfId="0" applyFont="1" applyFill="1" applyBorder="1" applyProtection="1">
      <protection locked="0"/>
    </xf>
    <xf numFmtId="0" fontId="0" fillId="4" borderId="0" xfId="0" applyFill="1"/>
    <xf numFmtId="0" fontId="23" fillId="4" borderId="0" xfId="0" applyFont="1" applyFill="1" applyBorder="1" applyAlignment="1" applyProtection="1">
      <alignment horizontal="left" vertical="top" indent="1"/>
    </xf>
    <xf numFmtId="0" fontId="25" fillId="4" borderId="0" xfId="0" applyFont="1" applyFill="1" applyBorder="1" applyAlignment="1" applyProtection="1">
      <alignment horizontal="left" vertical="top" indent="1"/>
    </xf>
    <xf numFmtId="9" fontId="26" fillId="4" borderId="0" xfId="0" applyNumberFormat="1" applyFont="1" applyFill="1" applyBorder="1" applyAlignment="1" applyProtection="1">
      <alignment horizontal="left" vertical="top" indent="1"/>
    </xf>
    <xf numFmtId="0" fontId="23" fillId="5" borderId="0" xfId="0" applyFont="1" applyFill="1" applyBorder="1" applyAlignment="1" applyProtection="1">
      <alignment horizontal="left" vertical="center" indent="1"/>
    </xf>
    <xf numFmtId="0" fontId="29" fillId="4" borderId="0" xfId="0" applyFont="1" applyFill="1" applyBorder="1" applyAlignment="1" applyProtection="1">
      <alignment horizontal="left" vertical="center" wrapText="1" indent="1"/>
    </xf>
    <xf numFmtId="0" fontId="30" fillId="4" borderId="0" xfId="0" applyFont="1" applyFill="1" applyBorder="1" applyAlignment="1" applyProtection="1">
      <alignment horizontal="left" vertical="center" wrapText="1" indent="1"/>
    </xf>
    <xf numFmtId="0" fontId="33" fillId="4" borderId="0" xfId="0" applyFont="1" applyFill="1"/>
    <xf numFmtId="0" fontId="37" fillId="0" borderId="0" xfId="0" applyFont="1" applyBorder="1" applyAlignment="1" applyProtection="1">
      <alignment vertical="center"/>
    </xf>
    <xf numFmtId="0" fontId="37" fillId="0" borderId="0" xfId="0" applyFont="1" applyBorder="1" applyAlignment="1" applyProtection="1">
      <alignment horizontal="center" vertical="center"/>
    </xf>
    <xf numFmtId="0" fontId="18" fillId="9" borderId="0" xfId="0" applyFont="1" applyFill="1" applyBorder="1"/>
    <xf numFmtId="0" fontId="17" fillId="9" borderId="0" xfId="0" applyFont="1" applyFill="1" applyBorder="1"/>
    <xf numFmtId="0" fontId="7" fillId="4" borderId="0" xfId="0" applyFont="1" applyFill="1" applyBorder="1" applyAlignment="1" applyProtection="1">
      <alignment horizontal="left" vertical="center" wrapText="1" indent="1"/>
    </xf>
    <xf numFmtId="0" fontId="6" fillId="4" borderId="0" xfId="0" applyFont="1" applyFill="1" applyBorder="1" applyAlignment="1" applyProtection="1">
      <alignment horizontal="left" vertical="center" wrapText="1" indent="1"/>
    </xf>
    <xf numFmtId="0" fontId="1" fillId="0" borderId="0" xfId="0" applyFont="1" applyFill="1" applyBorder="1" applyAlignment="1" applyProtection="1">
      <alignment vertical="center" wrapText="1"/>
      <protection hidden="1"/>
    </xf>
    <xf numFmtId="9" fontId="37" fillId="0" borderId="0" xfId="0" applyNumberFormat="1" applyFont="1" applyBorder="1" applyAlignment="1" applyProtection="1">
      <alignment horizontal="center" vertical="center"/>
    </xf>
    <xf numFmtId="0" fontId="36" fillId="0" borderId="0" xfId="0" applyFont="1" applyFill="1" applyBorder="1" applyProtection="1">
      <protection hidden="1"/>
    </xf>
    <xf numFmtId="0" fontId="10" fillId="0" borderId="0" xfId="0" applyFont="1" applyFill="1" applyBorder="1" applyProtection="1">
      <protection hidden="1"/>
    </xf>
    <xf numFmtId="165" fontId="19" fillId="0" borderId="0" xfId="0" applyNumberFormat="1" applyFont="1" applyFill="1" applyProtection="1">
      <protection hidden="1"/>
    </xf>
    <xf numFmtId="0" fontId="19" fillId="0" borderId="0" xfId="0" applyNumberFormat="1" applyFont="1" applyFill="1" applyProtection="1">
      <protection hidden="1"/>
    </xf>
    <xf numFmtId="0" fontId="19" fillId="0" borderId="0" xfId="0" applyNumberFormat="1" applyFont="1" applyFill="1" applyAlignment="1" applyProtection="1">
      <alignment wrapText="1"/>
      <protection hidden="1"/>
    </xf>
    <xf numFmtId="0" fontId="6" fillId="0" borderId="0" xfId="0" applyFont="1" applyBorder="1" applyAlignment="1" applyProtection="1">
      <alignment vertical="center"/>
    </xf>
    <xf numFmtId="0" fontId="37" fillId="0" borderId="0" xfId="0" applyFont="1" applyAlignment="1" applyProtection="1">
      <alignment vertical="center"/>
    </xf>
    <xf numFmtId="0" fontId="6" fillId="0" borderId="0" xfId="0" applyFont="1" applyAlignment="1" applyProtection="1">
      <alignment vertical="center"/>
    </xf>
    <xf numFmtId="0" fontId="37" fillId="0" borderId="0" xfId="0" applyFont="1" applyAlignment="1" applyProtection="1">
      <alignment horizontal="center" vertical="center"/>
    </xf>
    <xf numFmtId="0" fontId="37" fillId="0" borderId="0" xfId="0" applyFont="1" applyFill="1" applyAlignment="1" applyProtection="1">
      <alignment horizontal="left" vertical="center"/>
    </xf>
    <xf numFmtId="0" fontId="3" fillId="0" borderId="0" xfId="0" applyFont="1" applyFill="1" applyBorder="1" applyAlignment="1">
      <alignment vertical="center" wrapText="1"/>
    </xf>
    <xf numFmtId="0" fontId="0" fillId="3" borderId="0" xfId="0" applyFill="1" applyBorder="1"/>
    <xf numFmtId="9" fontId="20" fillId="9" borderId="0" xfId="0" applyNumberFormat="1" applyFont="1" applyFill="1" applyBorder="1" applyAlignment="1">
      <alignment horizontal="center" vertical="top" wrapText="1"/>
    </xf>
    <xf numFmtId="0" fontId="17" fillId="9" borderId="33" xfId="0" applyFont="1" applyFill="1" applyBorder="1"/>
    <xf numFmtId="9" fontId="37" fillId="11" borderId="46" xfId="0" applyNumberFormat="1" applyFont="1" applyFill="1" applyBorder="1" applyAlignment="1" applyProtection="1">
      <alignment horizontal="center" vertical="center" wrapText="1"/>
    </xf>
    <xf numFmtId="0" fontId="3" fillId="0" borderId="0" xfId="0" applyFont="1" applyFill="1" applyBorder="1" applyAlignment="1">
      <alignment horizontal="center" vertical="center" wrapText="1"/>
    </xf>
    <xf numFmtId="0" fontId="6" fillId="13" borderId="47" xfId="0" applyFont="1" applyFill="1" applyBorder="1" applyAlignment="1" applyProtection="1">
      <alignment horizontal="center" vertical="center" wrapText="1"/>
    </xf>
    <xf numFmtId="0" fontId="6" fillId="14" borderId="47" xfId="0" applyFont="1" applyFill="1" applyBorder="1" applyAlignment="1" applyProtection="1">
      <alignment horizontal="center" vertical="center" wrapText="1"/>
    </xf>
    <xf numFmtId="0" fontId="6" fillId="6" borderId="47" xfId="0" applyFont="1" applyFill="1" applyBorder="1" applyAlignment="1" applyProtection="1">
      <alignment horizontal="center" vertical="center" wrapText="1"/>
    </xf>
    <xf numFmtId="0" fontId="6" fillId="6" borderId="38" xfId="0" applyFont="1" applyFill="1" applyBorder="1" applyAlignment="1" applyProtection="1">
      <alignment horizontal="center" vertical="center" wrapText="1"/>
    </xf>
    <xf numFmtId="9" fontId="19" fillId="6" borderId="47" xfId="0" applyNumberFormat="1" applyFont="1" applyFill="1" applyBorder="1" applyAlignment="1" applyProtection="1">
      <alignment horizontal="center" vertical="center" wrapText="1"/>
    </xf>
    <xf numFmtId="0" fontId="19" fillId="6" borderId="38" xfId="0" applyFont="1" applyFill="1" applyBorder="1" applyAlignment="1" applyProtection="1">
      <alignment horizontal="center" vertical="center" wrapText="1"/>
    </xf>
    <xf numFmtId="9" fontId="19" fillId="14" borderId="47" xfId="0" applyNumberFormat="1" applyFont="1" applyFill="1" applyBorder="1" applyAlignment="1" applyProtection="1">
      <alignment horizontal="center" vertical="center" wrapText="1"/>
    </xf>
    <xf numFmtId="0" fontId="37" fillId="11" borderId="41" xfId="0" applyFont="1" applyFill="1" applyBorder="1" applyAlignment="1" applyProtection="1">
      <alignment horizontal="center" vertical="center" wrapText="1"/>
    </xf>
    <xf numFmtId="0" fontId="37" fillId="11" borderId="10" xfId="0" applyFont="1" applyFill="1" applyBorder="1" applyAlignment="1" applyProtection="1">
      <alignment horizontal="center" vertical="center" wrapText="1"/>
    </xf>
    <xf numFmtId="0" fontId="37" fillId="11" borderId="10" xfId="0" applyFont="1" applyFill="1" applyBorder="1" applyAlignment="1" applyProtection="1">
      <alignment horizontal="center" vertical="center"/>
    </xf>
    <xf numFmtId="0" fontId="6" fillId="15" borderId="0" xfId="0" applyFont="1" applyFill="1" applyBorder="1" applyAlignment="1" applyProtection="1">
      <alignment horizontal="left" vertical="center"/>
    </xf>
    <xf numFmtId="0" fontId="6" fillId="15" borderId="0" xfId="0" applyFont="1" applyFill="1" applyBorder="1" applyAlignment="1" applyProtection="1">
      <alignment horizontal="center" vertical="center"/>
    </xf>
    <xf numFmtId="0" fontId="6" fillId="15" borderId="0" xfId="0" applyFont="1" applyFill="1" applyBorder="1" applyAlignment="1" applyProtection="1">
      <alignment horizontal="center" vertical="center" wrapText="1"/>
      <protection locked="0"/>
    </xf>
    <xf numFmtId="0" fontId="6" fillId="15" borderId="0" xfId="0" applyFont="1" applyFill="1" applyBorder="1" applyAlignment="1" applyProtection="1">
      <alignment vertical="center" wrapText="1"/>
    </xf>
    <xf numFmtId="0" fontId="6" fillId="15" borderId="0" xfId="0" applyFont="1" applyFill="1" applyBorder="1" applyAlignment="1" applyProtection="1">
      <alignment horizontal="left" vertical="center" wrapText="1"/>
    </xf>
    <xf numFmtId="0" fontId="6" fillId="15" borderId="0" xfId="0" applyFont="1" applyFill="1" applyBorder="1" applyAlignment="1" applyProtection="1">
      <alignment horizontal="left" vertical="center" wrapText="1"/>
      <protection locked="0"/>
    </xf>
    <xf numFmtId="0" fontId="37" fillId="15" borderId="5" xfId="0" applyFont="1" applyFill="1" applyBorder="1" applyAlignment="1" applyProtection="1">
      <alignment horizontal="center" vertical="center" wrapText="1"/>
    </xf>
    <xf numFmtId="0" fontId="37" fillId="15" borderId="6" xfId="0" applyFont="1" applyFill="1" applyBorder="1" applyAlignment="1" applyProtection="1">
      <alignment vertical="center" wrapText="1"/>
    </xf>
    <xf numFmtId="0" fontId="37" fillId="15" borderId="6" xfId="0" applyFont="1" applyFill="1" applyBorder="1" applyAlignment="1" applyProtection="1">
      <alignment horizontal="center" vertical="center" wrapText="1"/>
    </xf>
    <xf numFmtId="9" fontId="37" fillId="15" borderId="6" xfId="0" applyNumberFormat="1" applyFont="1" applyFill="1" applyBorder="1" applyAlignment="1" applyProtection="1">
      <alignment horizontal="center" vertical="center" wrapText="1"/>
    </xf>
    <xf numFmtId="0" fontId="37" fillId="15" borderId="6" xfId="0" applyFont="1" applyFill="1" applyBorder="1" applyAlignment="1" applyProtection="1">
      <alignment horizontal="left" vertical="center" wrapText="1"/>
    </xf>
    <xf numFmtId="0" fontId="37" fillId="15" borderId="7" xfId="0" applyFont="1" applyFill="1" applyBorder="1" applyAlignment="1" applyProtection="1">
      <alignment horizontal="left" vertical="center" wrapText="1"/>
    </xf>
    <xf numFmtId="0" fontId="37" fillId="16" borderId="46" xfId="0" applyFont="1" applyFill="1" applyBorder="1" applyAlignment="1" applyProtection="1">
      <alignment horizontal="center" vertical="center" wrapText="1"/>
    </xf>
    <xf numFmtId="0" fontId="41" fillId="17" borderId="43" xfId="0" applyFont="1" applyFill="1" applyBorder="1" applyAlignment="1" applyProtection="1">
      <alignment horizontal="center" vertical="center"/>
    </xf>
    <xf numFmtId="0" fontId="6" fillId="17" borderId="48" xfId="0" applyFont="1" applyFill="1" applyBorder="1" applyAlignment="1" applyProtection="1">
      <alignment horizontal="left" vertical="center" wrapText="1"/>
    </xf>
    <xf numFmtId="0" fontId="37" fillId="17" borderId="46" xfId="0" applyFont="1" applyFill="1" applyBorder="1" applyAlignment="1" applyProtection="1">
      <alignment horizontal="center" vertical="center"/>
    </xf>
    <xf numFmtId="0" fontId="37" fillId="6" borderId="46" xfId="0" applyFont="1" applyFill="1" applyBorder="1" applyAlignment="1" applyProtection="1">
      <alignment horizontal="center" vertical="center" wrapText="1"/>
    </xf>
    <xf numFmtId="0" fontId="37" fillId="17" borderId="26" xfId="0" applyFont="1" applyFill="1" applyBorder="1" applyAlignment="1" applyProtection="1">
      <alignment horizontal="center" vertical="center"/>
    </xf>
    <xf numFmtId="0" fontId="37" fillId="6" borderId="38" xfId="0" applyFont="1" applyFill="1" applyBorder="1" applyAlignment="1" applyProtection="1">
      <alignment horizontal="center" vertical="center" wrapText="1"/>
      <protection locked="0"/>
    </xf>
    <xf numFmtId="0" fontId="37" fillId="6" borderId="47" xfId="0" applyFont="1" applyFill="1" applyBorder="1" applyAlignment="1" applyProtection="1">
      <alignment vertical="center" wrapText="1"/>
      <protection locked="0"/>
    </xf>
    <xf numFmtId="0" fontId="37" fillId="6" borderId="38" xfId="0" applyFont="1" applyFill="1" applyBorder="1" applyAlignment="1" applyProtection="1">
      <alignment vertical="center" wrapText="1"/>
      <protection locked="0"/>
    </xf>
    <xf numFmtId="0" fontId="37" fillId="6" borderId="45" xfId="0" applyFont="1" applyFill="1" applyBorder="1" applyAlignment="1" applyProtection="1">
      <alignment vertical="center" wrapText="1"/>
      <protection locked="0"/>
    </xf>
    <xf numFmtId="0" fontId="37" fillId="6" borderId="47" xfId="0" applyNumberFormat="1" applyFont="1" applyFill="1" applyBorder="1" applyAlignment="1" applyProtection="1">
      <alignment vertical="center" wrapText="1"/>
    </xf>
    <xf numFmtId="0" fontId="37" fillId="6" borderId="38" xfId="0" applyNumberFormat="1" applyFont="1" applyFill="1" applyBorder="1" applyAlignment="1" applyProtection="1">
      <alignment vertical="center" wrapText="1"/>
    </xf>
    <xf numFmtId="0" fontId="37" fillId="6" borderId="45" xfId="0" applyNumberFormat="1" applyFont="1" applyFill="1" applyBorder="1" applyAlignment="1" applyProtection="1">
      <alignment vertical="center" wrapText="1"/>
    </xf>
    <xf numFmtId="0" fontId="37" fillId="6" borderId="47" xfId="0" applyNumberFormat="1" applyFont="1" applyFill="1" applyBorder="1" applyAlignment="1" applyProtection="1">
      <alignment vertical="center" wrapText="1"/>
      <protection locked="0"/>
    </xf>
    <xf numFmtId="0" fontId="37" fillId="6" borderId="38" xfId="0" applyNumberFormat="1" applyFont="1" applyFill="1" applyBorder="1" applyAlignment="1" applyProtection="1">
      <alignment vertical="center" wrapText="1"/>
      <protection locked="0"/>
    </xf>
    <xf numFmtId="0" fontId="37" fillId="6" borderId="45" xfId="0" applyNumberFormat="1" applyFont="1" applyFill="1" applyBorder="1" applyAlignment="1" applyProtection="1">
      <alignment vertical="center" wrapText="1"/>
      <protection locked="0"/>
    </xf>
    <xf numFmtId="0" fontId="37" fillId="6" borderId="47" xfId="0" applyFont="1" applyFill="1" applyBorder="1" applyAlignment="1" applyProtection="1">
      <alignment vertical="center" wrapText="1"/>
    </xf>
    <xf numFmtId="0" fontId="37" fillId="6" borderId="38" xfId="0" applyFont="1" applyFill="1" applyBorder="1" applyAlignment="1" applyProtection="1">
      <alignment vertical="center" wrapText="1"/>
    </xf>
    <xf numFmtId="0" fontId="37" fillId="6" borderId="47" xfId="0" applyFont="1" applyFill="1" applyBorder="1" applyAlignment="1" applyProtection="1">
      <alignment vertical="center"/>
      <protection locked="0"/>
    </xf>
    <xf numFmtId="0" fontId="37" fillId="6" borderId="38" xfId="0" applyFont="1" applyFill="1" applyBorder="1" applyAlignment="1" applyProtection="1">
      <alignment vertical="center"/>
      <protection locked="0"/>
    </xf>
    <xf numFmtId="9" fontId="19" fillId="13" borderId="47" xfId="0" applyNumberFormat="1" applyFont="1" applyFill="1" applyBorder="1" applyAlignment="1" applyProtection="1">
      <alignment horizontal="center" vertical="center" wrapText="1"/>
    </xf>
    <xf numFmtId="0" fontId="38" fillId="0" borderId="0" xfId="0" applyFont="1" applyAlignment="1" applyProtection="1">
      <alignment vertical="center"/>
    </xf>
    <xf numFmtId="0" fontId="37" fillId="6" borderId="47" xfId="0" applyFont="1" applyFill="1" applyBorder="1" applyAlignment="1" applyProtection="1">
      <alignment horizontal="center" vertical="center" wrapText="1"/>
    </xf>
    <xf numFmtId="0" fontId="6" fillId="6" borderId="43" xfId="2" applyFont="1" applyFill="1" applyBorder="1" applyAlignment="1" applyProtection="1">
      <alignment horizontal="center" vertical="center" wrapText="1"/>
    </xf>
    <xf numFmtId="0" fontId="37" fillId="11" borderId="46" xfId="0" applyFont="1" applyFill="1" applyBorder="1" applyAlignment="1" applyProtection="1">
      <alignment horizontal="center" vertical="center" wrapText="1"/>
    </xf>
    <xf numFmtId="0" fontId="37" fillId="16" borderId="26" xfId="0" applyFont="1" applyFill="1" applyBorder="1" applyAlignment="1" applyProtection="1">
      <alignment horizontal="center" vertical="center" wrapText="1"/>
    </xf>
    <xf numFmtId="0" fontId="39" fillId="16" borderId="39" xfId="0" applyFont="1" applyFill="1" applyBorder="1" applyAlignment="1" applyProtection="1">
      <alignment vertical="center" wrapText="1"/>
    </xf>
    <xf numFmtId="0" fontId="37" fillId="14" borderId="26" xfId="0" applyFont="1" applyFill="1" applyBorder="1" applyAlignment="1" applyProtection="1">
      <alignment horizontal="center" vertical="center" wrapText="1"/>
    </xf>
    <xf numFmtId="0" fontId="37" fillId="14" borderId="26" xfId="0" applyFont="1" applyFill="1" applyBorder="1" applyAlignment="1" applyProtection="1">
      <alignment vertical="center" wrapText="1"/>
    </xf>
    <xf numFmtId="9" fontId="37" fillId="14" borderId="26" xfId="0" applyNumberFormat="1" applyFont="1" applyFill="1" applyBorder="1" applyAlignment="1" applyProtection="1">
      <alignment horizontal="center" vertical="center" wrapText="1"/>
    </xf>
    <xf numFmtId="0" fontId="37" fillId="6" borderId="41" xfId="0" applyFont="1" applyFill="1" applyBorder="1" applyAlignment="1" applyProtection="1">
      <alignment horizontal="center" vertical="center" wrapText="1"/>
    </xf>
    <xf numFmtId="0" fontId="37" fillId="6" borderId="36" xfId="0" applyFont="1" applyFill="1" applyBorder="1" applyAlignment="1" applyProtection="1">
      <alignment horizontal="center" vertical="center" wrapText="1"/>
    </xf>
    <xf numFmtId="0" fontId="37" fillId="6" borderId="36" xfId="0" applyFont="1" applyFill="1" applyBorder="1" applyAlignment="1" applyProtection="1">
      <alignment vertical="center" wrapText="1"/>
      <protection locked="0"/>
    </xf>
    <xf numFmtId="0" fontId="37" fillId="6" borderId="33" xfId="0" applyFont="1" applyFill="1" applyBorder="1" applyAlignment="1" applyProtection="1">
      <alignment vertical="center" wrapText="1"/>
      <protection locked="0"/>
    </xf>
    <xf numFmtId="0" fontId="37" fillId="6" borderId="31" xfId="0" applyFont="1" applyFill="1" applyBorder="1" applyAlignment="1" applyProtection="1">
      <alignment vertical="center" wrapText="1"/>
      <protection locked="0"/>
    </xf>
    <xf numFmtId="0" fontId="38" fillId="6" borderId="49" xfId="0" applyFont="1" applyFill="1" applyBorder="1" applyAlignment="1" applyProtection="1">
      <alignment horizontal="center" vertical="center" wrapText="1"/>
    </xf>
    <xf numFmtId="0" fontId="38" fillId="6" borderId="49" xfId="0" applyNumberFormat="1" applyFont="1" applyFill="1" applyBorder="1" applyAlignment="1" applyProtection="1">
      <alignment horizontal="center" vertical="center" wrapText="1"/>
    </xf>
    <xf numFmtId="9" fontId="38" fillId="11" borderId="49" xfId="0" applyNumberFormat="1" applyFont="1" applyFill="1" applyBorder="1" applyAlignment="1" applyProtection="1">
      <alignment horizontal="center" vertical="center" wrapText="1"/>
    </xf>
    <xf numFmtId="9" fontId="38" fillId="16" borderId="49" xfId="0" applyNumberFormat="1" applyFont="1" applyFill="1" applyBorder="1" applyAlignment="1" applyProtection="1">
      <alignment horizontal="center" vertical="center" wrapText="1"/>
    </xf>
    <xf numFmtId="9" fontId="38" fillId="13" borderId="49" xfId="0" applyNumberFormat="1" applyFont="1" applyFill="1" applyBorder="1" applyAlignment="1" applyProtection="1">
      <alignment horizontal="center" vertical="center" wrapText="1"/>
    </xf>
    <xf numFmtId="0" fontId="37" fillId="16" borderId="41" xfId="0" applyFont="1" applyFill="1" applyBorder="1" applyAlignment="1" applyProtection="1">
      <alignment horizontal="center" vertical="center" wrapText="1"/>
    </xf>
    <xf numFmtId="0" fontId="37" fillId="16" borderId="36" xfId="0" applyFont="1" applyFill="1" applyBorder="1" applyAlignment="1" applyProtection="1">
      <alignment vertical="center" wrapText="1"/>
    </xf>
    <xf numFmtId="0" fontId="37" fillId="14" borderId="41" xfId="0" applyFont="1" applyFill="1" applyBorder="1" applyAlignment="1" applyProtection="1">
      <alignment horizontal="center" vertical="center" wrapText="1"/>
    </xf>
    <xf numFmtId="0" fontId="37" fillId="14" borderId="41" xfId="0" applyFont="1" applyFill="1" applyBorder="1" applyAlignment="1" applyProtection="1">
      <alignment vertical="center" wrapText="1"/>
    </xf>
    <xf numFmtId="9" fontId="37" fillId="14" borderId="41" xfId="0" applyNumberFormat="1" applyFont="1" applyFill="1" applyBorder="1" applyAlignment="1" applyProtection="1">
      <alignment horizontal="center" vertical="center" wrapText="1"/>
    </xf>
    <xf numFmtId="0" fontId="38" fillId="6" borderId="50" xfId="0" applyFont="1" applyFill="1" applyBorder="1" applyAlignment="1" applyProtection="1">
      <alignment horizontal="center" vertical="center" wrapText="1"/>
    </xf>
    <xf numFmtId="0" fontId="39" fillId="16" borderId="39" xfId="0" applyFont="1" applyFill="1" applyBorder="1" applyAlignment="1" applyProtection="1">
      <alignment horizontal="left" vertical="center" wrapText="1"/>
    </xf>
    <xf numFmtId="0" fontId="37" fillId="17" borderId="41" xfId="0" applyFont="1" applyFill="1" applyBorder="1" applyAlignment="1" applyProtection="1">
      <alignment horizontal="center" vertical="center" wrapText="1"/>
    </xf>
    <xf numFmtId="0" fontId="37" fillId="17" borderId="36" xfId="0" applyFont="1" applyFill="1" applyBorder="1" applyAlignment="1" applyProtection="1">
      <alignment vertical="center" wrapText="1"/>
    </xf>
    <xf numFmtId="0" fontId="37" fillId="13" borderId="41" xfId="0" applyFont="1" applyFill="1" applyBorder="1" applyAlignment="1" applyProtection="1">
      <alignment vertical="center" wrapText="1"/>
    </xf>
    <xf numFmtId="9" fontId="37" fillId="13" borderId="41" xfId="0" applyNumberFormat="1" applyFont="1" applyFill="1" applyBorder="1" applyAlignment="1" applyProtection="1">
      <alignment horizontal="center" vertical="center" wrapText="1"/>
    </xf>
    <xf numFmtId="0" fontId="37" fillId="11" borderId="26" xfId="0" applyFont="1" applyFill="1" applyBorder="1" applyAlignment="1" applyProtection="1">
      <alignment horizontal="center" vertical="center" wrapText="1"/>
    </xf>
    <xf numFmtId="0" fontId="39" fillId="11" borderId="39" xfId="0" applyFont="1" applyFill="1" applyBorder="1" applyAlignment="1" applyProtection="1">
      <alignment vertical="center" wrapText="1"/>
    </xf>
    <xf numFmtId="0" fontId="37" fillId="11" borderId="26" xfId="0" applyFont="1" applyFill="1" applyBorder="1" applyAlignment="1" applyProtection="1">
      <alignment vertical="center" wrapText="1"/>
    </xf>
    <xf numFmtId="9" fontId="37" fillId="11" borderId="26" xfId="0" applyNumberFormat="1" applyFont="1" applyFill="1" applyBorder="1" applyAlignment="1" applyProtection="1">
      <alignment horizontal="center" vertical="center" wrapText="1"/>
    </xf>
    <xf numFmtId="0" fontId="37" fillId="6" borderId="36" xfId="0" applyFont="1" applyFill="1" applyBorder="1" applyAlignment="1" applyProtection="1">
      <alignment vertical="center" wrapText="1"/>
    </xf>
    <xf numFmtId="0" fontId="37" fillId="6" borderId="33" xfId="0" applyFont="1" applyFill="1" applyBorder="1" applyAlignment="1" applyProtection="1">
      <alignment vertical="center" wrapText="1"/>
    </xf>
    <xf numFmtId="0" fontId="37" fillId="6" borderId="31" xfId="0" applyFont="1" applyFill="1" applyBorder="1" applyAlignment="1" applyProtection="1">
      <alignment vertical="center" wrapText="1"/>
    </xf>
    <xf numFmtId="0" fontId="37" fillId="11" borderId="36" xfId="0" applyFont="1" applyFill="1" applyBorder="1" applyAlignment="1" applyProtection="1">
      <alignment vertical="center" wrapText="1"/>
    </xf>
    <xf numFmtId="0" fontId="37" fillId="11" borderId="41" xfId="0" applyFont="1" applyFill="1" applyBorder="1" applyAlignment="1" applyProtection="1">
      <alignment vertical="center" wrapText="1"/>
    </xf>
    <xf numFmtId="9" fontId="37" fillId="11" borderId="41" xfId="0" applyNumberFormat="1" applyFont="1" applyFill="1" applyBorder="1" applyAlignment="1" applyProtection="1">
      <alignment horizontal="center" vertical="center" wrapText="1"/>
    </xf>
    <xf numFmtId="0" fontId="37" fillId="11" borderId="39" xfId="0" applyFont="1" applyFill="1" applyBorder="1" applyAlignment="1" applyProtection="1">
      <alignment vertical="center" wrapText="1"/>
    </xf>
    <xf numFmtId="0" fontId="38" fillId="6" borderId="11" xfId="0" applyFont="1" applyFill="1" applyBorder="1" applyAlignment="1" applyProtection="1">
      <alignment horizontal="center" vertical="center" wrapText="1"/>
    </xf>
    <xf numFmtId="0" fontId="38" fillId="6" borderId="52" xfId="0" applyFont="1" applyFill="1" applyBorder="1" applyAlignment="1" applyProtection="1">
      <alignment horizontal="center" vertical="center" wrapText="1"/>
    </xf>
    <xf numFmtId="0" fontId="38" fillId="6" borderId="52" xfId="0" applyNumberFormat="1" applyFont="1" applyFill="1" applyBorder="1" applyAlignment="1" applyProtection="1">
      <alignment horizontal="center" vertical="center" wrapText="1"/>
    </xf>
    <xf numFmtId="9" fontId="38" fillId="11" borderId="52" xfId="0" applyNumberFormat="1" applyFont="1" applyFill="1" applyBorder="1" applyAlignment="1" applyProtection="1">
      <alignment horizontal="center" vertical="center" wrapText="1"/>
    </xf>
    <xf numFmtId="9" fontId="38" fillId="16" borderId="52" xfId="0" applyNumberFormat="1" applyFont="1" applyFill="1" applyBorder="1" applyAlignment="1" applyProtection="1">
      <alignment horizontal="center" vertical="center" wrapText="1"/>
    </xf>
    <xf numFmtId="9" fontId="38" fillId="13" borderId="52" xfId="0" applyNumberFormat="1" applyFont="1" applyFill="1" applyBorder="1" applyAlignment="1" applyProtection="1">
      <alignment horizontal="center" vertical="center" wrapText="1"/>
    </xf>
    <xf numFmtId="0" fontId="37" fillId="11" borderId="51" xfId="0" applyFont="1" applyFill="1" applyBorder="1" applyAlignment="1" applyProtection="1">
      <alignment horizontal="center" vertical="center"/>
    </xf>
    <xf numFmtId="0" fontId="37" fillId="11" borderId="53" xfId="0" applyFont="1" applyFill="1" applyBorder="1" applyAlignment="1" applyProtection="1">
      <alignment vertical="center" wrapText="1"/>
    </xf>
    <xf numFmtId="0" fontId="37" fillId="11" borderId="51" xfId="0" applyFont="1" applyFill="1" applyBorder="1" applyAlignment="1" applyProtection="1">
      <alignment horizontal="center" vertical="center" wrapText="1"/>
    </xf>
    <xf numFmtId="0" fontId="37" fillId="11" borderId="51" xfId="0" applyFont="1" applyFill="1" applyBorder="1" applyAlignment="1" applyProtection="1">
      <alignment vertical="center" wrapText="1"/>
    </xf>
    <xf numFmtId="9" fontId="37" fillId="11" borderId="51" xfId="0" applyNumberFormat="1" applyFont="1" applyFill="1" applyBorder="1" applyAlignment="1" applyProtection="1">
      <alignment horizontal="center" vertical="center" wrapText="1"/>
    </xf>
    <xf numFmtId="0" fontId="37" fillId="16" borderId="10" xfId="0" applyFont="1" applyFill="1" applyBorder="1" applyAlignment="1" applyProtection="1">
      <alignment horizontal="center" vertical="center"/>
    </xf>
    <xf numFmtId="0" fontId="37" fillId="16" borderId="39" xfId="0" applyFont="1" applyFill="1" applyBorder="1" applyAlignment="1" applyProtection="1">
      <alignment vertical="center" wrapText="1"/>
    </xf>
    <xf numFmtId="0" fontId="37" fillId="11" borderId="41" xfId="0" applyFont="1" applyFill="1" applyBorder="1" applyAlignment="1" applyProtection="1">
      <alignment horizontal="center" vertical="center"/>
    </xf>
    <xf numFmtId="0" fontId="38" fillId="6" borderId="50" xfId="0" applyFont="1" applyFill="1" applyBorder="1" applyAlignment="1" applyProtection="1">
      <alignment vertical="center" wrapText="1"/>
    </xf>
    <xf numFmtId="0" fontId="38" fillId="6" borderId="49" xfId="0" applyFont="1" applyFill="1" applyBorder="1" applyAlignment="1" applyProtection="1">
      <alignment horizontal="center" vertical="center"/>
    </xf>
    <xf numFmtId="0" fontId="37" fillId="11" borderId="35" xfId="0" applyFont="1" applyFill="1" applyBorder="1" applyAlignment="1" applyProtection="1">
      <alignment vertical="center" wrapText="1"/>
    </xf>
    <xf numFmtId="0" fontId="37" fillId="11" borderId="26" xfId="0" applyFont="1" applyFill="1" applyBorder="1" applyAlignment="1" applyProtection="1">
      <alignment horizontal="center" vertical="center"/>
    </xf>
    <xf numFmtId="0" fontId="38" fillId="6" borderId="35" xfId="0" applyFont="1" applyFill="1" applyBorder="1" applyAlignment="1" applyProtection="1">
      <alignment horizontal="center" vertical="center" wrapText="1"/>
    </xf>
    <xf numFmtId="0" fontId="37" fillId="11" borderId="53" xfId="0" applyFont="1" applyFill="1" applyBorder="1" applyAlignment="1" applyProtection="1">
      <alignment horizontal="left" vertical="center" wrapText="1"/>
    </xf>
    <xf numFmtId="0" fontId="6" fillId="17" borderId="26" xfId="0" applyFont="1" applyFill="1" applyBorder="1" applyAlignment="1" applyProtection="1">
      <alignment horizontal="left" vertical="center" wrapText="1"/>
    </xf>
    <xf numFmtId="0" fontId="37" fillId="17" borderId="26" xfId="0" applyFont="1" applyFill="1" applyBorder="1" applyAlignment="1" applyProtection="1">
      <alignment horizontal="center" vertical="center" wrapText="1"/>
    </xf>
    <xf numFmtId="0" fontId="37" fillId="13" borderId="26" xfId="0" applyFont="1" applyFill="1" applyBorder="1" applyAlignment="1" applyProtection="1">
      <alignment vertical="center" wrapText="1"/>
    </xf>
    <xf numFmtId="9" fontId="37" fillId="13" borderId="26" xfId="0" applyNumberFormat="1" applyFont="1" applyFill="1" applyBorder="1" applyAlignment="1" applyProtection="1">
      <alignment horizontal="center" vertical="center" wrapText="1"/>
    </xf>
    <xf numFmtId="0" fontId="37" fillId="11" borderId="10" xfId="0" applyFont="1" applyFill="1" applyBorder="1" applyAlignment="1" applyProtection="1">
      <alignment vertical="center" wrapText="1"/>
    </xf>
    <xf numFmtId="9" fontId="37" fillId="11" borderId="10" xfId="0" applyNumberFormat="1" applyFont="1" applyFill="1" applyBorder="1" applyAlignment="1" applyProtection="1">
      <alignment horizontal="center" vertical="center" wrapText="1"/>
    </xf>
    <xf numFmtId="0" fontId="37" fillId="11" borderId="37" xfId="0" applyFont="1" applyFill="1" applyBorder="1" applyAlignment="1" applyProtection="1">
      <alignment vertical="center" wrapText="1"/>
    </xf>
    <xf numFmtId="0" fontId="37" fillId="17" borderId="41" xfId="0" applyFont="1" applyFill="1" applyBorder="1" applyAlignment="1" applyProtection="1">
      <alignment horizontal="center" vertical="center"/>
    </xf>
    <xf numFmtId="0" fontId="6" fillId="17" borderId="56" xfId="0" applyFont="1" applyFill="1" applyBorder="1" applyAlignment="1" applyProtection="1">
      <alignment horizontal="left" vertical="center" wrapText="1"/>
    </xf>
    <xf numFmtId="0" fontId="37" fillId="17" borderId="39" xfId="0" applyFont="1" applyFill="1" applyBorder="1" applyAlignment="1" applyProtection="1">
      <alignment horizontal="center" vertical="center" wrapText="1"/>
    </xf>
    <xf numFmtId="0" fontId="37" fillId="17" borderId="39" xfId="0" applyFont="1" applyFill="1" applyBorder="1" applyAlignment="1" applyProtection="1">
      <alignment vertical="center" wrapText="1"/>
    </xf>
    <xf numFmtId="0" fontId="37" fillId="11" borderId="39" xfId="0" applyFont="1" applyFill="1" applyBorder="1" applyAlignment="1" applyProtection="1">
      <alignment horizontal="center" vertical="center" wrapText="1"/>
    </xf>
    <xf numFmtId="0" fontId="37" fillId="17" borderId="53" xfId="0" applyFont="1" applyFill="1" applyBorder="1" applyAlignment="1" applyProtection="1">
      <alignment vertical="center" wrapText="1"/>
    </xf>
    <xf numFmtId="0" fontId="37" fillId="17" borderId="51" xfId="0" applyFont="1" applyFill="1" applyBorder="1" applyAlignment="1" applyProtection="1">
      <alignment horizontal="center" vertical="center" wrapText="1"/>
    </xf>
    <xf numFmtId="0" fontId="37" fillId="13" borderId="51" xfId="0" applyFont="1" applyFill="1" applyBorder="1" applyAlignment="1" applyProtection="1">
      <alignment vertical="center" wrapText="1"/>
    </xf>
    <xf numFmtId="9" fontId="37" fillId="13" borderId="51" xfId="0" applyNumberFormat="1" applyFont="1" applyFill="1" applyBorder="1" applyAlignment="1" applyProtection="1">
      <alignment horizontal="center" vertical="center" wrapText="1"/>
    </xf>
    <xf numFmtId="0" fontId="41" fillId="17" borderId="58" xfId="0" applyFont="1" applyFill="1" applyBorder="1" applyAlignment="1" applyProtection="1">
      <alignment horizontal="center" vertical="center"/>
    </xf>
    <xf numFmtId="0" fontId="37" fillId="11" borderId="36" xfId="0" applyFont="1" applyFill="1" applyBorder="1" applyAlignment="1" applyProtection="1">
      <alignment horizontal="center" vertical="center" wrapText="1"/>
    </xf>
    <xf numFmtId="0" fontId="37" fillId="16" borderId="39" xfId="0" applyFont="1" applyFill="1" applyBorder="1" applyAlignment="1" applyProtection="1">
      <alignment horizontal="center" vertical="center" wrapText="1"/>
    </xf>
    <xf numFmtId="0" fontId="37" fillId="17" borderId="26" xfId="0" applyFont="1" applyFill="1" applyBorder="1" applyAlignment="1" applyProtection="1">
      <alignment vertical="center" wrapText="1"/>
    </xf>
    <xf numFmtId="0" fontId="37" fillId="11" borderId="46" xfId="0" applyFont="1" applyFill="1" applyBorder="1" applyAlignment="1" applyProtection="1">
      <alignment vertical="center" wrapText="1"/>
    </xf>
    <xf numFmtId="0" fontId="37" fillId="13" borderId="39" xfId="0" applyFont="1" applyFill="1" applyBorder="1" applyAlignment="1" applyProtection="1">
      <alignment horizontal="center" vertical="center" wrapText="1"/>
    </xf>
    <xf numFmtId="0" fontId="6" fillId="13" borderId="48" xfId="0" applyFont="1" applyFill="1" applyBorder="1" applyAlignment="1" applyProtection="1">
      <alignment horizontal="left" vertical="center" wrapText="1"/>
    </xf>
    <xf numFmtId="0" fontId="6" fillId="13" borderId="58" xfId="2" applyFont="1" applyFill="1" applyBorder="1" applyAlignment="1" applyProtection="1">
      <alignment horizontal="center" vertical="center" wrapText="1"/>
    </xf>
    <xf numFmtId="0" fontId="37" fillId="6" borderId="26" xfId="0" applyFont="1" applyFill="1" applyBorder="1" applyAlignment="1" applyProtection="1">
      <alignment horizontal="center" vertical="center" wrapText="1"/>
    </xf>
    <xf numFmtId="0" fontId="37" fillId="14" borderId="51" xfId="0" applyFont="1" applyFill="1" applyBorder="1" applyAlignment="1" applyProtection="1">
      <alignment horizontal="center" vertical="center" wrapText="1"/>
    </xf>
    <xf numFmtId="0" fontId="38" fillId="6" borderId="53" xfId="0" applyFont="1" applyFill="1" applyBorder="1" applyAlignment="1" applyProtection="1">
      <alignment horizontal="center" vertical="center" wrapText="1"/>
    </xf>
    <xf numFmtId="0" fontId="37" fillId="13" borderId="51" xfId="0" applyFont="1" applyFill="1" applyBorder="1" applyAlignment="1" applyProtection="1">
      <alignment horizontal="center" vertical="center" wrapText="1"/>
    </xf>
    <xf numFmtId="0" fontId="37" fillId="6" borderId="51" xfId="0" applyFont="1" applyFill="1" applyBorder="1" applyAlignment="1" applyProtection="1">
      <alignment horizontal="center" vertical="center" wrapText="1"/>
    </xf>
    <xf numFmtId="9" fontId="37" fillId="14" borderId="51" xfId="0" applyNumberFormat="1" applyFont="1" applyFill="1" applyBorder="1" applyAlignment="1" applyProtection="1">
      <alignment horizontal="center" vertical="center" wrapText="1"/>
    </xf>
    <xf numFmtId="0" fontId="21" fillId="0" borderId="0" xfId="0" applyFont="1" applyFill="1" applyProtection="1"/>
    <xf numFmtId="0" fontId="34" fillId="19" borderId="0" xfId="0" applyFont="1" applyFill="1" applyBorder="1" applyAlignment="1">
      <alignment horizontal="left" vertical="center"/>
    </xf>
    <xf numFmtId="0" fontId="34" fillId="19" borderId="0" xfId="0" applyFont="1" applyFill="1" applyBorder="1" applyAlignment="1">
      <alignment horizontal="center" vertical="center" wrapText="1"/>
    </xf>
    <xf numFmtId="0" fontId="34" fillId="19" borderId="0" xfId="0" applyFont="1" applyFill="1" applyBorder="1" applyAlignment="1">
      <alignment horizontal="right" vertical="center"/>
    </xf>
    <xf numFmtId="0" fontId="1" fillId="20" borderId="35" xfId="0" applyFont="1" applyFill="1" applyBorder="1" applyAlignment="1">
      <alignment vertical="center" wrapText="1"/>
    </xf>
    <xf numFmtId="0" fontId="1" fillId="20" borderId="0" xfId="0" applyFont="1" applyFill="1" applyBorder="1" applyAlignment="1">
      <alignment vertical="center" wrapText="1"/>
    </xf>
    <xf numFmtId="0" fontId="1" fillId="20" borderId="33" xfId="0" applyFont="1" applyFill="1" applyBorder="1" applyAlignment="1">
      <alignment vertical="center" wrapText="1"/>
    </xf>
    <xf numFmtId="0" fontId="42" fillId="20" borderId="39" xfId="0" applyFont="1" applyFill="1" applyBorder="1" applyAlignment="1">
      <alignment vertical="center" wrapText="1"/>
    </xf>
    <xf numFmtId="0" fontId="42" fillId="20" borderId="37" xfId="0" applyFont="1" applyFill="1" applyBorder="1" applyAlignment="1">
      <alignment vertical="center" wrapText="1"/>
    </xf>
    <xf numFmtId="0" fontId="19" fillId="3" borderId="47" xfId="0" applyFont="1" applyFill="1" applyBorder="1" applyAlignment="1" applyProtection="1">
      <alignment horizontal="center" vertical="center" wrapText="1"/>
    </xf>
    <xf numFmtId="0" fontId="43" fillId="3" borderId="39" xfId="0" applyFont="1" applyFill="1" applyBorder="1" applyAlignment="1">
      <alignment vertical="top" wrapText="1"/>
    </xf>
    <xf numFmtId="0" fontId="48" fillId="3" borderId="37" xfId="0" applyFont="1" applyFill="1" applyBorder="1" applyAlignment="1" applyProtection="1">
      <alignment horizontal="center" vertical="center" wrapText="1"/>
    </xf>
    <xf numFmtId="0" fontId="48" fillId="3" borderId="40" xfId="0" applyFont="1" applyFill="1" applyBorder="1" applyAlignment="1" applyProtection="1">
      <alignment horizontal="center" vertical="center"/>
    </xf>
    <xf numFmtId="0" fontId="34" fillId="20" borderId="6" xfId="0" applyFont="1" applyFill="1" applyBorder="1" applyAlignment="1" applyProtection="1">
      <alignment horizontal="left" vertical="center"/>
    </xf>
    <xf numFmtId="0" fontId="34" fillId="20" borderId="6" xfId="0" applyFont="1" applyFill="1" applyBorder="1" applyAlignment="1" applyProtection="1">
      <alignment horizontal="center" vertical="center" wrapText="1"/>
    </xf>
    <xf numFmtId="0" fontId="34" fillId="20" borderId="33" xfId="0" applyFont="1" applyFill="1" applyBorder="1" applyAlignment="1" applyProtection="1">
      <alignment horizontal="center" vertical="center" wrapText="1"/>
    </xf>
    <xf numFmtId="0" fontId="34" fillId="20" borderId="6" xfId="0" applyFont="1" applyFill="1" applyBorder="1" applyAlignment="1" applyProtection="1">
      <alignment horizontal="right" vertical="center"/>
    </xf>
    <xf numFmtId="0" fontId="6" fillId="20" borderId="0" xfId="0" applyFont="1" applyFill="1" applyBorder="1" applyAlignment="1" applyProtection="1">
      <alignment horizontal="center" vertical="center" wrapText="1"/>
    </xf>
    <xf numFmtId="0" fontId="6" fillId="20" borderId="0" xfId="0" applyFont="1" applyFill="1" applyBorder="1" applyAlignment="1" applyProtection="1">
      <alignment horizontal="center" vertical="center"/>
    </xf>
    <xf numFmtId="0" fontId="6" fillId="20" borderId="0" xfId="0" applyFont="1" applyFill="1" applyBorder="1" applyAlignment="1" applyProtection="1">
      <alignment horizontal="center" vertical="center" wrapText="1"/>
      <protection locked="0"/>
    </xf>
    <xf numFmtId="0" fontId="4" fillId="20" borderId="0" xfId="0" applyFont="1" applyFill="1" applyBorder="1" applyAlignment="1" applyProtection="1">
      <alignment horizontal="left" vertical="center"/>
    </xf>
    <xf numFmtId="0" fontId="4" fillId="20" borderId="0" xfId="0" applyFont="1" applyFill="1" applyBorder="1" applyAlignment="1" applyProtection="1">
      <alignment horizontal="center" vertical="center" wrapText="1"/>
    </xf>
    <xf numFmtId="0" fontId="4" fillId="20" borderId="0" xfId="0" applyFont="1" applyFill="1" applyBorder="1" applyAlignment="1" applyProtection="1">
      <alignment horizontal="right" vertical="center"/>
    </xf>
    <xf numFmtId="0" fontId="6" fillId="20" borderId="35" xfId="0" applyFont="1" applyFill="1" applyBorder="1" applyAlignment="1" applyProtection="1">
      <alignment horizontal="right" vertical="center"/>
    </xf>
    <xf numFmtId="0" fontId="6" fillId="20" borderId="0" xfId="0" applyFont="1" applyFill="1" applyBorder="1" applyAlignment="1" applyProtection="1">
      <alignment horizontal="right" vertical="center"/>
    </xf>
    <xf numFmtId="0" fontId="6" fillId="25" borderId="47" xfId="0" applyFont="1" applyFill="1" applyBorder="1" applyAlignment="1" applyProtection="1">
      <alignment horizontal="center" vertical="center"/>
    </xf>
    <xf numFmtId="0" fontId="6" fillId="25" borderId="25" xfId="0" applyFont="1" applyFill="1" applyBorder="1" applyAlignment="1" applyProtection="1">
      <alignment horizontal="center" vertical="center"/>
    </xf>
    <xf numFmtId="0" fontId="39" fillId="26" borderId="0" xfId="0" applyFont="1" applyFill="1" applyBorder="1" applyAlignment="1">
      <alignment horizontal="left" vertical="center" wrapText="1" indent="1"/>
    </xf>
    <xf numFmtId="0" fontId="52" fillId="26" borderId="0" xfId="0" applyFont="1" applyFill="1" applyBorder="1" applyAlignment="1">
      <alignment horizontal="left" vertical="center" wrapText="1" indent="1"/>
    </xf>
    <xf numFmtId="0" fontId="52" fillId="26" borderId="33" xfId="0" applyFont="1" applyFill="1" applyBorder="1" applyAlignment="1">
      <alignment horizontal="left" vertical="center" wrapText="1" indent="1"/>
    </xf>
    <xf numFmtId="0" fontId="40" fillId="26" borderId="0" xfId="0" applyFont="1" applyFill="1" applyBorder="1" applyAlignment="1">
      <alignment vertical="center"/>
    </xf>
    <xf numFmtId="0" fontId="61" fillId="20" borderId="33" xfId="0" applyFont="1" applyFill="1" applyBorder="1" applyAlignment="1">
      <alignment horizontal="left" vertical="center" wrapText="1"/>
    </xf>
    <xf numFmtId="9" fontId="6" fillId="26" borderId="25" xfId="0" applyNumberFormat="1" applyFont="1" applyFill="1" applyBorder="1" applyAlignment="1" applyProtection="1">
      <alignment horizontal="center" vertical="center" wrapText="1"/>
    </xf>
    <xf numFmtId="0" fontId="6" fillId="26" borderId="8" xfId="0" applyFont="1" applyFill="1" applyBorder="1" applyAlignment="1" applyProtection="1">
      <alignment horizontal="right" vertical="center" wrapText="1"/>
    </xf>
    <xf numFmtId="0" fontId="6" fillId="26" borderId="9" xfId="0" applyFont="1" applyFill="1" applyBorder="1" applyAlignment="1" applyProtection="1">
      <alignment horizontal="right" vertical="center" wrapText="1"/>
    </xf>
    <xf numFmtId="0" fontId="1" fillId="9" borderId="0" xfId="0" applyFont="1" applyFill="1" applyBorder="1" applyAlignment="1">
      <alignment vertical="center" wrapText="1"/>
    </xf>
    <xf numFmtId="0" fontId="5" fillId="9" borderId="0" xfId="0" applyFont="1" applyFill="1" applyBorder="1" applyAlignment="1">
      <alignment horizontal="center" vertical="center"/>
    </xf>
    <xf numFmtId="0" fontId="5" fillId="9" borderId="0" xfId="0" applyFont="1" applyFill="1" applyBorder="1" applyAlignment="1">
      <alignment horizontal="center" vertical="center" wrapText="1"/>
    </xf>
    <xf numFmtId="0" fontId="17" fillId="9" borderId="35" xfId="0" applyFont="1" applyFill="1" applyBorder="1"/>
    <xf numFmtId="0" fontId="1" fillId="9" borderId="36" xfId="0" applyFont="1" applyFill="1" applyBorder="1" applyAlignment="1">
      <alignment vertical="center" wrapText="1"/>
    </xf>
    <xf numFmtId="0" fontId="1" fillId="9" borderId="33" xfId="0" applyFont="1" applyFill="1" applyBorder="1" applyAlignment="1">
      <alignment vertical="center" wrapText="1"/>
    </xf>
    <xf numFmtId="0" fontId="17" fillId="9" borderId="36" xfId="0" applyFont="1" applyFill="1" applyBorder="1"/>
    <xf numFmtId="0" fontId="16" fillId="9" borderId="35" xfId="0" applyFont="1" applyFill="1" applyBorder="1" applyAlignment="1">
      <alignment horizontal="left" vertical="center"/>
    </xf>
    <xf numFmtId="0" fontId="1" fillId="9" borderId="35" xfId="0" applyFont="1" applyFill="1" applyBorder="1" applyAlignment="1">
      <alignment vertical="center" wrapText="1"/>
    </xf>
    <xf numFmtId="9" fontId="6" fillId="28" borderId="37" xfId="0" applyNumberFormat="1" applyFont="1" applyFill="1" applyBorder="1" applyAlignment="1">
      <alignment horizontal="center" vertical="center" wrapText="1"/>
    </xf>
    <xf numFmtId="9" fontId="6" fillId="30" borderId="37" xfId="0" applyNumberFormat="1" applyFont="1" applyFill="1" applyBorder="1" applyAlignment="1">
      <alignment horizontal="center" vertical="center" wrapText="1"/>
    </xf>
    <xf numFmtId="9" fontId="6" fillId="31" borderId="37" xfId="0" applyNumberFormat="1" applyFont="1" applyFill="1" applyBorder="1" applyAlignment="1">
      <alignment horizontal="center" vertical="center" wrapText="1"/>
    </xf>
    <xf numFmtId="0" fontId="40" fillId="31" borderId="0" xfId="0" applyFont="1" applyFill="1" applyBorder="1" applyAlignment="1">
      <alignment horizontal="center" vertical="center"/>
    </xf>
    <xf numFmtId="0" fontId="39" fillId="31" borderId="0" xfId="0" applyFont="1" applyFill="1" applyBorder="1" applyAlignment="1">
      <alignment horizontal="left" vertical="center" wrapText="1" indent="1"/>
    </xf>
    <xf numFmtId="0" fontId="1" fillId="31" borderId="0" xfId="0" applyFont="1" applyFill="1" applyBorder="1" applyAlignment="1">
      <alignment vertical="center" wrapText="1"/>
    </xf>
    <xf numFmtId="0" fontId="52" fillId="31" borderId="0" xfId="0" applyFont="1" applyFill="1" applyBorder="1" applyAlignment="1">
      <alignment horizontal="left" vertical="center" wrapText="1" indent="1"/>
    </xf>
    <xf numFmtId="0" fontId="40" fillId="30" borderId="0" xfId="0" applyFont="1" applyFill="1" applyBorder="1" applyAlignment="1">
      <alignment horizontal="center" vertical="center"/>
    </xf>
    <xf numFmtId="0" fontId="39" fillId="30" borderId="0" xfId="0" applyFont="1" applyFill="1" applyBorder="1" applyAlignment="1">
      <alignment horizontal="left" vertical="center" wrapText="1" indent="1"/>
    </xf>
    <xf numFmtId="0" fontId="1" fillId="30" borderId="0" xfId="0" applyFont="1" applyFill="1" applyBorder="1" applyAlignment="1">
      <alignment vertical="center" wrapText="1"/>
    </xf>
    <xf numFmtId="0" fontId="52" fillId="30" borderId="0" xfId="0" applyFont="1" applyFill="1" applyBorder="1" applyAlignment="1">
      <alignment horizontal="left" vertical="center" wrapText="1" indent="1"/>
    </xf>
    <xf numFmtId="0" fontId="40" fillId="29" borderId="0" xfId="0" applyFont="1" applyFill="1" applyBorder="1" applyAlignment="1">
      <alignment horizontal="center" vertical="center"/>
    </xf>
    <xf numFmtId="0" fontId="39" fillId="29" borderId="0" xfId="0" applyFont="1" applyFill="1" applyBorder="1" applyAlignment="1">
      <alignment horizontal="left" vertical="center" wrapText="1" indent="1"/>
    </xf>
    <xf numFmtId="0" fontId="1" fillId="29" borderId="0" xfId="0" applyFont="1" applyFill="1" applyBorder="1" applyAlignment="1">
      <alignment vertical="center" wrapText="1"/>
    </xf>
    <xf numFmtId="0" fontId="52" fillId="29" borderId="0" xfId="0" applyFont="1" applyFill="1" applyBorder="1" applyAlignment="1">
      <alignment horizontal="left" vertical="center" wrapText="1" indent="1"/>
    </xf>
    <xf numFmtId="0" fontId="40" fillId="28" borderId="0" xfId="0" applyFont="1" applyFill="1" applyBorder="1" applyAlignment="1">
      <alignment horizontal="center" vertical="center"/>
    </xf>
    <xf numFmtId="0" fontId="39" fillId="28" borderId="0" xfId="0" applyFont="1" applyFill="1" applyBorder="1" applyAlignment="1">
      <alignment horizontal="left" vertical="center" wrapText="1" indent="1"/>
    </xf>
    <xf numFmtId="0" fontId="1" fillId="28" borderId="0" xfId="0" applyFont="1" applyFill="1" applyBorder="1" applyAlignment="1">
      <alignment vertical="center" wrapText="1"/>
    </xf>
    <xf numFmtId="0" fontId="52" fillId="28" borderId="0" xfId="0" applyFont="1" applyFill="1" applyBorder="1" applyAlignment="1">
      <alignment horizontal="left" vertical="center" wrapText="1" indent="1"/>
    </xf>
    <xf numFmtId="0" fontId="40" fillId="27" borderId="0" xfId="0" applyFont="1" applyFill="1" applyBorder="1" applyAlignment="1">
      <alignment horizontal="center" vertical="center"/>
    </xf>
    <xf numFmtId="0" fontId="39" fillId="27" borderId="0" xfId="0" applyFont="1" applyFill="1" applyBorder="1" applyAlignment="1">
      <alignment horizontal="left" vertical="center" wrapText="1" indent="1"/>
    </xf>
    <xf numFmtId="0" fontId="1" fillId="27" borderId="0" xfId="0" applyFont="1" applyFill="1" applyBorder="1" applyAlignment="1">
      <alignment vertical="center" wrapText="1"/>
    </xf>
    <xf numFmtId="0" fontId="52" fillId="27" borderId="0" xfId="0" applyFont="1" applyFill="1" applyBorder="1" applyAlignment="1">
      <alignment horizontal="left" vertical="center" wrapText="1" indent="1"/>
    </xf>
    <xf numFmtId="9" fontId="6" fillId="31" borderId="0" xfId="0" applyNumberFormat="1" applyFont="1" applyFill="1" applyBorder="1" applyAlignment="1">
      <alignment horizontal="center" vertical="center" wrapText="1"/>
    </xf>
    <xf numFmtId="9" fontId="6" fillId="29" borderId="0" xfId="0" applyNumberFormat="1" applyFont="1" applyFill="1" applyBorder="1" applyAlignment="1">
      <alignment horizontal="center" vertical="center" wrapText="1"/>
    </xf>
    <xf numFmtId="9" fontId="6" fillId="27" borderId="0" xfId="0" applyNumberFormat="1" applyFont="1" applyFill="1" applyBorder="1" applyAlignment="1">
      <alignment horizontal="center" vertical="center" wrapText="1"/>
    </xf>
    <xf numFmtId="0" fontId="63" fillId="3" borderId="30" xfId="0" applyFont="1" applyFill="1" applyBorder="1" applyAlignment="1" applyProtection="1">
      <alignment horizontal="left" vertical="center" wrapText="1"/>
      <protection locked="0"/>
    </xf>
    <xf numFmtId="9" fontId="63" fillId="0" borderId="47" xfId="0" applyNumberFormat="1" applyFont="1" applyBorder="1" applyAlignment="1" applyProtection="1">
      <alignment horizontal="center" vertical="center"/>
      <protection locked="0"/>
    </xf>
    <xf numFmtId="9" fontId="63" fillId="0" borderId="25" xfId="0" applyNumberFormat="1" applyFont="1" applyBorder="1" applyAlignment="1" applyProtection="1">
      <alignment horizontal="center" vertical="center" wrapText="1"/>
      <protection locked="0"/>
    </xf>
    <xf numFmtId="0" fontId="14" fillId="24" borderId="0" xfId="0" applyFont="1" applyFill="1" applyAlignment="1">
      <alignment horizontal="right" vertical="center" wrapText="1"/>
    </xf>
    <xf numFmtId="9" fontId="14" fillId="24" borderId="37" xfId="0" applyNumberFormat="1" applyFont="1" applyFill="1" applyBorder="1" applyAlignment="1">
      <alignment horizontal="right" vertical="center" wrapText="1"/>
    </xf>
    <xf numFmtId="0" fontId="63" fillId="21" borderId="0" xfId="0" applyFont="1" applyFill="1" applyAlignment="1" applyProtection="1">
      <alignment horizontal="left" vertical="center" wrapText="1" indent="1"/>
      <protection locked="0"/>
    </xf>
    <xf numFmtId="0" fontId="67" fillId="24" borderId="30" xfId="0" applyFont="1" applyFill="1" applyBorder="1" applyAlignment="1">
      <alignment horizontal="left" vertical="center" wrapText="1" indent="1"/>
    </xf>
    <xf numFmtId="0" fontId="57" fillId="24" borderId="33" xfId="0" applyFont="1" applyFill="1" applyBorder="1" applyAlignment="1">
      <alignment horizontal="left" vertical="center" wrapText="1" indent="1"/>
    </xf>
    <xf numFmtId="0" fontId="67" fillId="24" borderId="33" xfId="0" applyFont="1" applyFill="1" applyBorder="1" applyAlignment="1">
      <alignment horizontal="left" vertical="center" wrapText="1" indent="1"/>
    </xf>
    <xf numFmtId="0" fontId="67" fillId="24" borderId="31" xfId="0" applyFont="1" applyFill="1" applyBorder="1" applyAlignment="1">
      <alignment horizontal="left" vertical="center" wrapText="1" indent="1"/>
    </xf>
    <xf numFmtId="0" fontId="67" fillId="24" borderId="0" xfId="0" applyFont="1" applyFill="1" applyBorder="1" applyAlignment="1">
      <alignment horizontal="left" vertical="center" wrapText="1" indent="1"/>
    </xf>
    <xf numFmtId="0" fontId="63" fillId="3" borderId="0" xfId="0" applyFont="1" applyFill="1" applyBorder="1" applyAlignment="1" applyProtection="1">
      <alignment horizontal="left" vertical="center" wrapText="1" indent="1"/>
      <protection locked="0"/>
    </xf>
    <xf numFmtId="0" fontId="7" fillId="20" borderId="39" xfId="0" applyFont="1" applyFill="1" applyBorder="1" applyAlignment="1" applyProtection="1">
      <alignment vertical="center"/>
    </xf>
    <xf numFmtId="0" fontId="7" fillId="20" borderId="37" xfId="0" applyFont="1" applyFill="1" applyBorder="1" applyAlignment="1" applyProtection="1">
      <alignment vertical="center"/>
    </xf>
    <xf numFmtId="0" fontId="6" fillId="20" borderId="35" xfId="0" applyFont="1" applyFill="1" applyBorder="1" applyAlignment="1" applyProtection="1">
      <alignment vertical="center" wrapText="1"/>
    </xf>
    <xf numFmtId="0" fontId="6" fillId="20" borderId="0" xfId="0" applyFont="1" applyFill="1" applyBorder="1" applyAlignment="1" applyProtection="1">
      <alignment vertical="center" wrapText="1"/>
    </xf>
    <xf numFmtId="0" fontId="6" fillId="20" borderId="36" xfId="0" applyFont="1" applyFill="1" applyBorder="1" applyAlignment="1" applyProtection="1">
      <alignment vertical="center" wrapText="1"/>
    </xf>
    <xf numFmtId="0" fontId="6" fillId="20" borderId="33" xfId="0" applyFont="1" applyFill="1" applyBorder="1" applyAlignment="1" applyProtection="1">
      <alignment vertical="center" wrapText="1"/>
    </xf>
    <xf numFmtId="0" fontId="6" fillId="22" borderId="35" xfId="0" applyFont="1" applyFill="1" applyBorder="1" applyAlignment="1" applyProtection="1">
      <alignment vertical="center"/>
      <protection locked="0"/>
    </xf>
    <xf numFmtId="0" fontId="6" fillId="22" borderId="0" xfId="0" applyFont="1" applyFill="1" applyBorder="1" applyAlignment="1" applyProtection="1">
      <alignment vertical="center"/>
      <protection locked="0"/>
    </xf>
    <xf numFmtId="0" fontId="7" fillId="20" borderId="40" xfId="0" applyFont="1" applyFill="1" applyBorder="1" applyAlignment="1" applyProtection="1">
      <alignment horizontal="right" vertical="center"/>
    </xf>
    <xf numFmtId="0" fontId="6" fillId="22" borderId="30" xfId="0" applyFont="1" applyFill="1" applyBorder="1" applyAlignment="1" applyProtection="1">
      <alignment horizontal="right" vertical="center"/>
      <protection locked="0"/>
    </xf>
    <xf numFmtId="0" fontId="6" fillId="20" borderId="30" xfId="0" applyFont="1" applyFill="1" applyBorder="1" applyAlignment="1" applyProtection="1">
      <alignment horizontal="right" vertical="center"/>
    </xf>
    <xf numFmtId="0" fontId="6" fillId="20" borderId="31" xfId="0" applyFont="1" applyFill="1" applyBorder="1" applyAlignment="1" applyProtection="1">
      <alignment horizontal="right" vertical="center"/>
    </xf>
    <xf numFmtId="0" fontId="6" fillId="24" borderId="0" xfId="0" applyFont="1" applyFill="1" applyBorder="1" applyAlignment="1" applyProtection="1">
      <alignment horizontal="left" vertical="center" wrapText="1" indent="1"/>
      <protection locked="0"/>
    </xf>
    <xf numFmtId="9" fontId="6" fillId="22" borderId="39" xfId="0" applyNumberFormat="1" applyFont="1" applyFill="1" applyBorder="1" applyAlignment="1" applyProtection="1">
      <alignment horizontal="right" vertical="center" wrapText="1"/>
    </xf>
    <xf numFmtId="9" fontId="6" fillId="22" borderId="37" xfId="0" applyNumberFormat="1" applyFont="1" applyFill="1" applyBorder="1" applyAlignment="1" applyProtection="1">
      <alignment horizontal="right" vertical="center" wrapText="1"/>
    </xf>
    <xf numFmtId="9" fontId="6" fillId="22" borderId="35" xfId="0" applyNumberFormat="1" applyFont="1" applyFill="1" applyBorder="1" applyAlignment="1" applyProtection="1">
      <alignment horizontal="right" vertical="center" wrapText="1"/>
    </xf>
    <xf numFmtId="9" fontId="6" fillId="22" borderId="0" xfId="0" applyNumberFormat="1" applyFont="1" applyFill="1" applyBorder="1" applyAlignment="1" applyProtection="1">
      <alignment horizontal="right" vertical="center" wrapText="1"/>
    </xf>
    <xf numFmtId="0" fontId="63" fillId="6" borderId="33" xfId="0" applyFont="1" applyFill="1" applyBorder="1" applyAlignment="1" applyProtection="1">
      <alignment vertical="center" wrapText="1"/>
    </xf>
    <xf numFmtId="0" fontId="63" fillId="6" borderId="31" xfId="0" applyFont="1" applyFill="1" applyBorder="1" applyAlignment="1" applyProtection="1">
      <alignment vertical="center" wrapText="1"/>
    </xf>
    <xf numFmtId="0" fontId="63" fillId="6" borderId="38" xfId="0" applyFont="1" applyFill="1" applyBorder="1" applyAlignment="1" applyProtection="1">
      <alignment vertical="center" wrapText="1"/>
    </xf>
    <xf numFmtId="0" fontId="63" fillId="6" borderId="45" xfId="0" applyFont="1" applyFill="1" applyBorder="1" applyAlignment="1" applyProtection="1">
      <alignment vertical="center" wrapText="1"/>
    </xf>
    <xf numFmtId="0" fontId="63" fillId="6" borderId="38" xfId="0" applyFont="1" applyFill="1" applyBorder="1" applyAlignment="1" applyProtection="1">
      <alignment vertical="center" wrapText="1"/>
      <protection locked="0"/>
    </xf>
    <xf numFmtId="0" fontId="63" fillId="6" borderId="45" xfId="0" applyFont="1" applyFill="1" applyBorder="1" applyAlignment="1" applyProtection="1">
      <alignment vertical="center" wrapText="1"/>
      <protection locked="0"/>
    </xf>
    <xf numFmtId="0" fontId="63" fillId="6" borderId="33" xfId="0" applyFont="1" applyFill="1" applyBorder="1" applyAlignment="1" applyProtection="1">
      <alignment vertical="center" wrapText="1"/>
      <protection locked="0"/>
    </xf>
    <xf numFmtId="0" fontId="63" fillId="6" borderId="31" xfId="0" applyFont="1" applyFill="1" applyBorder="1" applyAlignment="1" applyProtection="1">
      <alignment vertical="center" wrapText="1"/>
      <protection locked="0"/>
    </xf>
    <xf numFmtId="0" fontId="63" fillId="6" borderId="38" xfId="0" applyFont="1" applyFill="1" applyBorder="1" applyAlignment="1" applyProtection="1">
      <alignment vertical="center"/>
      <protection locked="0"/>
    </xf>
    <xf numFmtId="0" fontId="63" fillId="6" borderId="45" xfId="0" applyFont="1" applyFill="1" applyBorder="1" applyAlignment="1" applyProtection="1">
      <alignment vertical="center"/>
      <protection locked="0"/>
    </xf>
    <xf numFmtId="0" fontId="6" fillId="33" borderId="37" xfId="0" applyFont="1" applyFill="1" applyBorder="1" applyAlignment="1">
      <alignment horizontal="center" vertical="center" wrapText="1"/>
    </xf>
    <xf numFmtId="0" fontId="19" fillId="18" borderId="33" xfId="0" applyFont="1" applyFill="1" applyBorder="1" applyAlignment="1">
      <alignment horizontal="center" vertical="center" wrapText="1"/>
    </xf>
    <xf numFmtId="9" fontId="19" fillId="33" borderId="33" xfId="0" applyNumberFormat="1" applyFont="1" applyFill="1" applyBorder="1" applyAlignment="1">
      <alignment horizontal="center" vertical="center" wrapText="1"/>
    </xf>
    <xf numFmtId="0" fontId="2" fillId="27" borderId="0" xfId="0" applyFont="1" applyFill="1" applyBorder="1" applyAlignment="1">
      <alignment horizontal="center" vertical="center" wrapText="1"/>
    </xf>
    <xf numFmtId="9" fontId="2" fillId="27" borderId="0" xfId="0" applyNumberFormat="1" applyFont="1" applyFill="1" applyBorder="1" applyAlignment="1">
      <alignment horizontal="center" vertical="center" wrapText="1"/>
    </xf>
    <xf numFmtId="0" fontId="2" fillId="27" borderId="33" xfId="0" applyFont="1" applyFill="1" applyBorder="1" applyAlignment="1">
      <alignment horizontal="center" vertical="center" wrapText="1"/>
    </xf>
    <xf numFmtId="9" fontId="2" fillId="27" borderId="33" xfId="0" applyNumberFormat="1" applyFont="1" applyFill="1" applyBorder="1" applyAlignment="1">
      <alignment horizontal="center" vertical="center" wrapText="1"/>
    </xf>
    <xf numFmtId="0" fontId="2" fillId="28" borderId="0" xfId="0" applyFont="1" applyFill="1" applyBorder="1" applyAlignment="1">
      <alignment horizontal="center" vertical="center" wrapText="1"/>
    </xf>
    <xf numFmtId="9" fontId="2" fillId="28" borderId="0" xfId="0" applyNumberFormat="1" applyFont="1" applyFill="1" applyBorder="1" applyAlignment="1">
      <alignment horizontal="center" vertical="center" wrapText="1"/>
    </xf>
    <xf numFmtId="0" fontId="2" fillId="28" borderId="33" xfId="0" applyFont="1" applyFill="1" applyBorder="1" applyAlignment="1">
      <alignment horizontal="center" vertical="center" wrapText="1"/>
    </xf>
    <xf numFmtId="9" fontId="2" fillId="28" borderId="33" xfId="0" applyNumberFormat="1" applyFont="1" applyFill="1" applyBorder="1" applyAlignment="1">
      <alignment horizontal="center" vertical="center" wrapText="1"/>
    </xf>
    <xf numFmtId="0" fontId="2" fillId="29" borderId="0" xfId="0" applyFont="1" applyFill="1" applyBorder="1" applyAlignment="1">
      <alignment horizontal="center" vertical="center" wrapText="1"/>
    </xf>
    <xf numFmtId="9" fontId="2" fillId="29" borderId="0" xfId="0" applyNumberFormat="1" applyFont="1" applyFill="1" applyBorder="1" applyAlignment="1">
      <alignment horizontal="center" vertical="center" wrapText="1"/>
    </xf>
    <xf numFmtId="0" fontId="2" fillId="29" borderId="33" xfId="0" applyFont="1" applyFill="1" applyBorder="1" applyAlignment="1">
      <alignment horizontal="center" vertical="center" wrapText="1"/>
    </xf>
    <xf numFmtId="9" fontId="6" fillId="30" borderId="0" xfId="0" applyNumberFormat="1" applyFont="1" applyFill="1" applyBorder="1" applyAlignment="1">
      <alignment horizontal="center" vertical="center" wrapText="1"/>
    </xf>
    <xf numFmtId="9" fontId="2" fillId="29" borderId="33" xfId="0" applyNumberFormat="1" applyFont="1" applyFill="1" applyBorder="1" applyAlignment="1">
      <alignment horizontal="center" vertical="center" wrapText="1"/>
    </xf>
    <xf numFmtId="0" fontId="2" fillId="30" borderId="0" xfId="0" applyFont="1" applyFill="1" applyBorder="1" applyAlignment="1">
      <alignment horizontal="center" vertical="center" wrapText="1"/>
    </xf>
    <xf numFmtId="9" fontId="2" fillId="30" borderId="0" xfId="0" applyNumberFormat="1" applyFont="1" applyFill="1" applyBorder="1" applyAlignment="1">
      <alignment horizontal="center" vertical="center" wrapText="1"/>
    </xf>
    <xf numFmtId="0" fontId="2" fillId="30" borderId="33" xfId="0" applyFont="1" applyFill="1" applyBorder="1" applyAlignment="1">
      <alignment horizontal="center" vertical="center" wrapText="1"/>
    </xf>
    <xf numFmtId="9" fontId="2" fillId="30" borderId="33" xfId="0" applyNumberFormat="1" applyFont="1" applyFill="1" applyBorder="1" applyAlignment="1">
      <alignment horizontal="center" vertical="center" wrapText="1"/>
    </xf>
    <xf numFmtId="9" fontId="28" fillId="30" borderId="37" xfId="0" applyNumberFormat="1" applyFont="1" applyFill="1" applyBorder="1" applyAlignment="1">
      <alignment horizontal="center" vertical="center" wrapText="1"/>
    </xf>
    <xf numFmtId="9" fontId="7" fillId="30" borderId="37" xfId="0" applyNumberFormat="1" applyFont="1" applyFill="1" applyBorder="1" applyAlignment="1">
      <alignment horizontal="center" vertical="center" wrapText="1"/>
    </xf>
    <xf numFmtId="9" fontId="7" fillId="27" borderId="37" xfId="0" applyNumberFormat="1" applyFont="1" applyFill="1" applyBorder="1" applyAlignment="1">
      <alignment horizontal="center" vertical="center" wrapText="1"/>
    </xf>
    <xf numFmtId="9" fontId="7" fillId="28" borderId="37" xfId="0" applyNumberFormat="1" applyFont="1" applyFill="1" applyBorder="1" applyAlignment="1">
      <alignment horizontal="center" vertical="center" wrapText="1"/>
    </xf>
    <xf numFmtId="9" fontId="7" fillId="29" borderId="37" xfId="0" applyNumberFormat="1" applyFont="1" applyFill="1" applyBorder="1" applyAlignment="1">
      <alignment horizontal="center" vertical="center" wrapText="1"/>
    </xf>
    <xf numFmtId="0" fontId="2" fillId="31" borderId="0" xfId="0" applyFont="1" applyFill="1" applyBorder="1" applyAlignment="1">
      <alignment horizontal="center" vertical="center" wrapText="1"/>
    </xf>
    <xf numFmtId="9" fontId="2" fillId="31" borderId="0" xfId="0" applyNumberFormat="1" applyFont="1" applyFill="1" applyBorder="1" applyAlignment="1">
      <alignment horizontal="center" wrapText="1"/>
    </xf>
    <xf numFmtId="0" fontId="2" fillId="31" borderId="33" xfId="0" applyFont="1" applyFill="1" applyBorder="1" applyAlignment="1">
      <alignment horizontal="center" vertical="center" wrapText="1"/>
    </xf>
    <xf numFmtId="9" fontId="2" fillId="31" borderId="33" xfId="0" applyNumberFormat="1" applyFont="1" applyFill="1" applyBorder="1" applyAlignment="1">
      <alignment horizontal="center" wrapText="1"/>
    </xf>
    <xf numFmtId="9" fontId="7" fillId="31" borderId="37" xfId="0" applyNumberFormat="1" applyFont="1" applyFill="1" applyBorder="1" applyAlignment="1">
      <alignment horizontal="center" vertical="center" wrapText="1"/>
    </xf>
    <xf numFmtId="9" fontId="7" fillId="27" borderId="39" xfId="0" applyNumberFormat="1" applyFont="1" applyFill="1" applyBorder="1" applyAlignment="1">
      <alignment horizontal="left" vertical="center" indent="1"/>
    </xf>
    <xf numFmtId="9" fontId="7" fillId="27" borderId="37" xfId="0" applyNumberFormat="1" applyFont="1" applyFill="1" applyBorder="1" applyAlignment="1">
      <alignment horizontal="left" vertical="center" indent="1"/>
    </xf>
    <xf numFmtId="9" fontId="6" fillId="27" borderId="35" xfId="0" applyNumberFormat="1" applyFont="1" applyFill="1" applyBorder="1" applyAlignment="1">
      <alignment horizontal="left" vertical="center" indent="2"/>
    </xf>
    <xf numFmtId="9" fontId="6" fillId="27" borderId="0" xfId="0" applyNumberFormat="1" applyFont="1" applyFill="1" applyBorder="1" applyAlignment="1">
      <alignment horizontal="left" vertical="center" indent="2"/>
    </xf>
    <xf numFmtId="9" fontId="7" fillId="28" borderId="39" xfId="0" applyNumberFormat="1" applyFont="1" applyFill="1" applyBorder="1" applyAlignment="1">
      <alignment horizontal="left" vertical="center" indent="1"/>
    </xf>
    <xf numFmtId="9" fontId="7" fillId="28" borderId="37" xfId="0" applyNumberFormat="1" applyFont="1" applyFill="1" applyBorder="1" applyAlignment="1">
      <alignment horizontal="left" vertical="center" indent="1"/>
    </xf>
    <xf numFmtId="9" fontId="6" fillId="28" borderId="35" xfId="0" applyNumberFormat="1" applyFont="1" applyFill="1" applyBorder="1" applyAlignment="1">
      <alignment horizontal="left" vertical="center" indent="2"/>
    </xf>
    <xf numFmtId="9" fontId="6" fillId="28" borderId="0" xfId="0" applyNumberFormat="1" applyFont="1" applyFill="1" applyBorder="1" applyAlignment="1">
      <alignment horizontal="left" vertical="center" indent="2"/>
    </xf>
    <xf numFmtId="9" fontId="7" fillId="29" borderId="39" xfId="0" applyNumberFormat="1" applyFont="1" applyFill="1" applyBorder="1" applyAlignment="1">
      <alignment horizontal="left" vertical="center" indent="1"/>
    </xf>
    <xf numFmtId="9" fontId="7" fillId="29" borderId="37" xfId="0" applyNumberFormat="1" applyFont="1" applyFill="1" applyBorder="1" applyAlignment="1">
      <alignment horizontal="left" vertical="center" indent="1"/>
    </xf>
    <xf numFmtId="9" fontId="6" fillId="29" borderId="35" xfId="0" applyNumberFormat="1" applyFont="1" applyFill="1" applyBorder="1" applyAlignment="1">
      <alignment horizontal="left" vertical="center" indent="2"/>
    </xf>
    <xf numFmtId="9" fontId="6" fillId="29" borderId="0" xfId="0" applyNumberFormat="1" applyFont="1" applyFill="1" applyBorder="1" applyAlignment="1">
      <alignment horizontal="left" vertical="center" indent="2"/>
    </xf>
    <xf numFmtId="9" fontId="7" fillId="30" borderId="39" xfId="0" applyNumberFormat="1" applyFont="1" applyFill="1" applyBorder="1" applyAlignment="1">
      <alignment horizontal="left" vertical="center" indent="1"/>
    </xf>
    <xf numFmtId="9" fontId="7" fillId="30" borderId="37" xfId="0" applyNumberFormat="1" applyFont="1" applyFill="1" applyBorder="1" applyAlignment="1">
      <alignment horizontal="left" vertical="center" indent="1"/>
    </xf>
    <xf numFmtId="9" fontId="6" fillId="30" borderId="35" xfId="0" applyNumberFormat="1" applyFont="1" applyFill="1" applyBorder="1" applyAlignment="1">
      <alignment horizontal="left" vertical="center" indent="2"/>
    </xf>
    <xf numFmtId="9" fontId="6" fillId="30" borderId="0" xfId="0" applyNumberFormat="1" applyFont="1" applyFill="1" applyBorder="1" applyAlignment="1">
      <alignment horizontal="left" vertical="center" indent="2"/>
    </xf>
    <xf numFmtId="9" fontId="7" fillId="31" borderId="39" xfId="0" applyNumberFormat="1" applyFont="1" applyFill="1" applyBorder="1" applyAlignment="1">
      <alignment horizontal="left" vertical="center" indent="1"/>
    </xf>
    <xf numFmtId="9" fontId="7" fillId="31" borderId="37" xfId="0" applyNumberFormat="1" applyFont="1" applyFill="1" applyBorder="1" applyAlignment="1">
      <alignment horizontal="left" vertical="center" indent="1"/>
    </xf>
    <xf numFmtId="9" fontId="6" fillId="31" borderId="35" xfId="0" applyNumberFormat="1" applyFont="1" applyFill="1" applyBorder="1" applyAlignment="1">
      <alignment horizontal="left" vertical="center" indent="2"/>
    </xf>
    <xf numFmtId="9" fontId="6" fillId="31" borderId="0" xfId="0" applyNumberFormat="1" applyFont="1" applyFill="1" applyBorder="1" applyAlignment="1">
      <alignment horizontal="left" vertical="center" indent="2"/>
    </xf>
    <xf numFmtId="9" fontId="6" fillId="31" borderId="36" xfId="0" applyNumberFormat="1" applyFont="1" applyFill="1" applyBorder="1" applyAlignment="1">
      <alignment horizontal="left" vertical="center" indent="2"/>
    </xf>
    <xf numFmtId="9" fontId="6" fillId="31" borderId="33" xfId="0" applyNumberFormat="1" applyFont="1" applyFill="1" applyBorder="1" applyAlignment="1">
      <alignment horizontal="left" vertical="center" indent="2"/>
    </xf>
    <xf numFmtId="9" fontId="6" fillId="30" borderId="36" xfId="0" applyNumberFormat="1" applyFont="1" applyFill="1" applyBorder="1" applyAlignment="1">
      <alignment horizontal="left" vertical="center" indent="2"/>
    </xf>
    <xf numFmtId="9" fontId="6" fillId="30" borderId="33" xfId="0" applyNumberFormat="1" applyFont="1" applyFill="1" applyBorder="1" applyAlignment="1">
      <alignment horizontal="left" vertical="center" indent="2"/>
    </xf>
    <xf numFmtId="9" fontId="6" fillId="29" borderId="36" xfId="0" applyNumberFormat="1" applyFont="1" applyFill="1" applyBorder="1" applyAlignment="1">
      <alignment horizontal="left" vertical="center" indent="2"/>
    </xf>
    <xf numFmtId="9" fontId="6" fillId="29" borderId="33" xfId="0" applyNumberFormat="1" applyFont="1" applyFill="1" applyBorder="1" applyAlignment="1">
      <alignment horizontal="left" vertical="center" indent="2"/>
    </xf>
    <xf numFmtId="9" fontId="6" fillId="28" borderId="36" xfId="0" applyNumberFormat="1" applyFont="1" applyFill="1" applyBorder="1" applyAlignment="1">
      <alignment horizontal="left" vertical="center" indent="2"/>
    </xf>
    <xf numFmtId="9" fontId="6" fillId="28" borderId="33" xfId="0" applyNumberFormat="1" applyFont="1" applyFill="1" applyBorder="1" applyAlignment="1">
      <alignment horizontal="left" vertical="center" indent="2"/>
    </xf>
    <xf numFmtId="9" fontId="6" fillId="27" borderId="36" xfId="0" applyNumberFormat="1" applyFont="1" applyFill="1" applyBorder="1" applyAlignment="1">
      <alignment horizontal="left" vertical="center" indent="2"/>
    </xf>
    <xf numFmtId="9" fontId="6" fillId="27" borderId="33" xfId="0" applyNumberFormat="1" applyFont="1" applyFill="1" applyBorder="1" applyAlignment="1">
      <alignment horizontal="left" vertical="center" indent="2"/>
    </xf>
    <xf numFmtId="9" fontId="7" fillId="27" borderId="35" xfId="0" applyNumberFormat="1" applyFont="1" applyFill="1" applyBorder="1" applyAlignment="1">
      <alignment horizontal="left" vertical="center" indent="1"/>
    </xf>
    <xf numFmtId="9" fontId="7" fillId="27" borderId="0" xfId="0" applyNumberFormat="1" applyFont="1" applyFill="1" applyBorder="1" applyAlignment="1">
      <alignment horizontal="left" vertical="center" indent="1"/>
    </xf>
    <xf numFmtId="9" fontId="7" fillId="27" borderId="0" xfId="0" applyNumberFormat="1" applyFont="1" applyFill="1" applyBorder="1" applyAlignment="1">
      <alignment horizontal="center" vertical="center" wrapText="1"/>
    </xf>
    <xf numFmtId="0" fontId="6" fillId="18" borderId="0" xfId="0" applyFont="1" applyFill="1" applyBorder="1" applyAlignment="1">
      <alignment horizontal="center" vertical="center" wrapText="1"/>
    </xf>
    <xf numFmtId="0" fontId="0" fillId="6" borderId="33" xfId="0" applyFill="1" applyBorder="1"/>
    <xf numFmtId="9" fontId="19" fillId="18" borderId="33" xfId="0" applyNumberFormat="1" applyFont="1" applyFill="1" applyBorder="1" applyAlignment="1">
      <alignment horizontal="center" vertical="center" wrapText="1"/>
    </xf>
    <xf numFmtId="0" fontId="63" fillId="21" borderId="0" xfId="0" applyFont="1" applyFill="1" applyBorder="1" applyAlignment="1" applyProtection="1">
      <alignment horizontal="left" vertical="center" wrapText="1" indent="1"/>
      <protection locked="0"/>
    </xf>
    <xf numFmtId="0" fontId="52" fillId="9" borderId="33" xfId="0" applyFont="1" applyFill="1" applyBorder="1" applyAlignment="1">
      <alignment horizontal="left" vertical="center" wrapText="1" indent="1"/>
    </xf>
    <xf numFmtId="0" fontId="37" fillId="9" borderId="33" xfId="0" applyFont="1" applyFill="1" applyBorder="1" applyAlignment="1" applyProtection="1">
      <alignment horizontal="left" vertical="center" wrapText="1"/>
      <protection locked="0"/>
    </xf>
    <xf numFmtId="0" fontId="6" fillId="18" borderId="0" xfId="0" applyFont="1" applyFill="1" applyBorder="1" applyAlignment="1">
      <alignment vertical="center" wrapText="1"/>
    </xf>
    <xf numFmtId="166" fontId="65" fillId="3" borderId="40" xfId="0" applyNumberFormat="1" applyFont="1" applyFill="1" applyBorder="1" applyAlignment="1" applyProtection="1">
      <alignment horizontal="left" vertical="center" wrapText="1"/>
      <protection locked="0"/>
    </xf>
    <xf numFmtId="0" fontId="37" fillId="14" borderId="47" xfId="0" applyFont="1" applyFill="1" applyBorder="1" applyAlignment="1" applyProtection="1">
      <alignment horizontal="center" vertical="center" wrapText="1"/>
    </xf>
    <xf numFmtId="0" fontId="37" fillId="14" borderId="47" xfId="0" applyFont="1" applyFill="1" applyBorder="1" applyAlignment="1" applyProtection="1">
      <alignment vertical="center" wrapText="1"/>
    </xf>
    <xf numFmtId="0" fontId="37" fillId="14" borderId="46" xfId="0" applyFont="1" applyFill="1" applyBorder="1" applyAlignment="1" applyProtection="1">
      <alignment horizontal="center" vertical="center" wrapText="1"/>
    </xf>
    <xf numFmtId="0" fontId="37" fillId="14" borderId="46" xfId="0" applyFont="1" applyFill="1" applyBorder="1" applyAlignment="1" applyProtection="1">
      <alignment vertical="center" wrapText="1"/>
    </xf>
    <xf numFmtId="9" fontId="37" fillId="14" borderId="46" xfId="0" applyNumberFormat="1" applyFont="1" applyFill="1" applyBorder="1" applyAlignment="1" applyProtection="1">
      <alignment horizontal="center" vertical="center" wrapText="1"/>
    </xf>
    <xf numFmtId="0" fontId="37" fillId="11" borderId="47" xfId="0" applyFont="1" applyFill="1" applyBorder="1" applyAlignment="1" applyProtection="1">
      <alignment horizontal="center" vertical="center" wrapText="1"/>
    </xf>
    <xf numFmtId="0" fontId="37" fillId="11" borderId="47" xfId="0" applyFont="1" applyFill="1" applyBorder="1" applyAlignment="1" applyProtection="1">
      <alignment vertical="center" wrapText="1"/>
    </xf>
    <xf numFmtId="0" fontId="37" fillId="13" borderId="47" xfId="0" applyFont="1" applyFill="1" applyBorder="1" applyAlignment="1" applyProtection="1">
      <alignment horizontal="center" vertical="center" wrapText="1"/>
    </xf>
    <xf numFmtId="0" fontId="37" fillId="13" borderId="47" xfId="0" applyFont="1" applyFill="1" applyBorder="1" applyAlignment="1" applyProtection="1">
      <alignment vertical="center" wrapText="1"/>
    </xf>
    <xf numFmtId="0" fontId="37" fillId="13" borderId="46" xfId="0" applyFont="1" applyFill="1" applyBorder="1" applyAlignment="1" applyProtection="1">
      <alignment horizontal="center" vertical="center" wrapText="1"/>
    </xf>
    <xf numFmtId="0" fontId="37" fillId="17" borderId="46" xfId="0" applyFont="1" applyFill="1" applyBorder="1" applyAlignment="1" applyProtection="1">
      <alignment vertical="center" wrapText="1"/>
    </xf>
    <xf numFmtId="9" fontId="37" fillId="17" borderId="46" xfId="0" applyNumberFormat="1" applyFont="1" applyFill="1" applyBorder="1" applyAlignment="1" applyProtection="1">
      <alignment horizontal="center" vertical="center" wrapText="1"/>
    </xf>
    <xf numFmtId="0" fontId="37" fillId="13" borderId="46" xfId="0" applyFont="1" applyFill="1" applyBorder="1" applyAlignment="1" applyProtection="1">
      <alignment vertical="center" wrapText="1"/>
    </xf>
    <xf numFmtId="9" fontId="37" fillId="13" borderId="46" xfId="0" applyNumberFormat="1" applyFont="1" applyFill="1" applyBorder="1" applyAlignment="1" applyProtection="1">
      <alignment horizontal="center" vertical="center" wrapText="1"/>
    </xf>
    <xf numFmtId="0" fontId="6" fillId="6" borderId="44" xfId="2" applyFont="1" applyFill="1" applyBorder="1" applyAlignment="1" applyProtection="1">
      <alignment horizontal="center" vertical="center" wrapText="1"/>
    </xf>
    <xf numFmtId="0" fontId="37" fillId="6" borderId="47" xfId="0" applyFont="1" applyFill="1" applyBorder="1" applyAlignment="1" applyProtection="1">
      <alignment horizontal="center" vertical="center" wrapText="1"/>
      <protection locked="0"/>
    </xf>
    <xf numFmtId="0" fontId="6" fillId="13" borderId="44" xfId="0" applyFont="1" applyFill="1" applyBorder="1" applyAlignment="1" applyProtection="1">
      <alignment horizontal="left" vertical="center" wrapText="1"/>
    </xf>
    <xf numFmtId="0" fontId="6" fillId="13" borderId="43" xfId="0" applyFont="1" applyFill="1" applyBorder="1" applyAlignment="1" applyProtection="1">
      <alignment horizontal="center" vertical="center" wrapText="1"/>
    </xf>
    <xf numFmtId="0" fontId="7" fillId="6" borderId="44" xfId="2" applyFont="1" applyFill="1" applyBorder="1" applyAlignment="1" applyProtection="1">
      <alignment horizontal="center" vertical="center" wrapText="1"/>
    </xf>
    <xf numFmtId="0" fontId="63" fillId="6" borderId="47" xfId="0" applyFont="1" applyFill="1" applyBorder="1" applyAlignment="1" applyProtection="1">
      <alignment horizontal="center" vertical="center" wrapText="1"/>
      <protection locked="0"/>
    </xf>
    <xf numFmtId="0" fontId="37" fillId="6" borderId="45" xfId="0" applyFont="1" applyFill="1" applyBorder="1" applyAlignment="1" applyProtection="1">
      <alignment horizontal="center" vertical="center" wrapText="1"/>
      <protection locked="0"/>
    </xf>
    <xf numFmtId="0" fontId="6" fillId="13" borderId="43" xfId="2" applyFont="1" applyFill="1" applyBorder="1" applyAlignment="1" applyProtection="1">
      <alignment horizontal="center" vertical="center" wrapText="1"/>
    </xf>
    <xf numFmtId="0" fontId="37" fillId="17" borderId="47" xfId="0" applyFont="1" applyFill="1" applyBorder="1" applyAlignment="1" applyProtection="1">
      <alignment horizontal="center" vertical="center" wrapText="1"/>
    </xf>
    <xf numFmtId="0" fontId="37" fillId="17" borderId="47" xfId="0" applyFont="1" applyFill="1" applyBorder="1" applyAlignment="1" applyProtection="1">
      <alignment vertical="center" wrapText="1"/>
    </xf>
    <xf numFmtId="0" fontId="37" fillId="17" borderId="46" xfId="0" applyFont="1" applyFill="1" applyBorder="1" applyAlignment="1" applyProtection="1">
      <alignment horizontal="center" vertical="center" wrapText="1"/>
    </xf>
    <xf numFmtId="0" fontId="37" fillId="16" borderId="47" xfId="0" applyFont="1" applyFill="1" applyBorder="1" applyAlignment="1" applyProtection="1">
      <alignment horizontal="center" vertical="center" wrapText="1"/>
    </xf>
    <xf numFmtId="0" fontId="37" fillId="16" borderId="47" xfId="0" applyFont="1" applyFill="1" applyBorder="1" applyAlignment="1" applyProtection="1">
      <alignment vertical="center" wrapText="1"/>
    </xf>
    <xf numFmtId="0" fontId="6" fillId="17" borderId="44" xfId="0" applyFont="1" applyFill="1" applyBorder="1" applyAlignment="1" applyProtection="1">
      <alignment horizontal="left" vertical="center" wrapText="1"/>
    </xf>
    <xf numFmtId="0" fontId="37" fillId="17" borderId="53" xfId="0" applyFont="1" applyFill="1" applyBorder="1" applyAlignment="1" applyProtection="1">
      <alignment horizontal="center" vertical="center" wrapText="1"/>
    </xf>
    <xf numFmtId="0" fontId="37" fillId="17" borderId="35" xfId="0" applyFont="1" applyFill="1" applyBorder="1" applyAlignment="1" applyProtection="1">
      <alignment horizontal="center" vertical="center"/>
    </xf>
    <xf numFmtId="0" fontId="39" fillId="11" borderId="47" xfId="0" quotePrefix="1" applyFont="1" applyFill="1" applyBorder="1" applyAlignment="1" applyProtection="1">
      <alignment vertical="center" wrapText="1"/>
    </xf>
    <xf numFmtId="0" fontId="37" fillId="17" borderId="64" xfId="0" applyFont="1" applyFill="1" applyBorder="1" applyAlignment="1" applyProtection="1">
      <alignment horizontal="center" vertical="center"/>
    </xf>
    <xf numFmtId="0" fontId="39" fillId="11" borderId="47" xfId="0" applyFont="1" applyFill="1" applyBorder="1" applyAlignment="1" applyProtection="1">
      <alignment vertical="center" wrapText="1"/>
    </xf>
    <xf numFmtId="0" fontId="37" fillId="11" borderId="47" xfId="0" applyFont="1" applyFill="1" applyBorder="1" applyAlignment="1" applyProtection="1">
      <alignment horizontal="left" vertical="center" wrapText="1"/>
    </xf>
    <xf numFmtId="0" fontId="37" fillId="11" borderId="46" xfId="0" applyFont="1" applyFill="1" applyBorder="1" applyAlignment="1" applyProtection="1">
      <alignment horizontal="center" vertical="center"/>
    </xf>
    <xf numFmtId="0" fontId="38" fillId="6" borderId="65" xfId="0" applyFont="1" applyFill="1" applyBorder="1" applyAlignment="1" applyProtection="1">
      <alignment horizontal="center" vertical="center"/>
    </xf>
    <xf numFmtId="0" fontId="37" fillId="11" borderId="66" xfId="0" applyFont="1" applyFill="1" applyBorder="1" applyAlignment="1" applyProtection="1">
      <alignment horizontal="center" vertical="center"/>
    </xf>
    <xf numFmtId="0" fontId="37" fillId="11" borderId="67" xfId="0" applyFont="1" applyFill="1" applyBorder="1" applyAlignment="1" applyProtection="1">
      <alignment horizontal="center" vertical="center"/>
    </xf>
    <xf numFmtId="0" fontId="37" fillId="11" borderId="68" xfId="0" applyFont="1" applyFill="1" applyBorder="1" applyAlignment="1" applyProtection="1">
      <alignment horizontal="center" vertical="center"/>
    </xf>
    <xf numFmtId="0" fontId="37" fillId="17" borderId="68" xfId="0" applyFont="1" applyFill="1" applyBorder="1" applyAlignment="1" applyProtection="1">
      <alignment horizontal="center" vertical="center"/>
    </xf>
    <xf numFmtId="0" fontId="37" fillId="17" borderId="69" xfId="0" applyFont="1" applyFill="1" applyBorder="1" applyAlignment="1" applyProtection="1">
      <alignment horizontal="center" vertical="center"/>
    </xf>
    <xf numFmtId="0" fontId="39" fillId="11" borderId="46" xfId="0" applyFont="1" applyFill="1" applyBorder="1" applyAlignment="1" applyProtection="1">
      <alignment vertical="center" wrapText="1"/>
    </xf>
    <xf numFmtId="0" fontId="37" fillId="11" borderId="36" xfId="0" applyFont="1" applyFill="1" applyBorder="1" applyAlignment="1" applyProtection="1">
      <alignment horizontal="left" vertical="center" wrapText="1"/>
    </xf>
    <xf numFmtId="0" fontId="39" fillId="16" borderId="47" xfId="0" applyFont="1" applyFill="1" applyBorder="1" applyAlignment="1" applyProtection="1">
      <alignment vertical="center" wrapText="1"/>
    </xf>
    <xf numFmtId="0" fontId="37" fillId="16" borderId="46" xfId="0" applyFont="1" applyFill="1" applyBorder="1" applyAlignment="1" applyProtection="1">
      <alignment horizontal="center" vertical="center"/>
    </xf>
    <xf numFmtId="0" fontId="37" fillId="16" borderId="41" xfId="0" applyFont="1" applyFill="1" applyBorder="1" applyAlignment="1" applyProtection="1">
      <alignment horizontal="center" vertical="center"/>
    </xf>
    <xf numFmtId="0" fontId="6" fillId="11" borderId="47" xfId="0" applyFont="1" applyFill="1" applyBorder="1" applyAlignment="1" applyProtection="1">
      <alignment vertical="center" wrapText="1"/>
    </xf>
    <xf numFmtId="0" fontId="37" fillId="2" borderId="46" xfId="0" applyFont="1" applyFill="1" applyBorder="1" applyAlignment="1" applyProtection="1">
      <alignment horizontal="center" vertical="center" wrapText="1"/>
    </xf>
    <xf numFmtId="0" fontId="39" fillId="2" borderId="47" xfId="0" applyFont="1" applyFill="1" applyBorder="1" applyAlignment="1" applyProtection="1">
      <alignment vertical="center" wrapText="1"/>
    </xf>
    <xf numFmtId="0" fontId="39" fillId="17" borderId="47" xfId="0" applyFont="1" applyFill="1" applyBorder="1" applyAlignment="1" applyProtection="1">
      <alignment vertical="center" wrapText="1"/>
    </xf>
    <xf numFmtId="0" fontId="39" fillId="16" borderId="47" xfId="0" applyFont="1" applyFill="1" applyBorder="1" applyAlignment="1" applyProtection="1">
      <alignment horizontal="left" vertical="center" wrapText="1"/>
    </xf>
    <xf numFmtId="0" fontId="37" fillId="16" borderId="46" xfId="0" applyFont="1" applyFill="1" applyBorder="1" applyAlignment="1" applyProtection="1">
      <alignment vertical="center" wrapText="1"/>
    </xf>
    <xf numFmtId="9" fontId="37" fillId="16" borderId="46" xfId="0" applyNumberFormat="1" applyFont="1" applyFill="1" applyBorder="1" applyAlignment="1" applyProtection="1">
      <alignment horizontal="center" vertical="center" wrapText="1"/>
    </xf>
    <xf numFmtId="0" fontId="6" fillId="0" borderId="0" xfId="0" applyFont="1" applyFill="1" applyBorder="1" applyAlignment="1">
      <alignment vertical="center" wrapText="1"/>
    </xf>
    <xf numFmtId="0" fontId="6" fillId="32" borderId="0" xfId="0" applyFont="1" applyFill="1" applyBorder="1" applyAlignment="1">
      <alignment vertical="center" wrapText="1"/>
    </xf>
    <xf numFmtId="0" fontId="6" fillId="32" borderId="0" xfId="0" applyFont="1" applyFill="1" applyBorder="1" applyAlignment="1">
      <alignment horizontal="center" vertical="center" wrapText="1"/>
    </xf>
    <xf numFmtId="0" fontId="0" fillId="14" borderId="33" xfId="0" applyFill="1" applyBorder="1"/>
    <xf numFmtId="0" fontId="19" fillId="32" borderId="33" xfId="0" applyFont="1" applyFill="1" applyBorder="1" applyAlignment="1">
      <alignment horizontal="center" vertical="center" wrapText="1"/>
    </xf>
    <xf numFmtId="9" fontId="19" fillId="32" borderId="33" xfId="0" applyNumberFormat="1" applyFont="1" applyFill="1" applyBorder="1" applyAlignment="1">
      <alignment horizontal="center" vertical="center" wrapText="1"/>
    </xf>
    <xf numFmtId="0" fontId="63" fillId="3" borderId="33" xfId="0" applyFont="1" applyFill="1" applyBorder="1" applyAlignment="1" applyProtection="1">
      <alignment vertical="center" wrapText="1"/>
      <protection locked="0"/>
    </xf>
    <xf numFmtId="9" fontId="6" fillId="31" borderId="33" xfId="0" applyNumberFormat="1" applyFont="1" applyFill="1" applyBorder="1" applyAlignment="1">
      <alignment horizontal="center" vertical="center" wrapText="1"/>
    </xf>
    <xf numFmtId="0" fontId="0" fillId="13" borderId="33" xfId="0" applyFill="1" applyBorder="1"/>
    <xf numFmtId="0" fontId="19" fillId="33" borderId="33" xfId="0" applyFont="1" applyFill="1" applyBorder="1" applyAlignment="1">
      <alignment horizontal="center" vertical="center" wrapText="1"/>
    </xf>
    <xf numFmtId="0" fontId="80" fillId="9" borderId="0" xfId="0" applyFont="1" applyFill="1" applyAlignment="1">
      <alignment horizontal="center" vertical="center"/>
    </xf>
    <xf numFmtId="9" fontId="6" fillId="35" borderId="0" xfId="0" applyNumberFormat="1" applyFont="1" applyFill="1" applyBorder="1" applyAlignment="1">
      <alignment horizontal="center" vertical="center" wrapText="1"/>
    </xf>
    <xf numFmtId="0" fontId="40" fillId="35" borderId="0" xfId="0" applyFont="1" applyFill="1" applyBorder="1" applyAlignment="1">
      <alignment horizontal="center" vertical="center"/>
    </xf>
    <xf numFmtId="0" fontId="39" fillId="35" borderId="0" xfId="0" applyFont="1" applyFill="1" applyBorder="1" applyAlignment="1">
      <alignment horizontal="left" vertical="center" wrapText="1" indent="1"/>
    </xf>
    <xf numFmtId="0" fontId="1" fillId="35" borderId="0" xfId="0" applyFont="1" applyFill="1" applyBorder="1" applyAlignment="1">
      <alignment vertical="center" wrapText="1"/>
    </xf>
    <xf numFmtId="0" fontId="52" fillId="35" borderId="0" xfId="0" applyFont="1" applyFill="1" applyBorder="1" applyAlignment="1">
      <alignment horizontal="left" vertical="center" wrapText="1" indent="1"/>
    </xf>
    <xf numFmtId="0" fontId="40" fillId="34" borderId="0" xfId="0" applyFont="1" applyFill="1" applyBorder="1" applyAlignment="1">
      <alignment horizontal="center" vertical="center"/>
    </xf>
    <xf numFmtId="0" fontId="39" fillId="34" borderId="0" xfId="0" applyFont="1" applyFill="1" applyBorder="1" applyAlignment="1">
      <alignment horizontal="left" vertical="center" wrapText="1" indent="1"/>
    </xf>
    <xf numFmtId="0" fontId="1" fillId="34" borderId="0" xfId="0" applyFont="1" applyFill="1" applyBorder="1" applyAlignment="1">
      <alignment vertical="center" wrapText="1"/>
    </xf>
    <xf numFmtId="0" fontId="52" fillId="34" borderId="0" xfId="0" applyFont="1" applyFill="1" applyBorder="1" applyAlignment="1">
      <alignment horizontal="left" vertical="center" wrapText="1" indent="1"/>
    </xf>
    <xf numFmtId="0" fontId="3" fillId="13" borderId="37" xfId="0" applyFont="1" applyFill="1" applyBorder="1" applyAlignment="1">
      <alignment vertical="center" wrapText="1"/>
    </xf>
    <xf numFmtId="0" fontId="6" fillId="33" borderId="37" xfId="0" applyFont="1" applyFill="1" applyBorder="1" applyAlignment="1">
      <alignment vertical="center" wrapText="1"/>
    </xf>
    <xf numFmtId="0" fontId="3" fillId="13" borderId="33" xfId="0" applyFont="1" applyFill="1" applyBorder="1" applyAlignment="1">
      <alignment vertical="center" wrapText="1"/>
    </xf>
    <xf numFmtId="0" fontId="6" fillId="0" borderId="46" xfId="0" applyFont="1" applyFill="1" applyBorder="1" applyAlignment="1" applyProtection="1">
      <alignment horizontal="center" vertical="center"/>
      <protection hidden="1"/>
    </xf>
    <xf numFmtId="9" fontId="6" fillId="34" borderId="37" xfId="0" applyNumberFormat="1" applyFont="1" applyFill="1" applyBorder="1" applyAlignment="1">
      <alignment horizontal="center" vertical="center" wrapText="1"/>
    </xf>
    <xf numFmtId="0" fontId="82" fillId="13" borderId="39" xfId="0" applyFont="1" applyFill="1" applyBorder="1" applyAlignment="1" applyProtection="1">
      <alignment vertical="center"/>
      <protection hidden="1"/>
    </xf>
    <xf numFmtId="0" fontId="82" fillId="13" borderId="37" xfId="0" applyFont="1" applyFill="1" applyBorder="1" applyAlignment="1" applyProtection="1">
      <alignment vertical="center"/>
      <protection hidden="1"/>
    </xf>
    <xf numFmtId="0" fontId="82" fillId="13" borderId="37" xfId="0" applyFont="1" applyFill="1" applyBorder="1" applyAlignment="1" applyProtection="1">
      <alignment vertical="center"/>
    </xf>
    <xf numFmtId="0" fontId="83" fillId="13" borderId="37" xfId="0" applyFont="1" applyFill="1" applyBorder="1" applyAlignment="1">
      <alignment vertical="center" wrapText="1"/>
    </xf>
    <xf numFmtId="0" fontId="82" fillId="13" borderId="37" xfId="0" applyFont="1" applyFill="1" applyBorder="1" applyAlignment="1" applyProtection="1">
      <alignment horizontal="center" vertical="center" wrapText="1"/>
      <protection hidden="1"/>
    </xf>
    <xf numFmtId="9" fontId="82" fillId="13" borderId="37" xfId="0" applyNumberFormat="1" applyFont="1" applyFill="1" applyBorder="1" applyAlignment="1" applyProtection="1">
      <alignment horizontal="center" vertical="center" wrapText="1"/>
      <protection hidden="1"/>
    </xf>
    <xf numFmtId="0" fontId="83" fillId="0" borderId="0" xfId="0" applyFont="1" applyFill="1" applyBorder="1" applyAlignment="1">
      <alignment vertical="center" wrapText="1"/>
    </xf>
    <xf numFmtId="0" fontId="85" fillId="9" borderId="35" xfId="0" applyFont="1" applyFill="1" applyBorder="1" applyAlignment="1" applyProtection="1">
      <alignment horizontal="right" vertical="center" indent="1"/>
      <protection hidden="1"/>
    </xf>
    <xf numFmtId="0" fontId="85" fillId="9" borderId="0" xfId="0" applyFont="1" applyFill="1" applyBorder="1" applyAlignment="1" applyProtection="1">
      <alignment vertical="center"/>
      <protection hidden="1"/>
    </xf>
    <xf numFmtId="0" fontId="85" fillId="9" borderId="0" xfId="0" applyFont="1" applyFill="1" applyBorder="1" applyAlignment="1" applyProtection="1">
      <alignment horizontal="left" vertical="center" wrapText="1"/>
      <protection hidden="1"/>
    </xf>
    <xf numFmtId="0" fontId="85" fillId="9" borderId="0" xfId="0" applyFont="1" applyFill="1" applyBorder="1" applyAlignment="1">
      <alignment vertical="center" wrapText="1"/>
    </xf>
    <xf numFmtId="0" fontId="83" fillId="9" borderId="0" xfId="0" applyFont="1" applyFill="1" applyBorder="1" applyAlignment="1">
      <alignment vertical="center" wrapText="1"/>
    </xf>
    <xf numFmtId="0" fontId="85" fillId="9" borderId="0" xfId="0" applyFont="1" applyFill="1" applyBorder="1" applyAlignment="1" applyProtection="1">
      <alignment horizontal="center" vertical="center" wrapText="1"/>
      <protection hidden="1"/>
    </xf>
    <xf numFmtId="9" fontId="85" fillId="9" borderId="0" xfId="0" applyNumberFormat="1" applyFont="1" applyFill="1" applyBorder="1" applyAlignment="1" applyProtection="1">
      <alignment horizontal="center" vertical="center" wrapText="1"/>
      <protection hidden="1"/>
    </xf>
    <xf numFmtId="0" fontId="85" fillId="9" borderId="36" xfId="0" applyFont="1" applyFill="1" applyBorder="1" applyAlignment="1" applyProtection="1">
      <alignment horizontal="right" vertical="center" indent="1"/>
    </xf>
    <xf numFmtId="0" fontId="85" fillId="9" borderId="33" xfId="0" applyFont="1" applyFill="1" applyBorder="1" applyAlignment="1" applyProtection="1">
      <alignment vertical="center"/>
    </xf>
    <xf numFmtId="0" fontId="85" fillId="9" borderId="33" xfId="0" applyFont="1" applyFill="1" applyBorder="1" applyAlignment="1" applyProtection="1">
      <alignment horizontal="left" vertical="center" wrapText="1"/>
    </xf>
    <xf numFmtId="0" fontId="85" fillId="9" borderId="33" xfId="0" applyFont="1" applyFill="1" applyBorder="1" applyAlignment="1">
      <alignment vertical="center" wrapText="1"/>
    </xf>
    <xf numFmtId="0" fontId="83" fillId="9" borderId="33" xfId="0" applyFont="1" applyFill="1" applyBorder="1" applyAlignment="1">
      <alignment vertical="center" wrapText="1"/>
    </xf>
    <xf numFmtId="0" fontId="85" fillId="9" borderId="33" xfId="0" applyFont="1" applyFill="1" applyBorder="1" applyAlignment="1" applyProtection="1">
      <alignment horizontal="center" vertical="center" wrapText="1"/>
      <protection hidden="1"/>
    </xf>
    <xf numFmtId="9" fontId="85" fillId="9" borderId="33" xfId="0" applyNumberFormat="1" applyFont="1" applyFill="1" applyBorder="1" applyAlignment="1" applyProtection="1">
      <alignment horizontal="center" vertical="center" wrapText="1"/>
      <protection hidden="1"/>
    </xf>
    <xf numFmtId="0" fontId="85" fillId="9" borderId="0" xfId="0" applyFont="1" applyFill="1" applyBorder="1" applyAlignment="1" applyProtection="1">
      <alignment horizontal="left" vertical="center"/>
      <protection hidden="1"/>
    </xf>
    <xf numFmtId="0" fontId="85" fillId="9" borderId="36" xfId="0" applyFont="1" applyFill="1" applyBorder="1" applyAlignment="1" applyProtection="1">
      <alignment horizontal="right" vertical="center" indent="1"/>
      <protection hidden="1"/>
    </xf>
    <xf numFmtId="0" fontId="85" fillId="9" borderId="33" xfId="0" applyFont="1" applyFill="1" applyBorder="1" applyAlignment="1" applyProtection="1">
      <alignment vertical="center"/>
      <protection hidden="1"/>
    </xf>
    <xf numFmtId="0" fontId="85" fillId="9" borderId="33" xfId="0" applyFont="1" applyFill="1" applyBorder="1" applyAlignment="1" applyProtection="1">
      <alignment horizontal="left" vertical="center"/>
      <protection hidden="1"/>
    </xf>
    <xf numFmtId="0" fontId="85" fillId="9" borderId="33" xfId="0" applyFont="1" applyFill="1" applyBorder="1" applyAlignment="1" applyProtection="1">
      <alignment horizontal="center" vertical="center"/>
    </xf>
    <xf numFmtId="9" fontId="85" fillId="9" borderId="33" xfId="0" applyNumberFormat="1" applyFont="1" applyFill="1" applyBorder="1" applyAlignment="1" applyProtection="1">
      <alignment horizontal="center" vertical="center"/>
    </xf>
    <xf numFmtId="0" fontId="82" fillId="13" borderId="37" xfId="0" applyFont="1" applyFill="1" applyBorder="1" applyAlignment="1" applyProtection="1">
      <alignment horizontal="center" vertical="center"/>
    </xf>
    <xf numFmtId="9" fontId="82" fillId="13" borderId="37" xfId="0" applyNumberFormat="1" applyFont="1" applyFill="1" applyBorder="1" applyAlignment="1" applyProtection="1">
      <alignment horizontal="center" vertical="center"/>
    </xf>
    <xf numFmtId="0" fontId="85" fillId="9" borderId="0" xfId="0" applyFont="1" applyFill="1" applyBorder="1" applyAlignment="1" applyProtection="1">
      <alignment horizontal="left" vertical="center" indent="1"/>
      <protection hidden="1"/>
    </xf>
    <xf numFmtId="0" fontId="85" fillId="9" borderId="0" xfId="0" applyFont="1" applyFill="1" applyBorder="1" applyAlignment="1" applyProtection="1">
      <alignment horizontal="center" vertical="center"/>
    </xf>
    <xf numFmtId="9" fontId="85" fillId="9" borderId="0" xfId="0" applyNumberFormat="1" applyFont="1" applyFill="1" applyBorder="1" applyAlignment="1" applyProtection="1">
      <alignment horizontal="center" vertical="center"/>
    </xf>
    <xf numFmtId="0" fontId="85" fillId="9" borderId="33" xfId="0" applyFont="1" applyFill="1" applyBorder="1" applyAlignment="1" applyProtection="1">
      <alignment horizontal="left" vertical="center" indent="1"/>
      <protection hidden="1"/>
    </xf>
    <xf numFmtId="9" fontId="19" fillId="36" borderId="14" xfId="0" applyNumberFormat="1" applyFont="1" applyFill="1" applyBorder="1" applyAlignment="1" applyProtection="1">
      <alignment horizontal="center" vertical="center"/>
    </xf>
    <xf numFmtId="9" fontId="19" fillId="36" borderId="21" xfId="0" applyNumberFormat="1" applyFont="1" applyFill="1" applyBorder="1" applyAlignment="1" applyProtection="1">
      <alignment horizontal="center" vertical="center"/>
    </xf>
    <xf numFmtId="9" fontId="5" fillId="36" borderId="20" xfId="0" applyNumberFormat="1" applyFont="1" applyFill="1" applyBorder="1" applyAlignment="1" applyProtection="1">
      <alignment horizontal="left" vertical="center" indent="1"/>
    </xf>
    <xf numFmtId="9" fontId="5" fillId="36" borderId="14" xfId="0" applyNumberFormat="1" applyFont="1" applyFill="1" applyBorder="1" applyAlignment="1" applyProtection="1">
      <alignment horizontal="left" vertical="center" indent="1"/>
    </xf>
    <xf numFmtId="9" fontId="5" fillId="36" borderId="14" xfId="0" applyNumberFormat="1" applyFont="1" applyFill="1" applyBorder="1" applyAlignment="1" applyProtection="1">
      <alignment horizontal="left" vertical="center" wrapText="1" indent="1"/>
    </xf>
    <xf numFmtId="9" fontId="19" fillId="36" borderId="14" xfId="0" quotePrefix="1" applyNumberFormat="1" applyFont="1" applyFill="1" applyBorder="1" applyAlignment="1" applyProtection="1">
      <alignment horizontal="center" vertical="center"/>
    </xf>
    <xf numFmtId="9" fontId="5" fillId="36" borderId="16" xfId="0" applyNumberFormat="1" applyFont="1" applyFill="1" applyBorder="1" applyAlignment="1" applyProtection="1">
      <alignment horizontal="left" vertical="center" indent="1"/>
    </xf>
    <xf numFmtId="9" fontId="5" fillId="36" borderId="0" xfId="0" applyNumberFormat="1" applyFont="1" applyFill="1" applyBorder="1" applyAlignment="1" applyProtection="1">
      <alignment horizontal="left" vertical="center" indent="1"/>
    </xf>
    <xf numFmtId="0" fontId="5" fillId="14" borderId="0" xfId="0" applyFont="1" applyFill="1" applyBorder="1" applyAlignment="1" applyProtection="1">
      <alignment horizontal="left" vertical="center" indent="1"/>
    </xf>
    <xf numFmtId="9" fontId="19" fillId="36" borderId="0" xfId="0" applyNumberFormat="1" applyFont="1" applyFill="1" applyBorder="1" applyAlignment="1" applyProtection="1">
      <alignment horizontal="center" vertical="center"/>
    </xf>
    <xf numFmtId="9" fontId="19" fillId="36" borderId="30" xfId="0" applyNumberFormat="1" applyFont="1" applyFill="1" applyBorder="1" applyAlignment="1" applyProtection="1">
      <alignment horizontal="center" vertical="center"/>
    </xf>
    <xf numFmtId="9" fontId="19" fillId="36" borderId="22" xfId="0" applyNumberFormat="1" applyFont="1" applyFill="1" applyBorder="1" applyAlignment="1" applyProtection="1">
      <alignment horizontal="center" vertical="center"/>
    </xf>
    <xf numFmtId="9" fontId="34" fillId="3" borderId="27" xfId="0" applyNumberFormat="1" applyFont="1" applyFill="1" applyBorder="1" applyAlignment="1" applyProtection="1">
      <alignment horizontal="center" vertical="center"/>
    </xf>
    <xf numFmtId="9" fontId="34" fillId="3" borderId="19" xfId="0" applyNumberFormat="1" applyFont="1" applyFill="1" applyBorder="1" applyAlignment="1" applyProtection="1">
      <alignment horizontal="center" vertical="center"/>
    </xf>
    <xf numFmtId="0" fontId="23" fillId="37" borderId="0" xfId="0" applyFont="1" applyFill="1" applyBorder="1" applyAlignment="1" applyProtection="1">
      <alignment horizontal="left" vertical="center" indent="1"/>
    </xf>
    <xf numFmtId="0" fontId="23" fillId="3" borderId="0" xfId="0" applyFont="1" applyFill="1" applyBorder="1" applyProtection="1">
      <protection locked="0"/>
    </xf>
    <xf numFmtId="0" fontId="23" fillId="3" borderId="0" xfId="0" applyFont="1" applyFill="1" applyBorder="1" applyAlignment="1" applyProtection="1">
      <protection locked="0"/>
    </xf>
    <xf numFmtId="9" fontId="28" fillId="27" borderId="39" xfId="0" applyNumberFormat="1" applyFont="1" applyFill="1" applyBorder="1" applyAlignment="1">
      <alignment horizontal="left" vertical="center" indent="1"/>
    </xf>
    <xf numFmtId="9" fontId="28" fillId="27" borderId="37" xfId="0" applyNumberFormat="1" applyFont="1" applyFill="1" applyBorder="1" applyAlignment="1">
      <alignment horizontal="left" vertical="center" indent="1"/>
    </xf>
    <xf numFmtId="9" fontId="28" fillId="27" borderId="37" xfId="0" applyNumberFormat="1" applyFont="1" applyFill="1" applyBorder="1" applyAlignment="1">
      <alignment horizontal="center" vertical="center" wrapText="1"/>
    </xf>
    <xf numFmtId="0" fontId="86" fillId="0" borderId="0" xfId="0" applyFont="1" applyFill="1" applyBorder="1" applyAlignment="1">
      <alignment vertical="center" wrapText="1"/>
    </xf>
    <xf numFmtId="9" fontId="28" fillId="28" borderId="39" xfId="0" applyNumberFormat="1" applyFont="1" applyFill="1" applyBorder="1" applyAlignment="1">
      <alignment horizontal="left" vertical="center" indent="1"/>
    </xf>
    <xf numFmtId="9" fontId="28" fillId="28" borderId="37" xfId="0" applyNumberFormat="1" applyFont="1" applyFill="1" applyBorder="1" applyAlignment="1">
      <alignment horizontal="left" vertical="center" indent="1"/>
    </xf>
    <xf numFmtId="9" fontId="28" fillId="28" borderId="37" xfId="0" applyNumberFormat="1" applyFont="1" applyFill="1" applyBorder="1" applyAlignment="1">
      <alignment horizontal="center" vertical="center" wrapText="1"/>
    </xf>
    <xf numFmtId="9" fontId="28" fillId="29" borderId="39" xfId="0" applyNumberFormat="1" applyFont="1" applyFill="1" applyBorder="1" applyAlignment="1">
      <alignment horizontal="left" vertical="center" indent="1"/>
    </xf>
    <xf numFmtId="9" fontId="28" fillId="29" borderId="37" xfId="0" applyNumberFormat="1" applyFont="1" applyFill="1" applyBorder="1" applyAlignment="1">
      <alignment horizontal="left" vertical="center" indent="1"/>
    </xf>
    <xf numFmtId="9" fontId="28" fillId="29" borderId="37" xfId="0" applyNumberFormat="1" applyFont="1" applyFill="1" applyBorder="1" applyAlignment="1">
      <alignment horizontal="center" vertical="center" wrapText="1"/>
    </xf>
    <xf numFmtId="9" fontId="28" fillId="30" borderId="39" xfId="0" applyNumberFormat="1" applyFont="1" applyFill="1" applyBorder="1" applyAlignment="1">
      <alignment horizontal="left" vertical="center" indent="1"/>
    </xf>
    <xf numFmtId="9" fontId="28" fillId="30" borderId="37" xfId="0" applyNumberFormat="1" applyFont="1" applyFill="1" applyBorder="1" applyAlignment="1">
      <alignment horizontal="left" vertical="center" indent="1"/>
    </xf>
    <xf numFmtId="0" fontId="86" fillId="0" borderId="0" xfId="0" applyFont="1" applyFill="1" applyBorder="1" applyAlignment="1">
      <alignment horizontal="left" vertical="center" wrapText="1" indent="1"/>
    </xf>
    <xf numFmtId="9" fontId="28" fillId="31" borderId="39" xfId="0" applyNumberFormat="1" applyFont="1" applyFill="1" applyBorder="1" applyAlignment="1">
      <alignment horizontal="left" vertical="center" indent="1"/>
    </xf>
    <xf numFmtId="9" fontId="28" fillId="31" borderId="37" xfId="0" applyNumberFormat="1" applyFont="1" applyFill="1" applyBorder="1" applyAlignment="1">
      <alignment horizontal="left" vertical="center" indent="1"/>
    </xf>
    <xf numFmtId="9" fontId="28" fillId="31" borderId="37" xfId="0" applyNumberFormat="1" applyFont="1" applyFill="1" applyBorder="1" applyAlignment="1">
      <alignment horizontal="center" vertical="center" wrapText="1"/>
    </xf>
    <xf numFmtId="9" fontId="28" fillId="31" borderId="37" xfId="0" applyNumberFormat="1" applyFont="1" applyFill="1" applyBorder="1" applyAlignment="1">
      <alignment horizontal="right" vertical="center" wrapText="1"/>
    </xf>
    <xf numFmtId="9" fontId="28" fillId="30" borderId="37" xfId="0" applyNumberFormat="1" applyFont="1" applyFill="1" applyBorder="1" applyAlignment="1">
      <alignment horizontal="right" vertical="center" wrapText="1"/>
    </xf>
    <xf numFmtId="9" fontId="28" fillId="29" borderId="37" xfId="0" applyNumberFormat="1" applyFont="1" applyFill="1" applyBorder="1" applyAlignment="1">
      <alignment horizontal="right" vertical="center" wrapText="1"/>
    </xf>
    <xf numFmtId="9" fontId="28" fillId="28" borderId="37" xfId="0" applyNumberFormat="1" applyFont="1" applyFill="1" applyBorder="1" applyAlignment="1">
      <alignment horizontal="right" vertical="center" wrapText="1"/>
    </xf>
    <xf numFmtId="9" fontId="28" fillId="27" borderId="37" xfId="0" applyNumberFormat="1" applyFont="1" applyFill="1" applyBorder="1" applyAlignment="1">
      <alignment horizontal="right" vertical="center" wrapText="1"/>
    </xf>
    <xf numFmtId="0" fontId="90" fillId="13" borderId="37" xfId="0" applyFont="1" applyFill="1" applyBorder="1" applyAlignment="1">
      <alignment horizontal="right" vertical="center" wrapText="1"/>
    </xf>
    <xf numFmtId="0" fontId="4" fillId="3" borderId="0" xfId="0" applyFont="1" applyFill="1" applyBorder="1" applyAlignment="1" applyProtection="1">
      <alignment horizontal="left" vertical="top"/>
    </xf>
    <xf numFmtId="0" fontId="4" fillId="3" borderId="0" xfId="0" applyFont="1" applyFill="1" applyBorder="1" applyAlignment="1" applyProtection="1">
      <alignment horizontal="left" vertical="top" wrapText="1"/>
    </xf>
    <xf numFmtId="0" fontId="4" fillId="3" borderId="0" xfId="0" applyFont="1" applyFill="1" applyAlignment="1" applyProtection="1">
      <alignment vertical="top"/>
    </xf>
    <xf numFmtId="0" fontId="4" fillId="3" borderId="0" xfId="0" applyFont="1" applyFill="1" applyAlignment="1" applyProtection="1">
      <alignment horizontal="right" vertical="top"/>
    </xf>
    <xf numFmtId="0" fontId="79" fillId="4" borderId="0" xfId="0" applyFont="1" applyFill="1"/>
    <xf numFmtId="0" fontId="7" fillId="9" borderId="0" xfId="0" applyFont="1" applyFill="1" applyBorder="1" applyAlignment="1" applyProtection="1">
      <alignment horizontal="left" vertical="center" wrapText="1" indent="1"/>
    </xf>
    <xf numFmtId="0" fontId="6" fillId="9" borderId="0" xfId="0" applyFont="1" applyFill="1" applyBorder="1" applyAlignment="1" applyProtection="1">
      <alignment horizontal="left" vertical="center" wrapText="1" indent="1"/>
    </xf>
    <xf numFmtId="0" fontId="12" fillId="4" borderId="0" xfId="0" applyFont="1" applyFill="1"/>
    <xf numFmtId="0" fontId="79" fillId="3" borderId="0" xfId="0" applyFont="1" applyFill="1" applyBorder="1"/>
    <xf numFmtId="0" fontId="79" fillId="0" borderId="0" xfId="0" applyFont="1"/>
    <xf numFmtId="9" fontId="5" fillId="38" borderId="0" xfId="0" applyNumberFormat="1" applyFont="1" applyFill="1" applyBorder="1" applyAlignment="1" applyProtection="1">
      <alignment horizontal="left" vertical="center" indent="1"/>
    </xf>
    <xf numFmtId="0" fontId="5" fillId="13" borderId="0" xfId="0" applyFont="1" applyFill="1" applyBorder="1" applyAlignment="1" applyProtection="1">
      <alignment horizontal="left" vertical="center" indent="1"/>
    </xf>
    <xf numFmtId="9" fontId="19" fillId="38" borderId="0" xfId="0" applyNumberFormat="1" applyFont="1" applyFill="1" applyBorder="1" applyAlignment="1" applyProtection="1">
      <alignment horizontal="center" vertical="center"/>
    </xf>
    <xf numFmtId="9" fontId="34" fillId="3" borderId="70" xfId="0" applyNumberFormat="1" applyFont="1" applyFill="1" applyBorder="1" applyAlignment="1" applyProtection="1">
      <alignment horizontal="center" vertical="center"/>
    </xf>
    <xf numFmtId="9" fontId="34" fillId="3" borderId="21" xfId="0" applyNumberFormat="1" applyFont="1" applyFill="1" applyBorder="1" applyAlignment="1" applyProtection="1">
      <alignment horizontal="center" vertical="center"/>
    </xf>
    <xf numFmtId="9" fontId="5" fillId="38" borderId="71" xfId="0" applyNumberFormat="1" applyFont="1" applyFill="1" applyBorder="1" applyAlignment="1" applyProtection="1">
      <alignment horizontal="left" vertical="center" indent="1"/>
    </xf>
    <xf numFmtId="9" fontId="5" fillId="38" borderId="72" xfId="0" applyNumberFormat="1" applyFont="1" applyFill="1" applyBorder="1" applyAlignment="1" applyProtection="1">
      <alignment horizontal="left" vertical="center" indent="1"/>
    </xf>
    <xf numFmtId="9" fontId="5" fillId="38" borderId="72" xfId="0" applyNumberFormat="1" applyFont="1" applyFill="1" applyBorder="1" applyAlignment="1" applyProtection="1">
      <alignment horizontal="left" vertical="center" wrapText="1" indent="1"/>
    </xf>
    <xf numFmtId="9" fontId="19" fillId="38" borderId="72" xfId="0" applyNumberFormat="1" applyFont="1" applyFill="1" applyBorder="1" applyAlignment="1" applyProtection="1">
      <alignment horizontal="center" vertical="center"/>
    </xf>
    <xf numFmtId="9" fontId="19" fillId="38" borderId="73" xfId="0" applyNumberFormat="1" applyFont="1" applyFill="1" applyBorder="1" applyAlignment="1" applyProtection="1">
      <alignment horizontal="center" vertical="center"/>
    </xf>
    <xf numFmtId="9" fontId="5" fillId="38" borderId="74" xfId="0" applyNumberFormat="1" applyFont="1" applyFill="1" applyBorder="1" applyAlignment="1" applyProtection="1">
      <alignment horizontal="left" vertical="center" indent="1"/>
    </xf>
    <xf numFmtId="9" fontId="19" fillId="38" borderId="75" xfId="0" applyNumberFormat="1" applyFont="1" applyFill="1" applyBorder="1" applyAlignment="1" applyProtection="1">
      <alignment horizontal="center" vertical="center"/>
    </xf>
    <xf numFmtId="9" fontId="5" fillId="38" borderId="76" xfId="0" applyNumberFormat="1" applyFont="1" applyFill="1" applyBorder="1" applyAlignment="1" applyProtection="1">
      <alignment horizontal="left" vertical="center" indent="1"/>
    </xf>
    <xf numFmtId="9" fontId="5" fillId="38" borderId="77" xfId="0" applyNumberFormat="1" applyFont="1" applyFill="1" applyBorder="1" applyAlignment="1" applyProtection="1">
      <alignment horizontal="left" vertical="center" indent="1"/>
    </xf>
    <xf numFmtId="0" fontId="5" fillId="13" borderId="77" xfId="0" applyFont="1" applyFill="1" applyBorder="1" applyAlignment="1" applyProtection="1">
      <alignment horizontal="left" vertical="center" indent="1"/>
    </xf>
    <xf numFmtId="9" fontId="19" fillId="38" borderId="77" xfId="0" applyNumberFormat="1" applyFont="1" applyFill="1" applyBorder="1" applyAlignment="1" applyProtection="1">
      <alignment horizontal="center" vertical="center"/>
    </xf>
    <xf numFmtId="9" fontId="19" fillId="38" borderId="56" xfId="0" applyNumberFormat="1" applyFont="1" applyFill="1" applyBorder="1" applyAlignment="1" applyProtection="1">
      <alignment horizontal="center" vertical="center"/>
    </xf>
    <xf numFmtId="0" fontId="23" fillId="4" borderId="0" xfId="0" applyFont="1" applyFill="1" applyBorder="1" applyAlignment="1" applyProtection="1">
      <alignment horizontal="left" vertical="center" indent="1"/>
    </xf>
    <xf numFmtId="9" fontId="25" fillId="5" borderId="0" xfId="0" applyNumberFormat="1" applyFont="1" applyFill="1" applyBorder="1" applyAlignment="1" applyProtection="1">
      <alignment horizontal="left" vertical="center" indent="1"/>
    </xf>
    <xf numFmtId="0" fontId="23" fillId="0" borderId="0" xfId="0" applyFont="1" applyBorder="1" applyAlignment="1" applyProtection="1">
      <alignment horizontal="left" vertical="center" indent="1"/>
    </xf>
    <xf numFmtId="0" fontId="25" fillId="4" borderId="0" xfId="0" applyFont="1" applyFill="1" applyBorder="1" applyAlignment="1" applyProtection="1">
      <alignment horizontal="left" vertical="center" indent="1"/>
    </xf>
    <xf numFmtId="0" fontId="23" fillId="3" borderId="0" xfId="0" applyFont="1" applyFill="1" applyBorder="1" applyAlignment="1" applyProtection="1">
      <alignment horizontal="left" vertical="center" indent="1"/>
    </xf>
    <xf numFmtId="9" fontId="25" fillId="37" borderId="0" xfId="0" applyNumberFormat="1" applyFont="1" applyFill="1" applyBorder="1" applyAlignment="1" applyProtection="1">
      <alignment horizontal="left" vertical="center" indent="1"/>
    </xf>
    <xf numFmtId="0" fontId="25" fillId="3" borderId="0" xfId="0" applyFont="1" applyFill="1" applyBorder="1" applyAlignment="1" applyProtection="1">
      <alignment horizontal="left" vertical="center" indent="1"/>
    </xf>
    <xf numFmtId="9" fontId="26" fillId="3" borderId="0" xfId="0" applyNumberFormat="1" applyFont="1" applyFill="1" applyBorder="1" applyAlignment="1" applyProtection="1">
      <alignment horizontal="left" vertical="center" indent="1"/>
    </xf>
    <xf numFmtId="0" fontId="27" fillId="5" borderId="74" xfId="0" applyFont="1" applyFill="1" applyBorder="1" applyAlignment="1" applyProtection="1">
      <alignment horizontal="left" vertical="center" indent="1"/>
    </xf>
    <xf numFmtId="0" fontId="23" fillId="4" borderId="75" xfId="0" applyFont="1" applyFill="1" applyBorder="1" applyAlignment="1" applyProtection="1">
      <alignment horizontal="left" vertical="center" indent="1"/>
    </xf>
    <xf numFmtId="0" fontId="6" fillId="4" borderId="75" xfId="0" applyNumberFormat="1" applyFont="1" applyFill="1" applyBorder="1" applyAlignment="1" applyProtection="1">
      <alignment horizontal="left" vertical="center"/>
    </xf>
    <xf numFmtId="9" fontId="27" fillId="5" borderId="74" xfId="0" applyNumberFormat="1" applyFont="1" applyFill="1" applyBorder="1" applyAlignment="1" applyProtection="1">
      <alignment horizontal="left" vertical="center" indent="1"/>
    </xf>
    <xf numFmtId="0" fontId="23" fillId="0" borderId="75" xfId="0" applyFont="1" applyBorder="1" applyAlignment="1" applyProtection="1">
      <alignment horizontal="left" vertical="center" indent="1"/>
    </xf>
    <xf numFmtId="0" fontId="25" fillId="4" borderId="75" xfId="0" applyFont="1" applyFill="1" applyBorder="1" applyAlignment="1" applyProtection="1">
      <alignment horizontal="left" vertical="center" indent="1"/>
    </xf>
    <xf numFmtId="9" fontId="24" fillId="4" borderId="74" xfId="0" applyNumberFormat="1" applyFont="1" applyFill="1" applyBorder="1" applyAlignment="1" applyProtection="1">
      <alignment horizontal="left" vertical="top" indent="1"/>
    </xf>
    <xf numFmtId="0" fontId="23" fillId="4" borderId="75" xfId="0" applyFont="1" applyFill="1" applyBorder="1" applyAlignment="1" applyProtection="1">
      <alignment horizontal="left" vertical="top" indent="1"/>
    </xf>
    <xf numFmtId="0" fontId="23" fillId="3" borderId="74" xfId="0" applyFont="1" applyFill="1" applyBorder="1" applyProtection="1">
      <protection locked="0"/>
    </xf>
    <xf numFmtId="0" fontId="23" fillId="3" borderId="75" xfId="0" applyFont="1" applyFill="1" applyBorder="1" applyProtection="1">
      <protection locked="0"/>
    </xf>
    <xf numFmtId="0" fontId="0" fillId="3" borderId="74" xfId="0" applyFill="1" applyBorder="1"/>
    <xf numFmtId="0" fontId="0" fillId="3" borderId="75" xfId="0" applyFill="1" applyBorder="1"/>
    <xf numFmtId="0" fontId="0" fillId="3" borderId="76" xfId="0" applyFill="1" applyBorder="1"/>
    <xf numFmtId="0" fontId="0" fillId="3" borderId="77" xfId="0" applyFill="1" applyBorder="1"/>
    <xf numFmtId="0" fontId="0" fillId="3" borderId="56" xfId="0" applyFill="1" applyBorder="1"/>
    <xf numFmtId="166" fontId="23" fillId="5" borderId="74" xfId="0" applyNumberFormat="1" applyFont="1" applyFill="1" applyBorder="1" applyAlignment="1" applyProtection="1">
      <alignment horizontal="left" vertical="center" indent="2"/>
    </xf>
    <xf numFmtId="0" fontId="23" fillId="3" borderId="74" xfId="0" applyFont="1" applyFill="1" applyBorder="1" applyAlignment="1" applyProtection="1">
      <protection locked="0"/>
    </xf>
    <xf numFmtId="0" fontId="27" fillId="37" borderId="74" xfId="0" applyFont="1" applyFill="1" applyBorder="1" applyAlignment="1" applyProtection="1">
      <alignment horizontal="left" vertical="center" indent="1"/>
    </xf>
    <xf numFmtId="0" fontId="23" fillId="3" borderId="75" xfId="0" applyFont="1" applyFill="1" applyBorder="1" applyAlignment="1" applyProtection="1">
      <alignment horizontal="left" vertical="center" indent="1"/>
    </xf>
    <xf numFmtId="0" fontId="6" fillId="3" borderId="75" xfId="0" applyNumberFormat="1" applyFont="1" applyFill="1" applyBorder="1" applyAlignment="1" applyProtection="1">
      <alignment horizontal="left" vertical="center"/>
    </xf>
    <xf numFmtId="9" fontId="27" fillId="37" borderId="74" xfId="0" applyNumberFormat="1" applyFont="1" applyFill="1" applyBorder="1" applyAlignment="1" applyProtection="1">
      <alignment horizontal="left" vertical="center" indent="1"/>
    </xf>
    <xf numFmtId="0" fontId="25" fillId="3" borderId="75" xfId="0" applyFont="1" applyFill="1" applyBorder="1" applyAlignment="1" applyProtection="1">
      <alignment horizontal="left" vertical="center" indent="1"/>
    </xf>
    <xf numFmtId="9" fontId="24" fillId="3" borderId="74" xfId="0" applyNumberFormat="1" applyFont="1" applyFill="1" applyBorder="1" applyAlignment="1" applyProtection="1">
      <alignment horizontal="left" vertical="center" indent="1"/>
    </xf>
    <xf numFmtId="0" fontId="79" fillId="3" borderId="74" xfId="0" applyFont="1" applyFill="1" applyBorder="1"/>
    <xf numFmtId="0" fontId="79" fillId="3" borderId="75" xfId="0" applyFont="1" applyFill="1" applyBorder="1"/>
    <xf numFmtId="0" fontId="79" fillId="3" borderId="76" xfId="0" applyFont="1" applyFill="1" applyBorder="1"/>
    <xf numFmtId="0" fontId="79" fillId="3" borderId="77" xfId="0" applyFont="1" applyFill="1" applyBorder="1"/>
    <xf numFmtId="0" fontId="79" fillId="3" borderId="56" xfId="0" applyFont="1" applyFill="1" applyBorder="1"/>
    <xf numFmtId="166" fontId="23" fillId="37" borderId="74" xfId="0" applyNumberFormat="1" applyFont="1" applyFill="1" applyBorder="1" applyAlignment="1" applyProtection="1">
      <alignment horizontal="left" vertical="center" indent="2"/>
    </xf>
    <xf numFmtId="0" fontId="47" fillId="0" borderId="0" xfId="0" applyNumberFormat="1" applyFont="1" applyFill="1" applyBorder="1" applyAlignment="1" applyProtection="1">
      <alignment vertical="center" wrapText="1"/>
      <protection hidden="1"/>
    </xf>
    <xf numFmtId="0" fontId="44" fillId="0" borderId="0" xfId="0" applyNumberFormat="1" applyFont="1" applyFill="1" applyBorder="1" applyAlignment="1" applyProtection="1">
      <alignment vertical="center" wrapText="1"/>
      <protection hidden="1"/>
    </xf>
    <xf numFmtId="0" fontId="44" fillId="0" borderId="0" xfId="0" applyFont="1" applyFill="1" applyBorder="1" applyAlignment="1" applyProtection="1">
      <alignment vertical="center" wrapText="1"/>
      <protection hidden="1"/>
    </xf>
    <xf numFmtId="0" fontId="47" fillId="0" borderId="0" xfId="0" applyFont="1" applyFill="1" applyBorder="1" applyAlignment="1" applyProtection="1">
      <alignment vertical="center" wrapText="1"/>
      <protection hidden="1"/>
    </xf>
    <xf numFmtId="0" fontId="87" fillId="0" borderId="0" xfId="0" applyNumberFormat="1" applyFont="1" applyFill="1" applyBorder="1" applyAlignment="1" applyProtection="1">
      <alignment vertical="center" wrapText="1"/>
      <protection hidden="1"/>
    </xf>
    <xf numFmtId="0" fontId="88" fillId="0" borderId="0" xfId="0" applyNumberFormat="1" applyFont="1" applyFill="1" applyBorder="1" applyAlignment="1" applyProtection="1">
      <alignment vertical="center" wrapText="1"/>
      <protection hidden="1"/>
    </xf>
    <xf numFmtId="0" fontId="88" fillId="0" borderId="0" xfId="0" applyFont="1" applyFill="1" applyBorder="1" applyAlignment="1" applyProtection="1">
      <alignment vertical="center" wrapText="1"/>
      <protection hidden="1"/>
    </xf>
    <xf numFmtId="0" fontId="87" fillId="0" borderId="0" xfId="0" applyFont="1" applyFill="1" applyBorder="1" applyAlignment="1" applyProtection="1">
      <alignment vertical="center" wrapText="1"/>
      <protection hidden="1"/>
    </xf>
    <xf numFmtId="0" fontId="88" fillId="0" borderId="0" xfId="0" applyFont="1" applyFill="1" applyBorder="1" applyAlignment="1" applyProtection="1">
      <alignment horizontal="left" vertical="center" wrapText="1" indent="1"/>
      <protection hidden="1"/>
    </xf>
    <xf numFmtId="0" fontId="87" fillId="0" borderId="0" xfId="0" applyFont="1" applyFill="1" applyBorder="1" applyAlignment="1" applyProtection="1">
      <alignment horizontal="left" vertical="center" wrapText="1" indent="1"/>
      <protection hidden="1"/>
    </xf>
    <xf numFmtId="0" fontId="63" fillId="0" borderId="48" xfId="0" applyFont="1" applyBorder="1" applyAlignment="1" applyProtection="1">
      <alignment horizontal="center" vertical="center" wrapText="1"/>
      <protection locked="0"/>
    </xf>
    <xf numFmtId="0" fontId="37" fillId="14" borderId="36" xfId="0" applyFont="1" applyFill="1" applyBorder="1" applyAlignment="1" applyProtection="1">
      <alignment horizontal="center" vertical="center" wrapText="1"/>
    </xf>
    <xf numFmtId="0" fontId="37" fillId="14" borderId="36" xfId="0" applyFont="1" applyFill="1" applyBorder="1" applyAlignment="1" applyProtection="1">
      <alignment vertical="center" wrapText="1"/>
    </xf>
    <xf numFmtId="0" fontId="38" fillId="6" borderId="10" xfId="0" applyFont="1" applyFill="1" applyBorder="1" applyAlignment="1" applyProtection="1">
      <alignment horizontal="center" vertical="center" wrapText="1"/>
    </xf>
    <xf numFmtId="0" fontId="38" fillId="6" borderId="10" xfId="0" applyNumberFormat="1" applyFont="1" applyFill="1" applyBorder="1" applyAlignment="1" applyProtection="1">
      <alignment horizontal="center" vertical="center" wrapText="1"/>
    </xf>
    <xf numFmtId="9" fontId="38" fillId="11" borderId="10" xfId="0" applyNumberFormat="1" applyFont="1" applyFill="1" applyBorder="1" applyAlignment="1" applyProtection="1">
      <alignment horizontal="center" vertical="center" wrapText="1"/>
    </xf>
    <xf numFmtId="9" fontId="38" fillId="14" borderId="10" xfId="0" applyNumberFormat="1" applyFont="1" applyFill="1" applyBorder="1" applyAlignment="1" applyProtection="1">
      <alignment horizontal="center" vertical="center" wrapText="1"/>
    </xf>
    <xf numFmtId="9" fontId="38" fillId="13" borderId="10" xfId="0" applyNumberFormat="1" applyFont="1" applyFill="1" applyBorder="1" applyAlignment="1" applyProtection="1">
      <alignment horizontal="center" vertical="center" wrapText="1"/>
    </xf>
    <xf numFmtId="0" fontId="38" fillId="6" borderId="78" xfId="0" applyFont="1" applyFill="1" applyBorder="1" applyAlignment="1" applyProtection="1">
      <alignment horizontal="center" vertical="center" wrapText="1"/>
    </xf>
    <xf numFmtId="0" fontId="38" fillId="6" borderId="79" xfId="0" applyFont="1" applyFill="1" applyBorder="1" applyAlignment="1" applyProtection="1">
      <alignment horizontal="center" vertical="center" wrapText="1"/>
    </xf>
    <xf numFmtId="0" fontId="38" fillId="6" borderId="80" xfId="0" applyFont="1" applyFill="1" applyBorder="1" applyAlignment="1" applyProtection="1">
      <alignment horizontal="center" vertical="center" wrapText="1"/>
    </xf>
    <xf numFmtId="0" fontId="38" fillId="6" borderId="80" xfId="0" applyNumberFormat="1" applyFont="1" applyFill="1" applyBorder="1" applyAlignment="1" applyProtection="1">
      <alignment horizontal="center" vertical="center" wrapText="1"/>
    </xf>
    <xf numFmtId="9" fontId="38" fillId="11" borderId="80" xfId="0" applyNumberFormat="1" applyFont="1" applyFill="1" applyBorder="1" applyAlignment="1" applyProtection="1">
      <alignment horizontal="center" vertical="center" wrapText="1"/>
    </xf>
    <xf numFmtId="9" fontId="38" fillId="13" borderId="80" xfId="0" applyNumberFormat="1" applyFont="1" applyFill="1" applyBorder="1" applyAlignment="1" applyProtection="1">
      <alignment horizontal="center" vertical="center" wrapText="1"/>
    </xf>
    <xf numFmtId="0" fontId="37" fillId="13" borderId="45" xfId="0" applyFont="1" applyFill="1" applyBorder="1" applyAlignment="1" applyProtection="1">
      <alignment vertical="center" wrapText="1"/>
    </xf>
    <xf numFmtId="0" fontId="37" fillId="11" borderId="45" xfId="0" applyFont="1" applyFill="1" applyBorder="1" applyAlignment="1" applyProtection="1">
      <alignment vertical="center" wrapText="1"/>
    </xf>
    <xf numFmtId="0" fontId="37" fillId="17" borderId="48" xfId="0" applyFont="1" applyFill="1" applyBorder="1" applyAlignment="1" applyProtection="1">
      <alignment horizontal="center" vertical="center" wrapText="1"/>
    </xf>
    <xf numFmtId="0" fontId="41" fillId="17" borderId="48" xfId="0" applyFont="1" applyFill="1" applyBorder="1" applyAlignment="1" applyProtection="1">
      <alignment horizontal="center" vertical="center"/>
    </xf>
    <xf numFmtId="0" fontId="37" fillId="13" borderId="48" xfId="0" applyFont="1" applyFill="1" applyBorder="1" applyAlignment="1" applyProtection="1">
      <alignment vertical="center" wrapText="1"/>
    </xf>
    <xf numFmtId="9" fontId="37" fillId="13" borderId="48" xfId="0" applyNumberFormat="1" applyFont="1" applyFill="1" applyBorder="1" applyAlignment="1" applyProtection="1">
      <alignment horizontal="center" vertical="center" wrapText="1"/>
    </xf>
    <xf numFmtId="9" fontId="38" fillId="16" borderId="80" xfId="0" applyNumberFormat="1" applyFont="1" applyFill="1" applyBorder="1" applyAlignment="1" applyProtection="1">
      <alignment horizontal="center" vertical="center" wrapText="1"/>
    </xf>
    <xf numFmtId="0" fontId="38" fillId="6" borderId="82" xfId="0" applyFont="1" applyFill="1" applyBorder="1" applyAlignment="1" applyProtection="1">
      <alignment horizontal="center" vertical="center" wrapText="1"/>
    </xf>
    <xf numFmtId="0" fontId="38" fillId="6" borderId="83" xfId="0" applyFont="1" applyFill="1" applyBorder="1" applyAlignment="1" applyProtection="1">
      <alignment horizontal="center" vertical="center" wrapText="1"/>
    </xf>
    <xf numFmtId="0" fontId="38" fillId="6" borderId="84" xfId="0" applyFont="1" applyFill="1" applyBorder="1" applyAlignment="1" applyProtection="1">
      <alignment horizontal="center" vertical="center" wrapText="1"/>
    </xf>
    <xf numFmtId="0" fontId="38" fillId="6" borderId="84" xfId="0" applyNumberFormat="1" applyFont="1" applyFill="1" applyBorder="1" applyAlignment="1" applyProtection="1">
      <alignment horizontal="center" vertical="center" wrapText="1"/>
    </xf>
    <xf numFmtId="9" fontId="38" fillId="11" borderId="84" xfId="0" applyNumberFormat="1" applyFont="1" applyFill="1" applyBorder="1" applyAlignment="1" applyProtection="1">
      <alignment horizontal="center" vertical="center" wrapText="1"/>
    </xf>
    <xf numFmtId="9" fontId="38" fillId="14" borderId="84" xfId="0" applyNumberFormat="1" applyFont="1" applyFill="1" applyBorder="1" applyAlignment="1" applyProtection="1">
      <alignment horizontal="center" vertical="center" wrapText="1"/>
    </xf>
    <xf numFmtId="9" fontId="38" fillId="13" borderId="84" xfId="0" applyNumberFormat="1" applyFont="1" applyFill="1" applyBorder="1" applyAlignment="1" applyProtection="1">
      <alignment horizontal="center" vertical="center" wrapText="1"/>
    </xf>
    <xf numFmtId="0" fontId="37" fillId="11" borderId="48" xfId="0" applyFont="1" applyFill="1" applyBorder="1" applyAlignment="1" applyProtection="1">
      <alignment horizontal="center" vertical="center" wrapText="1"/>
    </xf>
    <xf numFmtId="0" fontId="37" fillId="11" borderId="48" xfId="0" applyFont="1" applyFill="1" applyBorder="1" applyAlignment="1" applyProtection="1">
      <alignment vertical="center" wrapText="1"/>
    </xf>
    <xf numFmtId="9" fontId="37" fillId="11" borderId="48" xfId="0" applyNumberFormat="1" applyFont="1" applyFill="1" applyBorder="1" applyAlignment="1" applyProtection="1">
      <alignment horizontal="center" vertical="center" wrapText="1"/>
    </xf>
    <xf numFmtId="0" fontId="37" fillId="14" borderId="44" xfId="0" applyFont="1" applyFill="1" applyBorder="1" applyAlignment="1" applyProtection="1">
      <alignment horizontal="center" vertical="center" wrapText="1"/>
    </xf>
    <xf numFmtId="0" fontId="37" fillId="14" borderId="44" xfId="0" applyFont="1" applyFill="1" applyBorder="1" applyAlignment="1" applyProtection="1">
      <alignment vertical="center" wrapText="1"/>
    </xf>
    <xf numFmtId="9" fontId="37" fillId="14" borderId="44" xfId="0" applyNumberFormat="1" applyFont="1" applyFill="1" applyBorder="1" applyAlignment="1" applyProtection="1">
      <alignment horizontal="center" vertical="center" wrapText="1"/>
    </xf>
    <xf numFmtId="0" fontId="63" fillId="3" borderId="0" xfId="0" applyFont="1" applyFill="1" applyBorder="1" applyAlignment="1" applyProtection="1">
      <alignment horizontal="left" vertical="center" wrapText="1" indent="1"/>
      <protection locked="0"/>
    </xf>
    <xf numFmtId="9" fontId="6" fillId="29" borderId="0" xfId="0" applyNumberFormat="1" applyFont="1" applyFill="1" applyBorder="1" applyAlignment="1">
      <alignment horizontal="center" vertical="center" wrapText="1"/>
    </xf>
    <xf numFmtId="9" fontId="6" fillId="30" borderId="37" xfId="0" applyNumberFormat="1" applyFont="1" applyFill="1" applyBorder="1" applyAlignment="1">
      <alignment horizontal="center" vertical="center" wrapText="1"/>
    </xf>
    <xf numFmtId="9" fontId="6" fillId="31" borderId="0" xfId="0" applyNumberFormat="1" applyFont="1" applyFill="1" applyBorder="1" applyAlignment="1">
      <alignment horizontal="center" vertical="center" wrapText="1"/>
    </xf>
    <xf numFmtId="9" fontId="6" fillId="27" borderId="0" xfId="0" applyNumberFormat="1" applyFont="1" applyFill="1" applyBorder="1" applyAlignment="1">
      <alignment horizontal="center" vertical="center" wrapText="1"/>
    </xf>
    <xf numFmtId="9" fontId="6" fillId="28" borderId="37" xfId="0" applyNumberFormat="1" applyFont="1" applyFill="1" applyBorder="1" applyAlignment="1">
      <alignment horizontal="center" vertical="center" wrapText="1"/>
    </xf>
    <xf numFmtId="0" fontId="63" fillId="21" borderId="0" xfId="0" applyFont="1" applyFill="1" applyBorder="1" applyAlignment="1" applyProtection="1">
      <alignment horizontal="left" vertical="center" wrapText="1" indent="1"/>
      <protection locked="0"/>
    </xf>
    <xf numFmtId="9" fontId="6" fillId="34" borderId="37" xfId="0" applyNumberFormat="1" applyFont="1" applyFill="1" applyBorder="1" applyAlignment="1">
      <alignment horizontal="center" vertical="center" wrapText="1"/>
    </xf>
    <xf numFmtId="9" fontId="6" fillId="35" borderId="0" xfId="0" applyNumberFormat="1" applyFont="1" applyFill="1" applyBorder="1" applyAlignment="1">
      <alignment horizontal="center" vertical="center" wrapText="1"/>
    </xf>
    <xf numFmtId="9" fontId="6" fillId="31" borderId="37" xfId="0" applyNumberFormat="1" applyFont="1" applyFill="1" applyBorder="1" applyAlignment="1">
      <alignment horizontal="center" vertical="center" wrapText="1"/>
    </xf>
    <xf numFmtId="0" fontId="58" fillId="20" borderId="37" xfId="0" applyFont="1" applyFill="1" applyBorder="1" applyAlignment="1">
      <alignment vertical="center" wrapText="1"/>
    </xf>
    <xf numFmtId="0" fontId="58" fillId="20" borderId="37" xfId="0" applyFont="1" applyFill="1" applyBorder="1" applyAlignment="1">
      <alignment horizontal="center" vertical="center"/>
    </xf>
    <xf numFmtId="0" fontId="57" fillId="20" borderId="37" xfId="0" applyFont="1" applyFill="1" applyBorder="1" applyAlignment="1">
      <alignment horizontal="right" vertical="center" wrapText="1"/>
    </xf>
    <xf numFmtId="0" fontId="95" fillId="20" borderId="0" xfId="0" applyFont="1" applyFill="1" applyBorder="1" applyAlignment="1">
      <alignment vertical="center" wrapText="1"/>
    </xf>
    <xf numFmtId="0" fontId="96" fillId="20" borderId="0" xfId="0" applyFont="1" applyFill="1" applyBorder="1" applyAlignment="1">
      <alignment vertical="center" wrapText="1"/>
    </xf>
    <xf numFmtId="0" fontId="70" fillId="20" borderId="0" xfId="0" applyFont="1" applyFill="1" applyBorder="1" applyAlignment="1">
      <alignment horizontal="right" vertical="center" wrapText="1"/>
    </xf>
    <xf numFmtId="0" fontId="92" fillId="20" borderId="0" xfId="0" applyFont="1" applyFill="1" applyBorder="1" applyAlignment="1">
      <alignment horizontal="right" vertical="center" wrapText="1"/>
    </xf>
    <xf numFmtId="0" fontId="93" fillId="20" borderId="0" xfId="0" applyFont="1" applyFill="1" applyBorder="1" applyAlignment="1">
      <alignment horizontal="right" vertical="center" wrapText="1"/>
    </xf>
    <xf numFmtId="0" fontId="94" fillId="20" borderId="0" xfId="0" applyFont="1" applyFill="1" applyBorder="1" applyAlignment="1">
      <alignment horizontal="left" vertical="center"/>
    </xf>
    <xf numFmtId="0" fontId="7" fillId="25" borderId="35" xfId="0" applyFont="1" applyFill="1" applyBorder="1" applyAlignment="1" applyProtection="1">
      <alignment horizontal="center" vertical="center"/>
    </xf>
    <xf numFmtId="0" fontId="7" fillId="25" borderId="0" xfId="0" applyFont="1" applyFill="1" applyBorder="1" applyAlignment="1" applyProtection="1">
      <alignment horizontal="center" vertical="center"/>
    </xf>
    <xf numFmtId="0" fontId="7" fillId="25" borderId="30" xfId="0" applyFont="1" applyFill="1" applyBorder="1" applyAlignment="1" applyProtection="1">
      <alignment horizontal="center" vertical="center"/>
    </xf>
    <xf numFmtId="0" fontId="7" fillId="26" borderId="29" xfId="0" applyFont="1" applyFill="1" applyBorder="1" applyAlignment="1" applyProtection="1">
      <alignment horizontal="left" vertical="top"/>
    </xf>
    <xf numFmtId="0" fontId="7" fillId="26" borderId="0" xfId="0" applyFont="1" applyFill="1" applyBorder="1" applyAlignment="1" applyProtection="1">
      <alignment horizontal="left" vertical="top"/>
    </xf>
    <xf numFmtId="0" fontId="6" fillId="26" borderId="0" xfId="0" applyFont="1" applyFill="1" applyBorder="1" applyAlignment="1" applyProtection="1">
      <alignment horizontal="left" vertical="top"/>
    </xf>
    <xf numFmtId="0" fontId="6" fillId="26" borderId="30" xfId="0" applyFont="1" applyFill="1" applyBorder="1" applyAlignment="1" applyProtection="1">
      <alignment horizontal="left" vertical="top"/>
    </xf>
    <xf numFmtId="0" fontId="55" fillId="26" borderId="29" xfId="0" applyFont="1" applyFill="1" applyBorder="1" applyAlignment="1" applyProtection="1">
      <alignment horizontal="center" vertical="center"/>
    </xf>
    <xf numFmtId="0" fontId="55" fillId="26" borderId="0" xfId="0" applyFont="1" applyFill="1" applyBorder="1" applyAlignment="1" applyProtection="1">
      <alignment horizontal="center" vertical="center"/>
    </xf>
    <xf numFmtId="0" fontId="63" fillId="3" borderId="0" xfId="0" applyFont="1" applyFill="1" applyBorder="1" applyAlignment="1" applyProtection="1">
      <alignment horizontal="left" vertical="center" indent="1"/>
      <protection locked="0"/>
    </xf>
    <xf numFmtId="0" fontId="63" fillId="3" borderId="30" xfId="0" applyFont="1" applyFill="1" applyBorder="1" applyAlignment="1" applyProtection="1">
      <alignment horizontal="left" vertical="center" indent="1"/>
      <protection locked="0"/>
    </xf>
    <xf numFmtId="0" fontId="63" fillId="3" borderId="33" xfId="0" applyFont="1" applyFill="1" applyBorder="1" applyAlignment="1" applyProtection="1">
      <alignment horizontal="left" vertical="center" indent="1"/>
      <protection locked="0"/>
    </xf>
    <xf numFmtId="0" fontId="63" fillId="3" borderId="31" xfId="0" applyFont="1" applyFill="1" applyBorder="1" applyAlignment="1" applyProtection="1">
      <alignment horizontal="left" vertical="center" indent="1"/>
      <protection locked="0"/>
    </xf>
    <xf numFmtId="0" fontId="62" fillId="3" borderId="37" xfId="0" applyFont="1" applyFill="1" applyBorder="1" applyAlignment="1" applyProtection="1">
      <alignment horizontal="left" vertical="center" indent="1"/>
      <protection locked="0"/>
    </xf>
    <xf numFmtId="0" fontId="62" fillId="3" borderId="40" xfId="0" applyFont="1" applyFill="1" applyBorder="1" applyAlignment="1" applyProtection="1">
      <alignment horizontal="left" vertical="center" indent="1"/>
      <protection locked="0"/>
    </xf>
    <xf numFmtId="0" fontId="66" fillId="3" borderId="47" xfId="0" applyFont="1" applyFill="1" applyBorder="1" applyAlignment="1">
      <alignment horizontal="center" vertical="center"/>
    </xf>
    <xf numFmtId="0" fontId="66" fillId="3" borderId="38" xfId="0" applyFont="1" applyFill="1" applyBorder="1" applyAlignment="1">
      <alignment horizontal="center" vertical="center"/>
    </xf>
    <xf numFmtId="0" fontId="66" fillId="3" borderId="45" xfId="0" applyFont="1" applyFill="1" applyBorder="1" applyAlignment="1">
      <alignment horizontal="center" vertical="center"/>
    </xf>
    <xf numFmtId="0" fontId="19" fillId="25" borderId="38" xfId="0" applyFont="1" applyFill="1" applyBorder="1" applyAlignment="1" applyProtection="1">
      <alignment horizontal="center" vertical="center" wrapText="1"/>
    </xf>
    <xf numFmtId="0" fontId="19" fillId="25" borderId="45" xfId="0" applyFont="1" applyFill="1" applyBorder="1" applyAlignment="1" applyProtection="1">
      <alignment horizontal="center" vertical="center" wrapText="1"/>
    </xf>
    <xf numFmtId="0" fontId="7" fillId="14" borderId="39" xfId="0" applyFont="1" applyFill="1" applyBorder="1" applyAlignment="1" applyProtection="1">
      <alignment horizontal="center" vertical="center" wrapText="1"/>
    </xf>
    <xf numFmtId="0" fontId="7" fillId="14" borderId="37" xfId="0" applyFont="1" applyFill="1" applyBorder="1" applyAlignment="1" applyProtection="1">
      <alignment horizontal="center" vertical="center" wrapText="1"/>
    </xf>
    <xf numFmtId="0" fontId="7" fillId="14" borderId="40" xfId="0" applyFont="1" applyFill="1" applyBorder="1" applyAlignment="1" applyProtection="1">
      <alignment horizontal="center" vertical="center" wrapText="1"/>
    </xf>
    <xf numFmtId="0" fontId="7" fillId="13" borderId="39" xfId="0" applyFont="1" applyFill="1" applyBorder="1" applyAlignment="1" applyProtection="1">
      <alignment horizontal="center" vertical="center"/>
    </xf>
    <xf numFmtId="0" fontId="6" fillId="13" borderId="37" xfId="0" applyFont="1" applyFill="1" applyBorder="1" applyAlignment="1" applyProtection="1">
      <alignment horizontal="center" vertical="center"/>
    </xf>
    <xf numFmtId="0" fontId="6" fillId="13" borderId="40" xfId="0" applyFont="1" applyFill="1" applyBorder="1" applyAlignment="1" applyProtection="1">
      <alignment horizontal="center" vertical="center"/>
    </xf>
    <xf numFmtId="0" fontId="7" fillId="26" borderId="29" xfId="0" applyFont="1" applyFill="1" applyBorder="1" applyAlignment="1" applyProtection="1">
      <alignment horizontal="left"/>
    </xf>
    <xf numFmtId="0" fontId="7" fillId="26" borderId="0" xfId="0" applyFont="1" applyFill="1" applyBorder="1" applyAlignment="1" applyProtection="1">
      <alignment horizontal="left"/>
    </xf>
    <xf numFmtId="0" fontId="6" fillId="26" borderId="0" xfId="0" applyFont="1" applyFill="1" applyBorder="1" applyAlignment="1" applyProtection="1">
      <alignment horizontal="left"/>
    </xf>
    <xf numFmtId="0" fontId="6" fillId="26" borderId="30" xfId="0" applyFont="1" applyFill="1" applyBorder="1" applyAlignment="1" applyProtection="1">
      <alignment horizontal="left"/>
    </xf>
    <xf numFmtId="0" fontId="55" fillId="26" borderId="29" xfId="0" applyFont="1" applyFill="1" applyBorder="1" applyAlignment="1" applyProtection="1">
      <alignment horizontal="center"/>
    </xf>
    <xf numFmtId="0" fontId="55" fillId="26" borderId="0" xfId="0" applyFont="1" applyFill="1" applyBorder="1" applyAlignment="1" applyProtection="1">
      <alignment horizontal="center"/>
    </xf>
    <xf numFmtId="0" fontId="6" fillId="26" borderId="1" xfId="0" applyFont="1" applyFill="1" applyBorder="1" applyAlignment="1" applyProtection="1">
      <alignment horizontal="left" vertical="center" wrapText="1" indent="1"/>
    </xf>
    <xf numFmtId="0" fontId="6" fillId="26" borderId="42" xfId="0" applyFont="1" applyFill="1" applyBorder="1" applyAlignment="1" applyProtection="1">
      <alignment horizontal="left" vertical="center" wrapText="1" indent="1"/>
    </xf>
    <xf numFmtId="0" fontId="6" fillId="26" borderId="32" xfId="0" applyFont="1" applyFill="1" applyBorder="1" applyAlignment="1" applyProtection="1">
      <alignment horizontal="left" vertical="center" wrapText="1" indent="1"/>
    </xf>
    <xf numFmtId="0" fontId="6" fillId="26" borderId="28" xfId="0" applyFont="1" applyFill="1" applyBorder="1" applyAlignment="1" applyProtection="1">
      <alignment horizontal="left" vertical="center" wrapText="1" indent="1"/>
    </xf>
    <xf numFmtId="0" fontId="6" fillId="26" borderId="2" xfId="0" applyFont="1" applyFill="1" applyBorder="1" applyAlignment="1" applyProtection="1">
      <alignment horizontal="center" vertical="center"/>
    </xf>
    <xf numFmtId="0" fontId="6" fillId="26" borderId="3" xfId="0" applyFont="1" applyFill="1" applyBorder="1" applyAlignment="1" applyProtection="1">
      <alignment horizontal="center" vertical="center"/>
    </xf>
    <xf numFmtId="0" fontId="6" fillId="26" borderId="4" xfId="0" applyFont="1" applyFill="1" applyBorder="1" applyAlignment="1" applyProtection="1">
      <alignment horizontal="center" vertical="center"/>
    </xf>
    <xf numFmtId="0" fontId="6" fillId="25" borderId="1" xfId="0" applyFont="1" applyFill="1" applyBorder="1" applyAlignment="1" applyProtection="1">
      <alignment horizontal="center" vertical="center"/>
    </xf>
    <xf numFmtId="0" fontId="6" fillId="25" borderId="47" xfId="0" applyFont="1" applyFill="1" applyBorder="1" applyAlignment="1" applyProtection="1">
      <alignment horizontal="center" vertical="center"/>
    </xf>
    <xf numFmtId="0" fontId="6" fillId="25" borderId="45" xfId="0" applyFont="1" applyFill="1" applyBorder="1" applyAlignment="1" applyProtection="1">
      <alignment horizontal="center" vertical="center"/>
    </xf>
    <xf numFmtId="0" fontId="6" fillId="26" borderId="47" xfId="0" applyFont="1" applyFill="1" applyBorder="1" applyAlignment="1" applyProtection="1">
      <alignment horizontal="left" vertical="center" wrapText="1" indent="1"/>
    </xf>
    <xf numFmtId="0" fontId="6" fillId="26" borderId="38" xfId="0" applyFont="1" applyFill="1" applyBorder="1" applyAlignment="1" applyProtection="1">
      <alignment horizontal="left" vertical="center" wrapText="1" indent="1"/>
    </xf>
    <xf numFmtId="0" fontId="6" fillId="26" borderId="45" xfId="0" applyFont="1" applyFill="1" applyBorder="1" applyAlignment="1" applyProtection="1">
      <alignment horizontal="left" vertical="center" wrapText="1" indent="1"/>
    </xf>
    <xf numFmtId="0" fontId="63" fillId="3" borderId="0" xfId="0" applyFont="1" applyFill="1" applyBorder="1" applyAlignment="1" applyProtection="1">
      <alignment horizontal="left" vertical="center" wrapText="1" indent="1"/>
      <protection locked="0"/>
    </xf>
    <xf numFmtId="0" fontId="63" fillId="3" borderId="30" xfId="0" applyFont="1" applyFill="1" applyBorder="1" applyAlignment="1" applyProtection="1">
      <alignment horizontal="left" vertical="center" wrapText="1" indent="1"/>
      <protection locked="0"/>
    </xf>
    <xf numFmtId="0" fontId="6" fillId="26" borderId="39" xfId="0" applyFont="1" applyFill="1" applyBorder="1" applyAlignment="1" applyProtection="1">
      <alignment horizontal="left" indent="1"/>
    </xf>
    <xf numFmtId="0" fontId="6" fillId="26" borderId="37" xfId="0" applyFont="1" applyFill="1" applyBorder="1" applyAlignment="1" applyProtection="1">
      <alignment horizontal="left" indent="1"/>
    </xf>
    <xf numFmtId="0" fontId="6" fillId="26" borderId="40" xfId="0" applyFont="1" applyFill="1" applyBorder="1" applyAlignment="1" applyProtection="1">
      <alignment horizontal="left" indent="1"/>
    </xf>
    <xf numFmtId="0" fontId="6" fillId="26" borderId="35" xfId="0" applyFont="1" applyFill="1" applyBorder="1" applyAlignment="1" applyProtection="1">
      <alignment horizontal="left" indent="1"/>
    </xf>
    <xf numFmtId="0" fontId="6" fillId="26" borderId="0" xfId="0" applyFont="1" applyFill="1" applyBorder="1" applyAlignment="1" applyProtection="1">
      <alignment horizontal="left" indent="1"/>
    </xf>
    <xf numFmtId="0" fontId="6" fillId="26" borderId="30" xfId="0" applyFont="1" applyFill="1" applyBorder="1" applyAlignment="1" applyProtection="1">
      <alignment horizontal="left" indent="1"/>
    </xf>
    <xf numFmtId="0" fontId="6" fillId="26" borderId="36" xfId="0" applyFont="1" applyFill="1" applyBorder="1" applyAlignment="1" applyProtection="1">
      <alignment horizontal="left" indent="1"/>
    </xf>
    <xf numFmtId="0" fontId="6" fillId="26" borderId="33" xfId="0" applyFont="1" applyFill="1" applyBorder="1" applyAlignment="1" applyProtection="1">
      <alignment horizontal="left" indent="1"/>
    </xf>
    <xf numFmtId="0" fontId="6" fillId="26" borderId="31" xfId="0" applyFont="1" applyFill="1" applyBorder="1" applyAlignment="1" applyProtection="1">
      <alignment horizontal="left" indent="1"/>
    </xf>
    <xf numFmtId="0" fontId="7" fillId="25" borderId="41" xfId="0" applyFont="1" applyFill="1" applyBorder="1" applyAlignment="1" applyProtection="1">
      <alignment horizontal="center" vertical="center"/>
    </xf>
    <xf numFmtId="0" fontId="6" fillId="26" borderId="47" xfId="0" applyFont="1" applyFill="1" applyBorder="1" applyAlignment="1" applyProtection="1">
      <alignment horizontal="center" vertical="center"/>
    </xf>
    <xf numFmtId="0" fontId="6" fillId="26" borderId="38" xfId="0" applyFont="1" applyFill="1" applyBorder="1" applyAlignment="1" applyProtection="1">
      <alignment horizontal="center" vertical="center"/>
    </xf>
    <xf numFmtId="0" fontId="6" fillId="26" borderId="45" xfId="0" applyFont="1" applyFill="1" applyBorder="1" applyAlignment="1" applyProtection="1">
      <alignment horizontal="center" vertical="center"/>
    </xf>
    <xf numFmtId="0" fontId="55" fillId="26" borderId="29" xfId="0" applyFont="1" applyFill="1" applyBorder="1" applyAlignment="1" applyProtection="1">
      <alignment horizontal="center" wrapText="1"/>
    </xf>
    <xf numFmtId="0" fontId="55" fillId="26" borderId="0" xfId="0" applyFont="1" applyFill="1" applyBorder="1" applyAlignment="1" applyProtection="1">
      <alignment horizontal="center" wrapText="1"/>
    </xf>
    <xf numFmtId="0" fontId="7" fillId="25" borderId="26" xfId="0" applyFont="1" applyFill="1" applyBorder="1" applyAlignment="1" applyProtection="1">
      <alignment horizontal="center" vertical="center"/>
    </xf>
    <xf numFmtId="0" fontId="56" fillId="26" borderId="29" xfId="0" applyFont="1" applyFill="1" applyBorder="1" applyAlignment="1" applyProtection="1">
      <alignment horizontal="center" vertical="center" wrapText="1"/>
    </xf>
    <xf numFmtId="0" fontId="56" fillId="26" borderId="0" xfId="0" applyFont="1" applyFill="1" applyBorder="1" applyAlignment="1" applyProtection="1">
      <alignment horizontal="center" vertical="center" wrapText="1"/>
    </xf>
    <xf numFmtId="0" fontId="6" fillId="25" borderId="47" xfId="0" applyFont="1" applyFill="1" applyBorder="1" applyAlignment="1" applyProtection="1">
      <alignment horizontal="left" vertical="center" indent="1"/>
    </xf>
    <xf numFmtId="0" fontId="6" fillId="25" borderId="38" xfId="0" applyFont="1" applyFill="1" applyBorder="1" applyAlignment="1" applyProtection="1">
      <alignment horizontal="left" vertical="center" indent="1"/>
    </xf>
    <xf numFmtId="0" fontId="6" fillId="25" borderId="45" xfId="0" applyFont="1" applyFill="1" applyBorder="1" applyAlignment="1" applyProtection="1">
      <alignment horizontal="left" vertical="center" indent="1"/>
    </xf>
    <xf numFmtId="0" fontId="63" fillId="0" borderId="47" xfId="0" applyFont="1" applyFill="1" applyBorder="1" applyAlignment="1" applyProtection="1">
      <alignment horizontal="center" vertical="center" wrapText="1"/>
      <protection locked="0"/>
    </xf>
    <xf numFmtId="0" fontId="63" fillId="0" borderId="45" xfId="0" applyFont="1" applyFill="1" applyBorder="1" applyAlignment="1" applyProtection="1">
      <alignment horizontal="center" vertical="center" wrapText="1"/>
      <protection locked="0"/>
    </xf>
    <xf numFmtId="0" fontId="63" fillId="0" borderId="39" xfId="0" applyFont="1" applyFill="1" applyBorder="1" applyAlignment="1" applyProtection="1">
      <alignment horizontal="center" vertical="center" wrapText="1"/>
      <protection locked="0"/>
    </xf>
    <xf numFmtId="0" fontId="63" fillId="0" borderId="40" xfId="0" applyFont="1" applyFill="1" applyBorder="1" applyAlignment="1" applyProtection="1">
      <alignment horizontal="center" vertical="center" wrapText="1"/>
      <protection locked="0"/>
    </xf>
    <xf numFmtId="0" fontId="62" fillId="0" borderId="57" xfId="0" applyFont="1" applyFill="1" applyBorder="1" applyAlignment="1" applyProtection="1">
      <alignment horizontal="center" vertical="center" wrapText="1"/>
      <protection locked="0"/>
    </xf>
    <xf numFmtId="0" fontId="62" fillId="0" borderId="63" xfId="0" applyFont="1" applyFill="1" applyBorder="1" applyAlignment="1" applyProtection="1">
      <alignment horizontal="center" vertical="center" wrapText="1"/>
      <protection locked="0"/>
    </xf>
    <xf numFmtId="0" fontId="63" fillId="0" borderId="36" xfId="0" applyFont="1" applyFill="1" applyBorder="1" applyAlignment="1" applyProtection="1">
      <alignment horizontal="center" vertical="center" wrapText="1"/>
      <protection locked="0"/>
    </xf>
    <xf numFmtId="0" fontId="63" fillId="0" borderId="31" xfId="0" applyFont="1" applyFill="1" applyBorder="1" applyAlignment="1" applyProtection="1">
      <alignment horizontal="center" vertical="center" wrapText="1"/>
      <protection locked="0"/>
    </xf>
    <xf numFmtId="0" fontId="63" fillId="0" borderId="53" xfId="0" applyFont="1" applyFill="1" applyBorder="1" applyAlignment="1" applyProtection="1">
      <alignment horizontal="center" vertical="center" wrapText="1"/>
      <protection locked="0"/>
    </xf>
    <xf numFmtId="0" fontId="63" fillId="0" borderId="54" xfId="0" applyFont="1" applyFill="1" applyBorder="1" applyAlignment="1" applyProtection="1">
      <alignment horizontal="center" vertical="center" wrapText="1"/>
      <protection locked="0"/>
    </xf>
    <xf numFmtId="0" fontId="62" fillId="0" borderId="12" xfId="0" applyFont="1" applyFill="1" applyBorder="1" applyAlignment="1" applyProtection="1">
      <alignment horizontal="center" vertical="center" wrapText="1"/>
      <protection locked="0"/>
    </xf>
    <xf numFmtId="0" fontId="62" fillId="0" borderId="13" xfId="0" applyFont="1" applyFill="1" applyBorder="1" applyAlignment="1" applyProtection="1">
      <alignment horizontal="center" vertical="center" wrapText="1"/>
      <protection locked="0"/>
    </xf>
    <xf numFmtId="0" fontId="63" fillId="0" borderId="35" xfId="0" applyFont="1" applyFill="1" applyBorder="1" applyAlignment="1" applyProtection="1">
      <alignment horizontal="center" vertical="center" wrapText="1"/>
      <protection locked="0"/>
    </xf>
    <xf numFmtId="0" fontId="63" fillId="0" borderId="30" xfId="0" applyFont="1" applyFill="1" applyBorder="1" applyAlignment="1" applyProtection="1">
      <alignment horizontal="center" vertical="center" wrapText="1"/>
      <protection locked="0"/>
    </xf>
    <xf numFmtId="0" fontId="62" fillId="0" borderId="11" xfId="0" applyFont="1" applyFill="1" applyBorder="1" applyAlignment="1" applyProtection="1">
      <alignment horizontal="center" vertical="center" wrapText="1"/>
      <protection locked="0"/>
    </xf>
    <xf numFmtId="0" fontId="62" fillId="0" borderId="50" xfId="0" applyFont="1" applyFill="1" applyBorder="1" applyAlignment="1" applyProtection="1">
      <alignment horizontal="center" vertical="center" wrapText="1"/>
      <protection locked="0"/>
    </xf>
    <xf numFmtId="0" fontId="62" fillId="0" borderId="79" xfId="0" applyFont="1" applyFill="1" applyBorder="1" applyAlignment="1" applyProtection="1">
      <alignment horizontal="center" vertical="center" wrapText="1"/>
      <protection locked="0"/>
    </xf>
    <xf numFmtId="0" fontId="62" fillId="0" borderId="81" xfId="0" applyFont="1" applyFill="1" applyBorder="1" applyAlignment="1" applyProtection="1">
      <alignment horizontal="center" vertical="center" wrapText="1"/>
      <protection locked="0"/>
    </xf>
    <xf numFmtId="0" fontId="63" fillId="0" borderId="48" xfId="0" applyFont="1" applyFill="1" applyBorder="1" applyAlignment="1" applyProtection="1">
      <alignment horizontal="center" vertical="center" wrapText="1"/>
      <protection locked="0"/>
    </xf>
    <xf numFmtId="0" fontId="39" fillId="0" borderId="47" xfId="0" applyFont="1" applyFill="1" applyBorder="1" applyAlignment="1" applyProtection="1">
      <alignment horizontal="center" vertical="center" wrapText="1"/>
      <protection locked="0"/>
    </xf>
    <xf numFmtId="0" fontId="39" fillId="0" borderId="45" xfId="0" applyFont="1" applyFill="1" applyBorder="1" applyAlignment="1" applyProtection="1">
      <alignment horizontal="center" vertical="center" wrapText="1"/>
      <protection locked="0"/>
    </xf>
    <xf numFmtId="0" fontId="39" fillId="0" borderId="36" xfId="0" applyFont="1" applyFill="1" applyBorder="1" applyAlignment="1" applyProtection="1">
      <alignment horizontal="center" vertical="center" wrapText="1"/>
      <protection locked="0"/>
    </xf>
    <xf numFmtId="0" fontId="39" fillId="0" borderId="31" xfId="0" applyFont="1" applyFill="1" applyBorder="1" applyAlignment="1" applyProtection="1">
      <alignment horizontal="center" vertical="center" wrapText="1"/>
      <protection locked="0"/>
    </xf>
    <xf numFmtId="0" fontId="63" fillId="0" borderId="51"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xf>
    <xf numFmtId="0" fontId="37" fillId="11" borderId="46" xfId="0" applyFont="1" applyFill="1" applyBorder="1" applyAlignment="1" applyProtection="1">
      <alignment horizontal="center" vertical="center" wrapText="1"/>
    </xf>
    <xf numFmtId="0" fontId="37" fillId="11" borderId="26" xfId="0" applyFont="1" applyFill="1" applyBorder="1" applyAlignment="1" applyProtection="1">
      <alignment horizontal="center" vertical="center" wrapText="1"/>
    </xf>
    <xf numFmtId="0" fontId="37" fillId="11" borderId="10" xfId="0" applyFont="1" applyFill="1" applyBorder="1" applyAlignment="1" applyProtection="1">
      <alignment horizontal="center" vertical="center" wrapText="1"/>
    </xf>
    <xf numFmtId="0" fontId="37" fillId="11" borderId="55" xfId="0" applyFont="1" applyFill="1" applyBorder="1" applyAlignment="1" applyProtection="1">
      <alignment horizontal="center" vertical="center" wrapText="1"/>
    </xf>
    <xf numFmtId="0" fontId="16" fillId="6" borderId="46" xfId="0" applyFont="1" applyFill="1" applyBorder="1" applyAlignment="1" applyProtection="1">
      <alignment horizontal="center" vertical="center"/>
    </xf>
    <xf numFmtId="0" fontId="39" fillId="6" borderId="53" xfId="0" applyFont="1" applyFill="1" applyBorder="1" applyAlignment="1" applyProtection="1">
      <alignment horizontal="center" vertical="center" wrapText="1"/>
    </xf>
    <xf numFmtId="0" fontId="39" fillId="6" borderId="54" xfId="0" applyFont="1" applyFill="1" applyBorder="1" applyAlignment="1" applyProtection="1">
      <alignment horizontal="center" vertical="center" wrapText="1"/>
    </xf>
    <xf numFmtId="0" fontId="62" fillId="0" borderId="35" xfId="0" applyFont="1" applyFill="1" applyBorder="1" applyAlignment="1" applyProtection="1">
      <alignment horizontal="center" vertical="center" wrapText="1"/>
      <protection locked="0"/>
    </xf>
    <xf numFmtId="0" fontId="62" fillId="0" borderId="30" xfId="0" applyFont="1" applyFill="1" applyBorder="1" applyAlignment="1" applyProtection="1">
      <alignment horizontal="center" vertical="center" wrapText="1"/>
      <protection locked="0"/>
    </xf>
    <xf numFmtId="0" fontId="62" fillId="0" borderId="83" xfId="0" applyFont="1" applyFill="1" applyBorder="1" applyAlignment="1" applyProtection="1">
      <alignment horizontal="center" vertical="center" wrapText="1"/>
      <protection locked="0"/>
    </xf>
    <xf numFmtId="0" fontId="62" fillId="0" borderId="85" xfId="0" applyFont="1" applyFill="1" applyBorder="1" applyAlignment="1" applyProtection="1">
      <alignment horizontal="center" vertical="center" wrapText="1"/>
      <protection locked="0"/>
    </xf>
    <xf numFmtId="0" fontId="48" fillId="25" borderId="47" xfId="0" applyFont="1" applyFill="1" applyBorder="1" applyAlignment="1" applyProtection="1">
      <alignment horizontal="center" vertical="center" wrapText="1"/>
    </xf>
    <xf numFmtId="0" fontId="48" fillId="25" borderId="38"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protection locked="0"/>
    </xf>
    <xf numFmtId="0" fontId="6" fillId="6" borderId="0" xfId="0" applyFont="1" applyFill="1" applyBorder="1" applyAlignment="1" applyProtection="1">
      <alignment horizontal="center" vertical="center" wrapText="1"/>
      <protection locked="0"/>
    </xf>
    <xf numFmtId="0" fontId="6" fillId="14" borderId="0" xfId="0" applyFont="1" applyFill="1" applyBorder="1" applyAlignment="1" applyProtection="1">
      <alignment horizontal="center" vertical="center" wrapText="1"/>
    </xf>
    <xf numFmtId="0" fontId="6" fillId="13" borderId="0" xfId="0" applyFont="1" applyFill="1" applyBorder="1" applyAlignment="1" applyProtection="1">
      <alignment horizontal="center" vertical="center" wrapText="1"/>
    </xf>
    <xf numFmtId="0" fontId="6" fillId="13" borderId="0" xfId="0" applyFont="1" applyFill="1" applyBorder="1" applyAlignment="1" applyProtection="1">
      <alignment horizontal="center" vertical="center"/>
    </xf>
    <xf numFmtId="0" fontId="6" fillId="20" borderId="0" xfId="0" applyFont="1" applyFill="1" applyBorder="1" applyAlignment="1" applyProtection="1">
      <alignment horizontal="center" vertical="center" wrapText="1"/>
    </xf>
    <xf numFmtId="0" fontId="6" fillId="20" borderId="0" xfId="0" applyFont="1" applyFill="1" applyBorder="1" applyAlignment="1" applyProtection="1">
      <alignment horizontal="center" vertical="center"/>
    </xf>
    <xf numFmtId="0" fontId="37" fillId="11" borderId="26" xfId="0" applyFont="1" applyFill="1" applyBorder="1" applyAlignment="1" applyProtection="1">
      <alignment horizontal="center" vertical="center"/>
    </xf>
    <xf numFmtId="0" fontId="37" fillId="11" borderId="41" xfId="0" applyFont="1" applyFill="1" applyBorder="1" applyAlignment="1" applyProtection="1">
      <alignment horizontal="center" vertical="center"/>
    </xf>
    <xf numFmtId="0" fontId="6" fillId="14" borderId="38" xfId="0" applyFont="1" applyFill="1" applyBorder="1" applyAlignment="1" applyProtection="1">
      <alignment horizontal="center" vertical="center" wrapText="1"/>
    </xf>
    <xf numFmtId="0" fontId="6" fillId="14" borderId="45" xfId="0" applyFont="1" applyFill="1" applyBorder="1" applyAlignment="1" applyProtection="1">
      <alignment horizontal="center" vertical="center" wrapText="1"/>
    </xf>
    <xf numFmtId="0" fontId="19" fillId="14" borderId="38" xfId="0" applyFont="1" applyFill="1" applyBorder="1" applyAlignment="1" applyProtection="1">
      <alignment horizontal="center" vertical="center" wrapText="1"/>
    </xf>
    <xf numFmtId="0" fontId="19" fillId="14" borderId="45" xfId="0" applyFont="1" applyFill="1" applyBorder="1" applyAlignment="1" applyProtection="1">
      <alignment horizontal="center" vertical="center" wrapText="1"/>
    </xf>
    <xf numFmtId="0" fontId="66" fillId="3" borderId="37" xfId="0" applyFont="1" applyFill="1" applyBorder="1" applyAlignment="1" applyProtection="1">
      <alignment horizontal="center" vertical="center"/>
    </xf>
    <xf numFmtId="0" fontId="66" fillId="3" borderId="38" xfId="0" applyFont="1" applyFill="1" applyBorder="1" applyAlignment="1" applyProtection="1">
      <alignment horizontal="center" vertical="center"/>
    </xf>
    <xf numFmtId="0" fontId="6" fillId="13" borderId="38" xfId="0" applyFont="1" applyFill="1" applyBorder="1" applyAlignment="1" applyProtection="1">
      <alignment horizontal="center" vertical="center" wrapText="1"/>
    </xf>
    <xf numFmtId="0" fontId="6" fillId="13" borderId="45" xfId="0" applyFont="1" applyFill="1" applyBorder="1" applyAlignment="1" applyProtection="1">
      <alignment horizontal="center" vertical="center" wrapText="1"/>
    </xf>
    <xf numFmtId="0" fontId="19" fillId="13" borderId="38" xfId="0" applyFont="1" applyFill="1" applyBorder="1" applyAlignment="1" applyProtection="1">
      <alignment horizontal="center" vertical="center" wrapText="1"/>
    </xf>
    <xf numFmtId="0" fontId="19" fillId="13" borderId="45" xfId="0" applyFont="1" applyFill="1" applyBorder="1" applyAlignment="1" applyProtection="1">
      <alignment horizontal="center" vertical="center" wrapText="1"/>
    </xf>
    <xf numFmtId="0" fontId="14" fillId="24" borderId="39" xfId="0" applyFont="1" applyFill="1" applyBorder="1" applyAlignment="1">
      <alignment horizontal="right" vertical="center" wrapText="1"/>
    </xf>
    <xf numFmtId="0" fontId="14" fillId="24" borderId="37" xfId="0" applyFont="1" applyFill="1" applyBorder="1" applyAlignment="1">
      <alignment horizontal="right" vertical="center" wrapText="1"/>
    </xf>
    <xf numFmtId="0" fontId="7" fillId="24" borderId="37" xfId="0" applyFont="1" applyFill="1" applyBorder="1" applyAlignment="1" applyProtection="1">
      <alignment horizontal="left" vertical="center" wrapText="1" indent="1"/>
      <protection locked="0"/>
    </xf>
    <xf numFmtId="0" fontId="7" fillId="24" borderId="40" xfId="0" applyFont="1" applyFill="1" applyBorder="1" applyAlignment="1" applyProtection="1">
      <alignment horizontal="left" vertical="center" wrapText="1" indent="1"/>
      <protection locked="0"/>
    </xf>
    <xf numFmtId="0" fontId="64" fillId="21" borderId="37" xfId="0" applyFont="1" applyFill="1" applyBorder="1" applyAlignment="1" applyProtection="1">
      <alignment horizontal="left" vertical="center" wrapText="1" indent="1"/>
      <protection locked="0"/>
    </xf>
    <xf numFmtId="0" fontId="14" fillId="24" borderId="35" xfId="0" applyFont="1" applyFill="1" applyBorder="1" applyAlignment="1">
      <alignment horizontal="right" vertical="center" wrapText="1"/>
    </xf>
    <xf numFmtId="0" fontId="14" fillId="24" borderId="0" xfId="0" applyFont="1" applyFill="1" applyBorder="1" applyAlignment="1">
      <alignment horizontal="right" vertical="center" wrapText="1"/>
    </xf>
    <xf numFmtId="0" fontId="6" fillId="24" borderId="0" xfId="0" applyFont="1" applyFill="1" applyBorder="1" applyAlignment="1" applyProtection="1">
      <alignment horizontal="left" vertical="center" wrapText="1" indent="1"/>
      <protection locked="0"/>
    </xf>
    <xf numFmtId="0" fontId="6" fillId="24" borderId="30" xfId="0" applyFont="1" applyFill="1" applyBorder="1" applyAlignment="1" applyProtection="1">
      <alignment horizontal="left" vertical="center" wrapText="1" indent="1"/>
      <protection locked="0"/>
    </xf>
    <xf numFmtId="0" fontId="63" fillId="21" borderId="0" xfId="0" applyFont="1" applyFill="1" applyAlignment="1" applyProtection="1">
      <alignment horizontal="left" vertical="center" wrapText="1" indent="1"/>
      <protection locked="0"/>
    </xf>
    <xf numFmtId="9" fontId="14" fillId="24" borderId="35" xfId="0" applyNumberFormat="1" applyFont="1" applyFill="1" applyBorder="1" applyAlignment="1">
      <alignment horizontal="right" vertical="center" wrapText="1"/>
    </xf>
    <xf numFmtId="9" fontId="14" fillId="24" borderId="62" xfId="0" applyNumberFormat="1" applyFont="1" applyFill="1" applyBorder="1" applyAlignment="1">
      <alignment horizontal="right" vertical="center" wrapText="1"/>
    </xf>
    <xf numFmtId="0" fontId="63" fillId="0" borderId="0" xfId="0" applyFont="1" applyAlignment="1" applyProtection="1">
      <alignment horizontal="left" vertical="center" wrapText="1" indent="1"/>
      <protection locked="0"/>
    </xf>
    <xf numFmtId="0" fontId="63" fillId="0" borderId="59" xfId="0" applyFont="1" applyBorder="1" applyAlignment="1" applyProtection="1">
      <alignment horizontal="left" vertical="center" wrapText="1" indent="1"/>
      <protection locked="0"/>
    </xf>
    <xf numFmtId="0" fontId="63" fillId="0" borderId="60" xfId="0" applyFont="1" applyBorder="1" applyAlignment="1" applyProtection="1">
      <alignment horizontal="left" vertical="center" wrapText="1" indent="1"/>
      <protection locked="0"/>
    </xf>
    <xf numFmtId="0" fontId="63" fillId="0" borderId="61" xfId="0" applyFont="1" applyBorder="1" applyAlignment="1" applyProtection="1">
      <alignment horizontal="left" vertical="center" wrapText="1" indent="1"/>
      <protection locked="0"/>
    </xf>
    <xf numFmtId="0" fontId="14" fillId="24" borderId="36" xfId="0" applyFont="1" applyFill="1" applyBorder="1" applyAlignment="1">
      <alignment horizontal="right" vertical="center" wrapText="1"/>
    </xf>
    <xf numFmtId="0" fontId="14" fillId="24" borderId="33" xfId="0" applyFont="1" applyFill="1" applyBorder="1" applyAlignment="1">
      <alignment horizontal="right" vertical="center" wrapText="1"/>
    </xf>
    <xf numFmtId="0" fontId="63" fillId="0" borderId="44" xfId="0" applyFont="1" applyFill="1" applyBorder="1" applyAlignment="1" applyProtection="1">
      <alignment horizontal="center" vertical="center" wrapText="1"/>
      <protection locked="0"/>
    </xf>
    <xf numFmtId="0" fontId="2" fillId="31" borderId="0" xfId="0" applyFont="1" applyFill="1" applyBorder="1" applyAlignment="1">
      <alignment horizontal="left" vertical="center" wrapText="1"/>
    </xf>
    <xf numFmtId="0" fontId="2" fillId="31" borderId="30" xfId="0" applyFont="1" applyFill="1" applyBorder="1" applyAlignment="1">
      <alignment horizontal="left" vertical="center" wrapText="1"/>
    </xf>
    <xf numFmtId="0" fontId="2" fillId="31" borderId="33" xfId="0" applyFont="1" applyFill="1" applyBorder="1" applyAlignment="1">
      <alignment horizontal="left" vertical="center" wrapText="1"/>
    </xf>
    <xf numFmtId="0" fontId="2" fillId="31" borderId="31" xfId="0" applyFont="1" applyFill="1" applyBorder="1" applyAlignment="1">
      <alignment horizontal="left" vertical="center" wrapText="1"/>
    </xf>
    <xf numFmtId="0" fontId="5" fillId="9" borderId="0" xfId="0" applyFont="1" applyFill="1" applyBorder="1" applyAlignment="1">
      <alignment horizontal="center" vertical="center" wrapText="1"/>
    </xf>
    <xf numFmtId="9" fontId="7" fillId="30" borderId="37" xfId="0" applyNumberFormat="1" applyFont="1" applyFill="1" applyBorder="1" applyAlignment="1">
      <alignment horizontal="left" vertical="center" wrapText="1"/>
    </xf>
    <xf numFmtId="9" fontId="7" fillId="30" borderId="40" xfId="0" applyNumberFormat="1" applyFont="1" applyFill="1" applyBorder="1" applyAlignment="1">
      <alignment horizontal="left" vertical="center" wrapText="1"/>
    </xf>
    <xf numFmtId="0" fontId="2" fillId="30" borderId="0" xfId="0" applyFont="1" applyFill="1" applyBorder="1" applyAlignment="1">
      <alignment horizontal="left" vertical="center" wrapText="1"/>
    </xf>
    <xf numFmtId="0" fontId="2" fillId="30" borderId="30" xfId="0" applyFont="1" applyFill="1" applyBorder="1" applyAlignment="1">
      <alignment horizontal="left" vertical="center" wrapText="1"/>
    </xf>
    <xf numFmtId="0" fontId="2" fillId="30" borderId="33" xfId="0" applyFont="1" applyFill="1" applyBorder="1" applyAlignment="1">
      <alignment horizontal="left" vertical="center" wrapText="1"/>
    </xf>
    <xf numFmtId="0" fontId="2" fillId="30" borderId="31" xfId="0" applyFont="1" applyFill="1" applyBorder="1" applyAlignment="1">
      <alignment horizontal="left" vertical="center" wrapText="1"/>
    </xf>
    <xf numFmtId="9" fontId="7" fillId="31" borderId="37" xfId="0" applyNumberFormat="1" applyFont="1" applyFill="1" applyBorder="1" applyAlignment="1">
      <alignment horizontal="left" vertical="center" wrapText="1"/>
    </xf>
    <xf numFmtId="9" fontId="7" fillId="31" borderId="40" xfId="0" applyNumberFormat="1" applyFont="1" applyFill="1" applyBorder="1" applyAlignment="1">
      <alignment horizontal="left" vertical="center" wrapText="1"/>
    </xf>
    <xf numFmtId="0" fontId="2" fillId="28" borderId="0" xfId="0" applyFont="1" applyFill="1" applyBorder="1" applyAlignment="1">
      <alignment horizontal="left" vertical="center" wrapText="1"/>
    </xf>
    <xf numFmtId="0" fontId="2" fillId="28" borderId="30" xfId="0" applyFont="1" applyFill="1" applyBorder="1" applyAlignment="1">
      <alignment horizontal="left" vertical="center" wrapText="1"/>
    </xf>
    <xf numFmtId="0" fontId="2" fillId="28" borderId="33" xfId="0" applyFont="1" applyFill="1" applyBorder="1" applyAlignment="1">
      <alignment horizontal="left" vertical="center" wrapText="1"/>
    </xf>
    <xf numFmtId="0" fontId="2" fillId="28" borderId="31" xfId="0" applyFont="1" applyFill="1" applyBorder="1" applyAlignment="1">
      <alignment horizontal="left" vertical="center" wrapText="1"/>
    </xf>
    <xf numFmtId="9" fontId="7" fillId="29" borderId="37" xfId="0" applyNumberFormat="1" applyFont="1" applyFill="1" applyBorder="1" applyAlignment="1">
      <alignment horizontal="left" vertical="center" wrapText="1"/>
    </xf>
    <xf numFmtId="9" fontId="7" fillId="29" borderId="40" xfId="0" applyNumberFormat="1" applyFont="1" applyFill="1" applyBorder="1" applyAlignment="1">
      <alignment horizontal="left" vertical="center" wrapText="1"/>
    </xf>
    <xf numFmtId="0" fontId="2" fillId="29" borderId="0" xfId="0" applyFont="1" applyFill="1" applyBorder="1" applyAlignment="1">
      <alignment horizontal="left" vertical="center" wrapText="1"/>
    </xf>
    <xf numFmtId="0" fontId="2" fillId="29" borderId="30" xfId="0" applyFont="1" applyFill="1" applyBorder="1" applyAlignment="1">
      <alignment horizontal="left" vertical="center" wrapText="1"/>
    </xf>
    <xf numFmtId="0" fontId="2" fillId="29" borderId="33" xfId="0" applyFont="1" applyFill="1" applyBorder="1" applyAlignment="1">
      <alignment horizontal="left" vertical="center" wrapText="1"/>
    </xf>
    <xf numFmtId="0" fontId="2" fillId="29" borderId="31" xfId="0" applyFont="1" applyFill="1" applyBorder="1" applyAlignment="1">
      <alignment horizontal="left" vertical="center" wrapText="1"/>
    </xf>
    <xf numFmtId="0" fontId="68" fillId="3" borderId="36" xfId="0" applyFont="1" applyFill="1" applyBorder="1" applyAlignment="1">
      <alignment horizontal="left" vertical="center" indent="1"/>
    </xf>
    <xf numFmtId="0" fontId="68" fillId="3" borderId="33" xfId="0" applyFont="1" applyFill="1" applyBorder="1" applyAlignment="1">
      <alignment horizontal="left" vertical="center" indent="1"/>
    </xf>
    <xf numFmtId="0" fontId="68" fillId="3" borderId="31" xfId="0" applyFont="1" applyFill="1" applyBorder="1" applyAlignment="1">
      <alignment horizontal="left" vertical="center" indent="1"/>
    </xf>
    <xf numFmtId="9" fontId="7" fillId="27" borderId="0" xfId="0" applyNumberFormat="1" applyFont="1" applyFill="1" applyBorder="1" applyAlignment="1">
      <alignment horizontal="left" vertical="center" wrapText="1"/>
    </xf>
    <xf numFmtId="9" fontId="7" fillId="27" borderId="30" xfId="0" applyNumberFormat="1" applyFont="1" applyFill="1" applyBorder="1" applyAlignment="1">
      <alignment horizontal="left" vertical="center" wrapText="1"/>
    </xf>
    <xf numFmtId="0" fontId="2" fillId="27" borderId="0" xfId="0" applyFont="1" applyFill="1" applyBorder="1" applyAlignment="1">
      <alignment horizontal="left" vertical="center" wrapText="1"/>
    </xf>
    <xf numFmtId="0" fontId="2" fillId="27" borderId="30" xfId="0" applyFont="1" applyFill="1" applyBorder="1" applyAlignment="1">
      <alignment horizontal="left" vertical="center" wrapText="1"/>
    </xf>
    <xf numFmtId="0" fontId="2" fillId="27" borderId="33" xfId="0" applyFont="1" applyFill="1" applyBorder="1" applyAlignment="1">
      <alignment horizontal="left" vertical="center" wrapText="1"/>
    </xf>
    <xf numFmtId="0" fontId="2" fillId="27" borderId="31" xfId="0" applyFont="1" applyFill="1" applyBorder="1" applyAlignment="1">
      <alignment horizontal="left" vertical="center" wrapText="1"/>
    </xf>
    <xf numFmtId="9" fontId="7" fillId="28" borderId="37" xfId="0" applyNumberFormat="1" applyFont="1" applyFill="1" applyBorder="1" applyAlignment="1">
      <alignment horizontal="left" vertical="center" wrapText="1"/>
    </xf>
    <xf numFmtId="9" fontId="7" fillId="28" borderId="40" xfId="0" applyNumberFormat="1" applyFont="1" applyFill="1" applyBorder="1" applyAlignment="1">
      <alignment horizontal="left" vertical="center" wrapText="1"/>
    </xf>
    <xf numFmtId="0" fontId="69" fillId="6" borderId="35" xfId="0" applyFont="1" applyFill="1" applyBorder="1" applyAlignment="1">
      <alignment horizontal="center" vertical="center" wrapText="1"/>
    </xf>
    <xf numFmtId="0" fontId="69" fillId="6" borderId="0" xfId="0" applyFont="1" applyFill="1" applyBorder="1" applyAlignment="1">
      <alignment horizontal="center" vertical="center" wrapText="1"/>
    </xf>
    <xf numFmtId="0" fontId="69" fillId="6" borderId="36" xfId="0" applyFont="1" applyFill="1" applyBorder="1" applyAlignment="1">
      <alignment horizontal="center" vertical="center" wrapText="1"/>
    </xf>
    <xf numFmtId="0" fontId="69" fillId="6" borderId="33" xfId="0" applyFont="1" applyFill="1" applyBorder="1" applyAlignment="1">
      <alignment horizontal="center" vertical="center" wrapText="1"/>
    </xf>
    <xf numFmtId="0" fontId="63" fillId="3" borderId="0" xfId="0" applyFont="1" applyFill="1" applyBorder="1" applyAlignment="1" applyProtection="1">
      <alignment horizontal="left" vertical="center" wrapText="1"/>
      <protection locked="0"/>
    </xf>
    <xf numFmtId="0" fontId="63" fillId="3" borderId="30" xfId="0" applyFont="1" applyFill="1" applyBorder="1" applyAlignment="1" applyProtection="1">
      <alignment horizontal="left" vertical="center" wrapText="1"/>
      <protection locked="0"/>
    </xf>
    <xf numFmtId="0" fontId="63" fillId="3" borderId="33" xfId="0" applyFont="1" applyFill="1" applyBorder="1" applyAlignment="1" applyProtection="1">
      <alignment horizontal="left" vertical="center" wrapText="1"/>
      <protection locked="0"/>
    </xf>
    <xf numFmtId="0" fontId="63" fillId="3" borderId="31" xfId="0" applyFont="1" applyFill="1" applyBorder="1" applyAlignment="1" applyProtection="1">
      <alignment horizontal="left" vertical="center" wrapText="1"/>
      <protection locked="0"/>
    </xf>
    <xf numFmtId="0" fontId="68" fillId="3" borderId="39" xfId="0" applyFont="1" applyFill="1" applyBorder="1" applyAlignment="1">
      <alignment horizontal="left" vertical="center" indent="1"/>
    </xf>
    <xf numFmtId="0" fontId="68" fillId="3" borderId="37" xfId="0" applyFont="1" applyFill="1" applyBorder="1" applyAlignment="1">
      <alignment horizontal="left" vertical="center" indent="1"/>
    </xf>
    <xf numFmtId="0" fontId="68" fillId="3" borderId="40" xfId="0" applyFont="1" applyFill="1" applyBorder="1" applyAlignment="1">
      <alignment horizontal="left" vertical="center" indent="1"/>
    </xf>
    <xf numFmtId="0" fontId="68" fillId="3" borderId="35" xfId="0" applyFont="1" applyFill="1" applyBorder="1" applyAlignment="1">
      <alignment horizontal="left" vertical="center" indent="1"/>
    </xf>
    <xf numFmtId="0" fontId="68" fillId="3" borderId="0" xfId="0" applyFont="1" applyFill="1" applyBorder="1" applyAlignment="1">
      <alignment horizontal="left" vertical="center" indent="1"/>
    </xf>
    <xf numFmtId="0" fontId="68" fillId="3" borderId="30" xfId="0" applyFont="1" applyFill="1" applyBorder="1" applyAlignment="1">
      <alignment horizontal="left" vertical="center" indent="1"/>
    </xf>
    <xf numFmtId="0" fontId="63" fillId="21" borderId="59" xfId="0" applyFont="1" applyFill="1" applyBorder="1" applyAlignment="1" applyProtection="1">
      <alignment horizontal="left" vertical="center" wrapText="1" indent="1"/>
      <protection locked="0"/>
    </xf>
    <xf numFmtId="0" fontId="62" fillId="3" borderId="0" xfId="0" applyFont="1" applyFill="1" applyBorder="1" applyAlignment="1" applyProtection="1">
      <alignment horizontal="left" vertical="center" wrapText="1" indent="1"/>
      <protection locked="0"/>
    </xf>
    <xf numFmtId="0" fontId="62" fillId="3" borderId="30" xfId="0" applyFont="1" applyFill="1" applyBorder="1" applyAlignment="1" applyProtection="1">
      <alignment horizontal="left" vertical="center" wrapText="1" indent="1"/>
      <protection locked="0"/>
    </xf>
    <xf numFmtId="9" fontId="19" fillId="31" borderId="35" xfId="0" applyNumberFormat="1" applyFont="1" applyFill="1" applyBorder="1" applyAlignment="1">
      <alignment horizontal="center" vertical="center" wrapText="1"/>
    </xf>
    <xf numFmtId="9" fontId="19" fillId="31" borderId="0" xfId="0" applyNumberFormat="1" applyFont="1" applyFill="1" applyBorder="1" applyAlignment="1">
      <alignment horizontal="center" vertical="center" wrapText="1"/>
    </xf>
    <xf numFmtId="9" fontId="6" fillId="31" borderId="0" xfId="0" applyNumberFormat="1" applyFont="1" applyFill="1" applyBorder="1" applyAlignment="1">
      <alignment horizontal="center" vertical="center" wrapText="1"/>
    </xf>
    <xf numFmtId="0" fontId="43" fillId="25" borderId="37" xfId="0" applyFont="1" applyFill="1" applyBorder="1" applyAlignment="1">
      <alignment horizontal="center" vertical="center" wrapText="1"/>
    </xf>
    <xf numFmtId="0" fontId="43" fillId="25" borderId="40" xfId="0" applyFont="1" applyFill="1" applyBorder="1" applyAlignment="1">
      <alignment horizontal="center" vertical="center" wrapText="1"/>
    </xf>
    <xf numFmtId="0" fontId="59" fillId="11" borderId="47" xfId="0" applyFont="1" applyFill="1" applyBorder="1" applyAlignment="1">
      <alignment horizontal="center" vertical="center"/>
    </xf>
    <xf numFmtId="0" fontId="59" fillId="11" borderId="38" xfId="0" applyFont="1" applyFill="1" applyBorder="1" applyAlignment="1">
      <alignment horizontal="center" vertical="center"/>
    </xf>
    <xf numFmtId="0" fontId="59" fillId="11" borderId="45" xfId="0" applyFont="1" applyFill="1" applyBorder="1" applyAlignment="1">
      <alignment horizontal="center" vertical="center"/>
    </xf>
    <xf numFmtId="0" fontId="15" fillId="22" borderId="0" xfId="0" applyFont="1" applyFill="1" applyBorder="1" applyAlignment="1">
      <alignment horizontal="center" vertical="center"/>
    </xf>
    <xf numFmtId="0" fontId="15" fillId="22" borderId="30" xfId="0" applyFont="1" applyFill="1" applyBorder="1" applyAlignment="1">
      <alignment horizontal="center" vertical="center"/>
    </xf>
    <xf numFmtId="9" fontId="19" fillId="27" borderId="35" xfId="0" applyNumberFormat="1" applyFont="1" applyFill="1" applyBorder="1" applyAlignment="1">
      <alignment horizontal="center" vertical="center" wrapText="1"/>
    </xf>
    <xf numFmtId="9" fontId="19" fillId="27" borderId="0" xfId="0" applyNumberFormat="1" applyFont="1" applyFill="1" applyBorder="1" applyAlignment="1">
      <alignment horizontal="center" vertical="center" wrapText="1"/>
    </xf>
    <xf numFmtId="9" fontId="6" fillId="27" borderId="0" xfId="0" applyNumberFormat="1" applyFont="1" applyFill="1" applyBorder="1" applyAlignment="1">
      <alignment horizontal="center" vertical="center" wrapText="1"/>
    </xf>
    <xf numFmtId="9" fontId="6" fillId="28" borderId="37" xfId="0" applyNumberFormat="1" applyFont="1" applyFill="1" applyBorder="1" applyAlignment="1">
      <alignment horizontal="center" vertical="center" wrapText="1"/>
    </xf>
    <xf numFmtId="9" fontId="19" fillId="29" borderId="35" xfId="0" applyNumberFormat="1" applyFont="1" applyFill="1" applyBorder="1" applyAlignment="1">
      <alignment horizontal="center" vertical="center" wrapText="1"/>
    </xf>
    <xf numFmtId="9" fontId="19" fillId="29" borderId="0" xfId="0" applyNumberFormat="1" applyFont="1" applyFill="1" applyBorder="1" applyAlignment="1">
      <alignment horizontal="center" vertical="center" wrapText="1"/>
    </xf>
    <xf numFmtId="0" fontId="15" fillId="20" borderId="36" xfId="0" applyFont="1" applyFill="1" applyBorder="1" applyAlignment="1">
      <alignment horizontal="right" vertical="center" wrapText="1"/>
    </xf>
    <xf numFmtId="0" fontId="15" fillId="20" borderId="33" xfId="0" applyFont="1" applyFill="1" applyBorder="1" applyAlignment="1">
      <alignment horizontal="right" vertical="center" wrapText="1"/>
    </xf>
    <xf numFmtId="9" fontId="19" fillId="28" borderId="39" xfId="0" applyNumberFormat="1" applyFont="1" applyFill="1" applyBorder="1" applyAlignment="1">
      <alignment horizontal="center" vertical="center" wrapText="1"/>
    </xf>
    <xf numFmtId="9" fontId="19" fillId="28" borderId="37" xfId="0" applyNumberFormat="1" applyFont="1" applyFill="1" applyBorder="1" applyAlignment="1">
      <alignment horizontal="center" vertical="center" wrapText="1"/>
    </xf>
    <xf numFmtId="0" fontId="62" fillId="21" borderId="0" xfId="0" applyFont="1" applyFill="1" applyBorder="1" applyAlignment="1" applyProtection="1">
      <alignment horizontal="left" vertical="center" wrapText="1" indent="1"/>
      <protection locked="0"/>
    </xf>
    <xf numFmtId="0" fontId="62" fillId="21" borderId="30" xfId="0" applyFont="1" applyFill="1" applyBorder="1" applyAlignment="1" applyProtection="1">
      <alignment horizontal="left" vertical="center" wrapText="1" indent="1"/>
      <protection locked="0"/>
    </xf>
    <xf numFmtId="0" fontId="62" fillId="21" borderId="0" xfId="0" applyFont="1" applyFill="1" applyAlignment="1" applyProtection="1">
      <alignment horizontal="left" vertical="center" wrapText="1" indent="1"/>
      <protection locked="0"/>
    </xf>
    <xf numFmtId="0" fontId="62" fillId="21" borderId="59" xfId="0" applyFont="1" applyFill="1" applyBorder="1" applyAlignment="1" applyProtection="1">
      <alignment horizontal="left" vertical="center" wrapText="1" indent="1"/>
      <protection locked="0"/>
    </xf>
    <xf numFmtId="9" fontId="6" fillId="29" borderId="0" xfId="0" applyNumberFormat="1" applyFont="1" applyFill="1" applyBorder="1" applyAlignment="1">
      <alignment horizontal="center" vertical="center" wrapText="1"/>
    </xf>
    <xf numFmtId="9" fontId="19" fillId="30" borderId="39" xfId="0" applyNumberFormat="1" applyFont="1" applyFill="1" applyBorder="1" applyAlignment="1">
      <alignment horizontal="center" vertical="center" wrapText="1"/>
    </xf>
    <xf numFmtId="9" fontId="19" fillId="30" borderId="37" xfId="0" applyNumberFormat="1" applyFont="1" applyFill="1" applyBorder="1" applyAlignment="1">
      <alignment horizontal="center" vertical="center" wrapText="1"/>
    </xf>
    <xf numFmtId="9" fontId="6" fillId="30" borderId="37" xfId="0" applyNumberFormat="1" applyFont="1" applyFill="1" applyBorder="1" applyAlignment="1">
      <alignment horizontal="center" vertical="center" wrapText="1"/>
    </xf>
    <xf numFmtId="0" fontId="63" fillId="21" borderId="0" xfId="0" applyFont="1" applyFill="1" applyBorder="1" applyAlignment="1" applyProtection="1">
      <alignment horizontal="left" vertical="center" wrapText="1" indent="1"/>
      <protection locked="0"/>
    </xf>
    <xf numFmtId="0" fontId="63" fillId="21" borderId="30" xfId="0" applyFont="1" applyFill="1" applyBorder="1" applyAlignment="1" applyProtection="1">
      <alignment horizontal="left" vertical="center" wrapText="1" indent="1"/>
      <protection locked="0"/>
    </xf>
    <xf numFmtId="9" fontId="7" fillId="22" borderId="37" xfId="0" applyNumberFormat="1" applyFont="1" applyFill="1" applyBorder="1" applyAlignment="1" applyProtection="1">
      <alignment horizontal="left" vertical="center" wrapText="1" indent="1"/>
    </xf>
    <xf numFmtId="0" fontId="14" fillId="24" borderId="39" xfId="0" applyFont="1" applyFill="1" applyBorder="1" applyAlignment="1" applyProtection="1">
      <alignment horizontal="right" vertical="center" wrapText="1"/>
    </xf>
    <xf numFmtId="0" fontId="14" fillId="24" borderId="37" xfId="0" applyFont="1" applyFill="1" applyBorder="1" applyAlignment="1" applyProtection="1">
      <alignment horizontal="right" vertical="center" wrapText="1"/>
    </xf>
    <xf numFmtId="0" fontId="14" fillId="24" borderId="35" xfId="0" applyFont="1" applyFill="1" applyBorder="1" applyAlignment="1" applyProtection="1">
      <alignment horizontal="right" vertical="center" wrapText="1"/>
    </xf>
    <xf numFmtId="0" fontId="14" fillId="24" borderId="0" xfId="0" applyFont="1" applyFill="1" applyBorder="1" applyAlignment="1" applyProtection="1">
      <alignment horizontal="right" vertical="center" wrapText="1"/>
    </xf>
    <xf numFmtId="0" fontId="14" fillId="24" borderId="36" xfId="0" applyFont="1" applyFill="1" applyBorder="1" applyAlignment="1" applyProtection="1">
      <alignment horizontal="right" vertical="center" wrapText="1"/>
    </xf>
    <xf numFmtId="0" fontId="14" fillId="24" borderId="33" xfId="0" applyFont="1" applyFill="1" applyBorder="1" applyAlignment="1" applyProtection="1">
      <alignment horizontal="right" vertical="center" wrapText="1"/>
    </xf>
    <xf numFmtId="0" fontId="7" fillId="24" borderId="37" xfId="0" applyFont="1" applyFill="1" applyBorder="1" applyAlignment="1" applyProtection="1">
      <alignment horizontal="left" vertical="center" wrapText="1" indent="1"/>
    </xf>
    <xf numFmtId="0" fontId="7" fillId="24" borderId="40" xfId="0" applyFont="1" applyFill="1" applyBorder="1" applyAlignment="1" applyProtection="1">
      <alignment horizontal="left" vertical="center" wrapText="1" indent="1"/>
    </xf>
    <xf numFmtId="0" fontId="6" fillId="24" borderId="0" xfId="0" applyFont="1" applyFill="1" applyBorder="1" applyAlignment="1" applyProtection="1">
      <alignment horizontal="left" vertical="center" wrapText="1" indent="1"/>
    </xf>
    <xf numFmtId="0" fontId="6" fillId="24" borderId="30" xfId="0" applyFont="1" applyFill="1" applyBorder="1" applyAlignment="1" applyProtection="1">
      <alignment horizontal="left" vertical="center" wrapText="1" indent="1"/>
    </xf>
    <xf numFmtId="0" fontId="57" fillId="24" borderId="33" xfId="0" applyFont="1" applyFill="1" applyBorder="1" applyAlignment="1" applyProtection="1">
      <alignment horizontal="left" vertical="center" wrapText="1" indent="1"/>
    </xf>
    <xf numFmtId="0" fontId="57" fillId="24" borderId="31" xfId="0" applyFont="1" applyFill="1" applyBorder="1" applyAlignment="1" applyProtection="1">
      <alignment horizontal="left" vertical="center" wrapText="1" indent="1"/>
    </xf>
    <xf numFmtId="0" fontId="40" fillId="20" borderId="35" xfId="0" applyFont="1" applyFill="1" applyBorder="1" applyAlignment="1">
      <alignment horizontal="center" vertical="center" wrapText="1"/>
    </xf>
    <xf numFmtId="0" fontId="42" fillId="20" borderId="0" xfId="0" applyFont="1" applyFill="1" applyBorder="1" applyAlignment="1">
      <alignment horizontal="center" vertical="center" wrapText="1"/>
    </xf>
    <xf numFmtId="0" fontId="60" fillId="20" borderId="36" xfId="0" applyFont="1" applyFill="1" applyBorder="1" applyAlignment="1">
      <alignment horizontal="center" wrapText="1"/>
    </xf>
    <xf numFmtId="0" fontId="60" fillId="20" borderId="33" xfId="0" applyFont="1" applyFill="1" applyBorder="1" applyAlignment="1">
      <alignment horizontal="center" wrapText="1"/>
    </xf>
    <xf numFmtId="0" fontId="6" fillId="20" borderId="0" xfId="0" applyFont="1" applyFill="1" applyBorder="1" applyAlignment="1" applyProtection="1">
      <alignment horizontal="left" vertical="center" wrapText="1" indent="1"/>
    </xf>
    <xf numFmtId="0" fontId="6" fillId="20" borderId="30" xfId="0" applyFont="1" applyFill="1" applyBorder="1" applyAlignment="1" applyProtection="1">
      <alignment horizontal="left" vertical="center" wrapText="1" indent="1"/>
    </xf>
    <xf numFmtId="0" fontId="6" fillId="20" borderId="33" xfId="0" applyFont="1" applyFill="1" applyBorder="1" applyAlignment="1" applyProtection="1">
      <alignment horizontal="left" vertical="center" wrapText="1" indent="1"/>
    </xf>
    <xf numFmtId="0" fontId="6" fillId="20" borderId="31" xfId="0" applyFont="1" applyFill="1" applyBorder="1" applyAlignment="1" applyProtection="1">
      <alignment horizontal="left" vertical="center" wrapText="1" indent="1"/>
    </xf>
    <xf numFmtId="9" fontId="6" fillId="22" borderId="35" xfId="0" applyNumberFormat="1" applyFont="1" applyFill="1" applyBorder="1" applyAlignment="1" applyProtection="1">
      <alignment horizontal="center" vertical="center" wrapText="1"/>
    </xf>
    <xf numFmtId="9" fontId="6" fillId="22" borderId="36" xfId="0" applyNumberFormat="1" applyFont="1" applyFill="1" applyBorder="1" applyAlignment="1" applyProtection="1">
      <alignment horizontal="center" vertical="center" wrapText="1"/>
    </xf>
    <xf numFmtId="9" fontId="6" fillId="22" borderId="0" xfId="0" applyNumberFormat="1" applyFont="1" applyFill="1" applyBorder="1" applyAlignment="1" applyProtection="1">
      <alignment horizontal="left" vertical="center" wrapText="1" indent="1"/>
    </xf>
    <xf numFmtId="0" fontId="70" fillId="14" borderId="47" xfId="0" applyFont="1" applyFill="1" applyBorder="1" applyAlignment="1">
      <alignment horizontal="center" vertical="center"/>
    </xf>
    <xf numFmtId="0" fontId="70" fillId="14" borderId="38" xfId="0" applyFont="1" applyFill="1" applyBorder="1" applyAlignment="1">
      <alignment horizontal="center" vertical="center"/>
    </xf>
    <xf numFmtId="0" fontId="70" fillId="14" borderId="45" xfId="0" applyFont="1" applyFill="1" applyBorder="1" applyAlignment="1">
      <alignment horizontal="center" vertical="center"/>
    </xf>
    <xf numFmtId="0" fontId="73" fillId="20" borderId="37" xfId="0" applyFont="1" applyFill="1" applyBorder="1" applyAlignment="1">
      <alignment horizontal="center" vertical="center" wrapText="1"/>
    </xf>
    <xf numFmtId="0" fontId="73" fillId="20" borderId="36" xfId="0" applyFont="1" applyFill="1" applyBorder="1" applyAlignment="1">
      <alignment horizontal="right" vertical="center" wrapText="1"/>
    </xf>
    <xf numFmtId="0" fontId="73" fillId="20" borderId="33" xfId="0" applyFont="1" applyFill="1" applyBorder="1" applyAlignment="1">
      <alignment horizontal="right" vertical="center" wrapText="1"/>
    </xf>
    <xf numFmtId="0" fontId="73" fillId="20" borderId="35" xfId="0" applyFont="1" applyFill="1" applyBorder="1" applyAlignment="1">
      <alignment horizontal="center" vertical="center" wrapText="1"/>
    </xf>
    <xf numFmtId="0" fontId="74" fillId="20" borderId="0" xfId="0" applyFont="1" applyFill="1" applyBorder="1" applyAlignment="1">
      <alignment horizontal="center" vertical="center" wrapText="1"/>
    </xf>
    <xf numFmtId="0" fontId="89" fillId="14" borderId="39" xfId="0" applyFont="1" applyFill="1" applyBorder="1" applyAlignment="1">
      <alignment horizontal="center" vertical="center" wrapText="1"/>
    </xf>
    <xf numFmtId="0" fontId="89" fillId="14" borderId="37" xfId="0" applyFont="1" applyFill="1" applyBorder="1" applyAlignment="1">
      <alignment horizontal="center" vertical="center" wrapText="1"/>
    </xf>
    <xf numFmtId="0" fontId="89" fillId="14" borderId="40" xfId="0" applyFont="1" applyFill="1" applyBorder="1" applyAlignment="1">
      <alignment horizontal="center" vertical="center" wrapText="1"/>
    </xf>
    <xf numFmtId="0" fontId="89" fillId="14" borderId="36" xfId="0" applyFont="1" applyFill="1" applyBorder="1" applyAlignment="1">
      <alignment horizontal="center" vertical="center" wrapText="1"/>
    </xf>
    <xf numFmtId="0" fontId="89" fillId="14" borderId="33" xfId="0" applyFont="1" applyFill="1" applyBorder="1" applyAlignment="1">
      <alignment horizontal="center" vertical="center" wrapText="1"/>
    </xf>
    <xf numFmtId="0" fontId="89" fillId="14" borderId="31" xfId="0" applyFont="1" applyFill="1" applyBorder="1" applyAlignment="1">
      <alignment horizontal="center" vertical="center" wrapText="1"/>
    </xf>
    <xf numFmtId="0" fontId="69" fillId="14" borderId="35" xfId="0" applyFont="1" applyFill="1" applyBorder="1" applyAlignment="1">
      <alignment horizontal="center" vertical="center" wrapText="1"/>
    </xf>
    <xf numFmtId="0" fontId="69" fillId="14" borderId="0" xfId="0" applyFont="1" applyFill="1" applyBorder="1" applyAlignment="1">
      <alignment horizontal="center" vertical="center" wrapText="1"/>
    </xf>
    <xf numFmtId="0" fontId="69" fillId="14" borderId="36" xfId="0" applyFont="1" applyFill="1" applyBorder="1" applyAlignment="1">
      <alignment horizontal="center" vertical="center" wrapText="1"/>
    </xf>
    <xf numFmtId="0" fontId="69" fillId="14" borderId="33" xfId="0" applyFont="1" applyFill="1" applyBorder="1" applyAlignment="1">
      <alignment horizontal="center" vertical="center" wrapText="1"/>
    </xf>
    <xf numFmtId="0" fontId="63" fillId="3" borderId="37" xfId="0" applyFont="1" applyFill="1" applyBorder="1" applyAlignment="1" applyProtection="1">
      <alignment horizontal="left" vertical="center" wrapText="1"/>
      <protection locked="0"/>
    </xf>
    <xf numFmtId="0" fontId="63" fillId="3" borderId="40" xfId="0" applyFont="1" applyFill="1" applyBorder="1" applyAlignment="1" applyProtection="1">
      <alignment horizontal="left" vertical="center" wrapText="1"/>
      <protection locked="0"/>
    </xf>
    <xf numFmtId="0" fontId="23" fillId="27" borderId="37" xfId="0" applyFont="1" applyFill="1" applyBorder="1" applyAlignment="1" applyProtection="1">
      <alignment horizontal="left" vertical="center" wrapText="1"/>
      <protection locked="0"/>
    </xf>
    <xf numFmtId="0" fontId="23" fillId="27" borderId="40" xfId="0" applyFont="1" applyFill="1" applyBorder="1" applyAlignment="1" applyProtection="1">
      <alignment horizontal="left" vertical="center" wrapText="1"/>
      <protection locked="0"/>
    </xf>
    <xf numFmtId="0" fontId="23" fillId="31" borderId="37" xfId="0" applyFont="1" applyFill="1" applyBorder="1" applyAlignment="1" applyProtection="1">
      <alignment horizontal="left" vertical="center" wrapText="1"/>
      <protection locked="0"/>
    </xf>
    <xf numFmtId="0" fontId="23" fillId="31" borderId="40" xfId="0" applyFont="1" applyFill="1" applyBorder="1" applyAlignment="1" applyProtection="1">
      <alignment horizontal="left" vertical="center" wrapText="1"/>
      <protection locked="0"/>
    </xf>
    <xf numFmtId="9" fontId="23" fillId="30" borderId="35" xfId="0" applyNumberFormat="1" applyFont="1" applyFill="1" applyBorder="1" applyAlignment="1">
      <alignment horizontal="left" vertical="center" wrapText="1" indent="1"/>
    </xf>
    <xf numFmtId="9" fontId="23" fillId="30" borderId="0" xfId="0" applyNumberFormat="1" applyFont="1" applyFill="1" applyBorder="1" applyAlignment="1">
      <alignment horizontal="left" vertical="center" wrapText="1" indent="1"/>
    </xf>
    <xf numFmtId="9" fontId="23" fillId="30" borderId="30" xfId="0" applyNumberFormat="1" applyFont="1" applyFill="1" applyBorder="1" applyAlignment="1">
      <alignment horizontal="left" vertical="center" wrapText="1" indent="1"/>
    </xf>
    <xf numFmtId="9" fontId="23" fillId="31" borderId="36" xfId="0" applyNumberFormat="1" applyFont="1" applyFill="1" applyBorder="1" applyAlignment="1">
      <alignment horizontal="left" vertical="center" wrapText="1" indent="1"/>
    </xf>
    <xf numFmtId="9" fontId="23" fillId="31" borderId="33" xfId="0" applyNumberFormat="1" applyFont="1" applyFill="1" applyBorder="1" applyAlignment="1">
      <alignment horizontal="left" vertical="center" wrapText="1" indent="1"/>
    </xf>
    <xf numFmtId="9" fontId="23" fillId="31" borderId="31" xfId="0" applyNumberFormat="1" applyFont="1" applyFill="1" applyBorder="1" applyAlignment="1">
      <alignment horizontal="left" vertical="center" wrapText="1" indent="1"/>
    </xf>
    <xf numFmtId="9" fontId="23" fillId="27" borderId="35" xfId="0" applyNumberFormat="1" applyFont="1" applyFill="1" applyBorder="1" applyAlignment="1">
      <alignment horizontal="left" vertical="center" wrapText="1" indent="1"/>
    </xf>
    <xf numFmtId="9" fontId="23" fillId="27" borderId="0" xfId="0" applyNumberFormat="1" applyFont="1" applyFill="1" applyBorder="1" applyAlignment="1">
      <alignment horizontal="left" vertical="center" wrapText="1" indent="1"/>
    </xf>
    <xf numFmtId="9" fontId="23" fillId="27" borderId="30" xfId="0" applyNumberFormat="1" applyFont="1" applyFill="1" applyBorder="1" applyAlignment="1">
      <alignment horizontal="left" vertical="center" wrapText="1" indent="1"/>
    </xf>
    <xf numFmtId="9" fontId="23" fillId="28" borderId="35" xfId="0" applyNumberFormat="1" applyFont="1" applyFill="1" applyBorder="1" applyAlignment="1">
      <alignment horizontal="left" vertical="center" wrapText="1" indent="1"/>
    </xf>
    <xf numFmtId="9" fontId="23" fillId="28" borderId="0" xfId="0" applyNumberFormat="1" applyFont="1" applyFill="1" applyBorder="1" applyAlignment="1">
      <alignment horizontal="left" vertical="center" wrapText="1" indent="1"/>
    </xf>
    <xf numFmtId="9" fontId="23" fillId="28" borderId="30" xfId="0" applyNumberFormat="1" applyFont="1" applyFill="1" applyBorder="1" applyAlignment="1">
      <alignment horizontal="left" vertical="center" wrapText="1" indent="1"/>
    </xf>
    <xf numFmtId="0" fontId="23" fillId="28" borderId="37" xfId="0" applyFont="1" applyFill="1" applyBorder="1" applyAlignment="1" applyProtection="1">
      <alignment horizontal="left" vertical="center" wrapText="1"/>
      <protection locked="0"/>
    </xf>
    <xf numFmtId="0" fontId="23" fillId="28" borderId="40" xfId="0" applyFont="1" applyFill="1" applyBorder="1" applyAlignment="1" applyProtection="1">
      <alignment horizontal="left" vertical="center" wrapText="1"/>
      <protection locked="0"/>
    </xf>
    <xf numFmtId="9" fontId="23" fillId="29" borderId="35" xfId="0" applyNumberFormat="1" applyFont="1" applyFill="1" applyBorder="1" applyAlignment="1">
      <alignment horizontal="left" vertical="center" wrapText="1" indent="1"/>
    </xf>
    <xf numFmtId="9" fontId="23" fillId="29" borderId="0" xfId="0" applyNumberFormat="1" applyFont="1" applyFill="1" applyBorder="1" applyAlignment="1">
      <alignment horizontal="left" vertical="center" wrapText="1" indent="1"/>
    </xf>
    <xf numFmtId="9" fontId="23" fillId="29" borderId="30" xfId="0" applyNumberFormat="1" applyFont="1" applyFill="1" applyBorder="1" applyAlignment="1">
      <alignment horizontal="left" vertical="center" wrapText="1" indent="1"/>
    </xf>
    <xf numFmtId="0" fontId="23" fillId="29" borderId="37" xfId="0" applyFont="1" applyFill="1" applyBorder="1" applyAlignment="1" applyProtection="1">
      <alignment horizontal="left" vertical="center" wrapText="1"/>
      <protection locked="0"/>
    </xf>
    <xf numFmtId="0" fontId="23" fillId="29" borderId="40" xfId="0" applyFont="1" applyFill="1" applyBorder="1" applyAlignment="1" applyProtection="1">
      <alignment horizontal="left" vertical="center" wrapText="1"/>
      <protection locked="0"/>
    </xf>
    <xf numFmtId="0" fontId="23" fillId="30" borderId="37" xfId="0" applyFont="1" applyFill="1" applyBorder="1" applyAlignment="1" applyProtection="1">
      <alignment horizontal="left" vertical="center" wrapText="1"/>
      <protection locked="0"/>
    </xf>
    <xf numFmtId="0" fontId="23" fillId="30" borderId="40" xfId="0" applyFont="1" applyFill="1" applyBorder="1" applyAlignment="1" applyProtection="1">
      <alignment horizontal="left" vertical="center" wrapText="1"/>
      <protection locked="0"/>
    </xf>
    <xf numFmtId="9" fontId="63" fillId="37" borderId="74" xfId="0" applyNumberFormat="1" applyFont="1" applyFill="1" applyBorder="1" applyAlignment="1" applyProtection="1">
      <alignment horizontal="left" vertical="center" wrapText="1" indent="2"/>
      <protection locked="0"/>
    </xf>
    <xf numFmtId="9" fontId="63" fillId="37" borderId="0" xfId="0" applyNumberFormat="1" applyFont="1" applyFill="1" applyBorder="1" applyAlignment="1" applyProtection="1">
      <alignment horizontal="left" vertical="center" wrapText="1" indent="2"/>
      <protection locked="0"/>
    </xf>
    <xf numFmtId="0" fontId="63" fillId="3" borderId="0" xfId="0" applyFont="1" applyFill="1" applyBorder="1" applyAlignment="1" applyProtection="1">
      <alignment horizontal="left" vertical="center" wrapText="1" indent="2"/>
      <protection locked="0"/>
    </xf>
    <xf numFmtId="9" fontId="28" fillId="37" borderId="74" xfId="0" applyNumberFormat="1" applyFont="1" applyFill="1" applyBorder="1" applyAlignment="1" applyProtection="1">
      <alignment horizontal="left" vertical="center" wrapText="1" indent="2"/>
    </xf>
    <xf numFmtId="0" fontId="23" fillId="3" borderId="0" xfId="0" applyNumberFormat="1" applyFont="1" applyFill="1" applyBorder="1" applyAlignment="1" applyProtection="1">
      <alignment horizontal="left" vertical="center" wrapText="1" indent="2"/>
    </xf>
    <xf numFmtId="0" fontId="23" fillId="3" borderId="75" xfId="0" applyNumberFormat="1" applyFont="1" applyFill="1" applyBorder="1" applyAlignment="1" applyProtection="1">
      <alignment horizontal="left" vertical="center" wrapText="1" indent="2"/>
    </xf>
    <xf numFmtId="9" fontId="23" fillId="37" borderId="74" xfId="0" applyNumberFormat="1" applyFont="1" applyFill="1" applyBorder="1" applyAlignment="1" applyProtection="1">
      <alignment horizontal="left" vertical="center" indent="2"/>
    </xf>
    <xf numFmtId="0" fontId="23" fillId="3" borderId="0" xfId="0" applyNumberFormat="1" applyFont="1" applyFill="1" applyBorder="1" applyAlignment="1" applyProtection="1">
      <alignment horizontal="left" vertical="center" indent="2"/>
    </xf>
    <xf numFmtId="0" fontId="23" fillId="3" borderId="75" xfId="0" applyNumberFormat="1" applyFont="1" applyFill="1" applyBorder="1" applyAlignment="1" applyProtection="1">
      <alignment horizontal="left" vertical="center" indent="2"/>
    </xf>
    <xf numFmtId="14" fontId="63" fillId="37" borderId="74" xfId="0" applyNumberFormat="1" applyFont="1" applyFill="1" applyBorder="1" applyAlignment="1" applyProtection="1">
      <alignment horizontal="center" vertical="center" wrapText="1"/>
      <protection locked="0"/>
    </xf>
    <xf numFmtId="14" fontId="63" fillId="37" borderId="0" xfId="0" applyNumberFormat="1" applyFont="1" applyFill="1" applyBorder="1" applyAlignment="1" applyProtection="1">
      <alignment horizontal="center" vertical="center" wrapText="1"/>
      <protection locked="0"/>
    </xf>
    <xf numFmtId="49" fontId="63" fillId="37" borderId="74" xfId="0" applyNumberFormat="1" applyFont="1" applyFill="1" applyBorder="1" applyAlignment="1" applyProtection="1">
      <alignment horizontal="left" vertical="center" wrapText="1" indent="2"/>
      <protection locked="0"/>
    </xf>
    <xf numFmtId="49" fontId="63" fillId="3" borderId="0" xfId="0" applyNumberFormat="1" applyFont="1" applyFill="1" applyBorder="1" applyAlignment="1" applyProtection="1">
      <alignment horizontal="left" vertical="center" wrapText="1" indent="2"/>
      <protection locked="0"/>
    </xf>
    <xf numFmtId="49" fontId="63" fillId="37" borderId="74" xfId="0" applyNumberFormat="1" applyFont="1" applyFill="1" applyBorder="1" applyAlignment="1" applyProtection="1">
      <alignment horizontal="left" vertical="center" indent="2"/>
      <protection locked="0"/>
    </xf>
    <xf numFmtId="49" fontId="63" fillId="3" borderId="0" xfId="0" applyNumberFormat="1" applyFont="1" applyFill="1" applyBorder="1" applyAlignment="1" applyProtection="1">
      <alignment horizontal="left" vertical="center" indent="2"/>
      <protection locked="0"/>
    </xf>
    <xf numFmtId="49" fontId="63" fillId="3" borderId="75" xfId="0" applyNumberFormat="1" applyFont="1" applyFill="1" applyBorder="1" applyAlignment="1" applyProtection="1">
      <alignment horizontal="left" vertical="center" indent="2"/>
      <protection locked="0"/>
    </xf>
    <xf numFmtId="0" fontId="63" fillId="37" borderId="74" xfId="0" applyNumberFormat="1" applyFont="1" applyFill="1" applyBorder="1" applyAlignment="1" applyProtection="1">
      <alignment horizontal="left" vertical="center" wrapText="1" indent="2"/>
      <protection locked="0"/>
    </xf>
    <xf numFmtId="0" fontId="63" fillId="3" borderId="0" xfId="0" applyNumberFormat="1" applyFont="1" applyFill="1" applyBorder="1" applyAlignment="1" applyProtection="1">
      <alignment horizontal="left" vertical="center" wrapText="1" indent="2"/>
      <protection locked="0"/>
    </xf>
    <xf numFmtId="9" fontId="63" fillId="37" borderId="74" xfId="0" applyNumberFormat="1" applyFont="1" applyFill="1" applyBorder="1" applyAlignment="1" applyProtection="1">
      <alignment horizontal="left" vertical="center" indent="2"/>
      <protection locked="0"/>
    </xf>
    <xf numFmtId="0" fontId="63" fillId="3" borderId="0" xfId="0" applyFont="1" applyFill="1" applyBorder="1" applyAlignment="1" applyProtection="1">
      <alignment horizontal="left" vertical="center" indent="2"/>
      <protection locked="0"/>
    </xf>
    <xf numFmtId="0" fontId="63" fillId="3" borderId="75" xfId="0" applyFont="1" applyFill="1" applyBorder="1" applyAlignment="1" applyProtection="1">
      <alignment horizontal="left" vertical="center" indent="2"/>
      <protection locked="0"/>
    </xf>
    <xf numFmtId="0" fontId="6" fillId="37" borderId="74" xfId="0" applyNumberFormat="1" applyFont="1" applyFill="1" applyBorder="1" applyAlignment="1" applyProtection="1">
      <alignment horizontal="left" vertical="center" indent="2"/>
    </xf>
    <xf numFmtId="0" fontId="6" fillId="37" borderId="0" xfId="0" applyNumberFormat="1" applyFont="1" applyFill="1" applyBorder="1" applyAlignment="1" applyProtection="1">
      <alignment horizontal="left" vertical="center" indent="2"/>
    </xf>
    <xf numFmtId="0" fontId="7" fillId="3" borderId="34" xfId="0" applyFont="1" applyFill="1" applyBorder="1" applyAlignment="1" applyProtection="1">
      <alignment horizontal="left" vertical="center" wrapText="1" indent="1"/>
    </xf>
    <xf numFmtId="0" fontId="6" fillId="3" borderId="0" xfId="0" applyFont="1" applyFill="1" applyBorder="1" applyAlignment="1" applyProtection="1">
      <alignment horizontal="left" vertical="center" wrapText="1" indent="1"/>
    </xf>
    <xf numFmtId="0" fontId="63" fillId="3" borderId="22" xfId="0" applyFont="1" applyFill="1" applyBorder="1" applyAlignment="1" applyProtection="1">
      <alignment horizontal="left" vertical="center" wrapText="1" indent="1"/>
      <protection locked="0"/>
    </xf>
    <xf numFmtId="0" fontId="7" fillId="3" borderId="23" xfId="0" applyFont="1" applyFill="1" applyBorder="1" applyAlignment="1" applyProtection="1">
      <alignment horizontal="left" vertical="center" wrapText="1" indent="1"/>
    </xf>
    <xf numFmtId="0" fontId="6" fillId="3" borderId="15" xfId="0" applyFont="1" applyFill="1" applyBorder="1" applyAlignment="1" applyProtection="1">
      <alignment horizontal="left" vertical="center" wrapText="1" indent="1"/>
    </xf>
    <xf numFmtId="0" fontId="11" fillId="3" borderId="15" xfId="0" applyFont="1" applyFill="1" applyBorder="1" applyAlignment="1" applyProtection="1">
      <alignment horizontal="left" vertical="center" wrapText="1" indent="1"/>
      <protection locked="0"/>
    </xf>
    <xf numFmtId="0" fontId="11" fillId="3" borderId="24" xfId="0" applyFont="1" applyFill="1" applyBorder="1" applyAlignment="1" applyProtection="1">
      <alignment horizontal="left" vertical="center" wrapText="1" indent="1"/>
      <protection locked="0"/>
    </xf>
    <xf numFmtId="0" fontId="32" fillId="14" borderId="71" xfId="0" applyFont="1" applyFill="1" applyBorder="1" applyAlignment="1" applyProtection="1">
      <alignment horizontal="center" vertical="center" wrapText="1"/>
    </xf>
    <xf numFmtId="0" fontId="32" fillId="14" borderId="72" xfId="0" applyFont="1" applyFill="1" applyBorder="1" applyAlignment="1" applyProtection="1">
      <alignment horizontal="center" vertical="center"/>
    </xf>
    <xf numFmtId="0" fontId="12" fillId="14" borderId="72" xfId="0" applyFont="1" applyFill="1" applyBorder="1" applyAlignment="1" applyProtection="1">
      <alignment horizontal="center" vertical="center"/>
    </xf>
    <xf numFmtId="0" fontId="12" fillId="14" borderId="73" xfId="0" applyFont="1" applyFill="1" applyBorder="1" applyAlignment="1" applyProtection="1">
      <alignment horizontal="center" vertical="center"/>
    </xf>
    <xf numFmtId="0" fontId="19" fillId="36" borderId="20" xfId="0" applyFont="1" applyFill="1" applyBorder="1" applyAlignment="1" applyProtection="1">
      <alignment horizontal="center" vertical="center" wrapText="1"/>
    </xf>
    <xf numFmtId="0" fontId="19" fillId="36" borderId="14" xfId="0" applyFont="1" applyFill="1" applyBorder="1" applyAlignment="1" applyProtection="1">
      <alignment horizontal="center" vertical="center" wrapText="1"/>
    </xf>
    <xf numFmtId="0" fontId="32" fillId="3" borderId="20" xfId="0" applyFont="1" applyFill="1" applyBorder="1" applyAlignment="1" applyProtection="1">
      <alignment horizontal="center" vertical="center"/>
    </xf>
    <xf numFmtId="0" fontId="32" fillId="3" borderId="14" xfId="0" applyFont="1" applyFill="1" applyBorder="1" applyAlignment="1" applyProtection="1">
      <alignment horizontal="center" vertical="center"/>
    </xf>
    <xf numFmtId="0" fontId="32" fillId="3" borderId="14" xfId="0" applyFont="1" applyFill="1" applyBorder="1" applyAlignment="1" applyProtection="1"/>
    <xf numFmtId="0" fontId="32" fillId="3" borderId="21" xfId="0" applyFont="1" applyFill="1" applyBorder="1" applyAlignment="1" applyProtection="1"/>
    <xf numFmtId="0" fontId="27" fillId="3" borderId="16" xfId="0" applyFont="1" applyFill="1" applyBorder="1" applyAlignment="1" applyProtection="1">
      <alignment horizontal="center" vertical="center"/>
    </xf>
    <xf numFmtId="0" fontId="27" fillId="3" borderId="0" xfId="0" applyFont="1" applyFill="1" applyBorder="1" applyAlignment="1" applyProtection="1">
      <alignment horizontal="center" vertical="center"/>
    </xf>
    <xf numFmtId="0" fontId="27" fillId="3" borderId="0" xfId="0" applyFont="1" applyFill="1" applyBorder="1" applyAlignment="1" applyProtection="1"/>
    <xf numFmtId="0" fontId="27" fillId="3" borderId="22" xfId="0" applyFont="1" applyFill="1" applyBorder="1" applyAlignment="1" applyProtection="1"/>
    <xf numFmtId="0" fontId="19" fillId="3" borderId="16"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19" fillId="3" borderId="0" xfId="0" applyFont="1" applyFill="1" applyBorder="1" applyAlignment="1" applyProtection="1">
      <alignment horizontal="center" vertical="center"/>
    </xf>
    <xf numFmtId="0" fontId="5" fillId="3" borderId="0" xfId="0" applyFont="1" applyFill="1" applyBorder="1" applyAlignment="1" applyProtection="1">
      <alignment horizontal="center"/>
    </xf>
    <xf numFmtId="0" fontId="5" fillId="3" borderId="22" xfId="0" applyFont="1" applyFill="1" applyBorder="1" applyAlignment="1" applyProtection="1">
      <alignment horizontal="center"/>
    </xf>
    <xf numFmtId="0" fontId="23" fillId="14" borderId="71" xfId="0" applyFont="1" applyFill="1" applyBorder="1" applyAlignment="1" applyProtection="1">
      <alignment horizontal="center" vertical="center"/>
    </xf>
    <xf numFmtId="0" fontId="28" fillId="14" borderId="72" xfId="0" applyFont="1" applyFill="1" applyBorder="1" applyAlignment="1" applyProtection="1">
      <alignment horizontal="center" vertical="center"/>
    </xf>
    <xf numFmtId="0" fontId="23" fillId="14" borderId="72" xfId="0" applyFont="1" applyFill="1" applyBorder="1" applyAlignment="1" applyProtection="1"/>
    <xf numFmtId="0" fontId="23" fillId="14" borderId="73" xfId="0" applyFont="1" applyFill="1" applyBorder="1" applyAlignment="1" applyProtection="1"/>
    <xf numFmtId="9" fontId="16" fillId="10" borderId="76" xfId="0" applyNumberFormat="1" applyFont="1" applyFill="1" applyBorder="1" applyAlignment="1" applyProtection="1">
      <alignment horizontal="center" vertical="center" wrapText="1"/>
    </xf>
    <xf numFmtId="9" fontId="16" fillId="10" borderId="77" xfId="0" applyNumberFormat="1" applyFont="1" applyFill="1" applyBorder="1" applyAlignment="1" applyProtection="1">
      <alignment horizontal="center" vertical="center" wrapText="1"/>
    </xf>
    <xf numFmtId="0" fontId="13" fillId="8" borderId="77" xfId="0" applyFont="1" applyFill="1" applyBorder="1" applyAlignment="1" applyProtection="1">
      <alignment horizontal="center" vertical="center" wrapText="1"/>
    </xf>
    <xf numFmtId="0" fontId="13" fillId="8" borderId="56" xfId="0" applyFont="1" applyFill="1" applyBorder="1" applyAlignment="1" applyProtection="1">
      <alignment horizontal="center" vertical="center" wrapText="1"/>
    </xf>
    <xf numFmtId="0" fontId="6" fillId="37" borderId="0" xfId="0" applyFont="1" applyFill="1" applyBorder="1" applyAlignment="1" applyProtection="1">
      <alignment horizontal="left" wrapText="1" indent="1"/>
    </xf>
    <xf numFmtId="0" fontId="6" fillId="3" borderId="0" xfId="0" applyFont="1" applyFill="1" applyBorder="1" applyAlignment="1" applyProtection="1">
      <alignment horizontal="left" wrapText="1" indent="1"/>
    </xf>
    <xf numFmtId="0" fontId="6" fillId="37" borderId="0" xfId="0" applyFont="1" applyFill="1" applyBorder="1" applyAlignment="1" applyProtection="1">
      <alignment horizontal="left" vertical="top" wrapText="1" indent="1"/>
    </xf>
    <xf numFmtId="0" fontId="6" fillId="3" borderId="0" xfId="0" applyFont="1" applyFill="1" applyBorder="1" applyAlignment="1" applyProtection="1">
      <alignment horizontal="left" vertical="top" wrapText="1" indent="1"/>
    </xf>
    <xf numFmtId="0" fontId="34" fillId="3" borderId="17" xfId="0" applyFont="1" applyFill="1" applyBorder="1" applyAlignment="1" applyProtection="1">
      <alignment horizontal="center" vertical="center" wrapText="1"/>
    </xf>
    <xf numFmtId="0" fontId="34" fillId="3" borderId="18" xfId="0" applyFont="1" applyFill="1" applyBorder="1" applyAlignment="1" applyProtection="1">
      <alignment horizontal="center" vertical="center" wrapText="1"/>
    </xf>
    <xf numFmtId="0" fontId="34" fillId="3" borderId="19" xfId="0" applyFont="1" applyFill="1" applyBorder="1" applyAlignment="1" applyProtection="1">
      <alignment horizontal="center" vertical="center" wrapText="1"/>
    </xf>
    <xf numFmtId="0" fontId="6" fillId="3" borderId="20" xfId="0" applyFont="1" applyFill="1" applyBorder="1" applyAlignment="1" applyProtection="1">
      <alignment horizontal="center" vertical="center"/>
    </xf>
    <xf numFmtId="0" fontId="6" fillId="3" borderId="14" xfId="0" applyFont="1" applyFill="1" applyBorder="1" applyAlignment="1" applyProtection="1">
      <alignment horizontal="center" vertical="center"/>
    </xf>
    <xf numFmtId="0" fontId="6" fillId="3" borderId="14" xfId="0" applyFont="1" applyFill="1" applyBorder="1" applyAlignment="1" applyProtection="1"/>
    <xf numFmtId="0" fontId="6" fillId="3" borderId="21" xfId="0" applyFont="1" applyFill="1" applyBorder="1" applyAlignment="1" applyProtection="1"/>
    <xf numFmtId="0" fontId="7" fillId="3" borderId="23" xfId="0" applyFont="1" applyFill="1" applyBorder="1" applyAlignment="1" applyProtection="1">
      <alignment horizontal="center" vertical="center"/>
    </xf>
    <xf numFmtId="0" fontId="7" fillId="3" borderId="15" xfId="0" applyFont="1" applyFill="1" applyBorder="1" applyAlignment="1" applyProtection="1">
      <alignment horizontal="center" vertical="center"/>
    </xf>
    <xf numFmtId="0" fontId="7" fillId="3" borderId="15" xfId="0" applyFont="1" applyFill="1" applyBorder="1" applyAlignment="1" applyProtection="1"/>
    <xf numFmtId="0" fontId="7" fillId="3" borderId="24" xfId="0" applyFont="1" applyFill="1" applyBorder="1" applyAlignment="1" applyProtection="1"/>
    <xf numFmtId="0" fontId="6" fillId="3" borderId="0" xfId="0" applyFont="1" applyFill="1" applyBorder="1" applyAlignment="1" applyProtection="1">
      <alignment horizontal="center"/>
    </xf>
    <xf numFmtId="164" fontId="6" fillId="3" borderId="0" xfId="0" applyNumberFormat="1" applyFont="1" applyFill="1" applyBorder="1" applyAlignment="1" applyProtection="1">
      <alignment horizontal="center" vertical="top"/>
    </xf>
    <xf numFmtId="0" fontId="6" fillId="3" borderId="0" xfId="0" applyFont="1" applyFill="1" applyBorder="1" applyAlignment="1" applyProtection="1">
      <alignment vertical="top"/>
    </xf>
    <xf numFmtId="0" fontId="6" fillId="3" borderId="0" xfId="0" applyNumberFormat="1" applyFont="1" applyFill="1" applyBorder="1" applyAlignment="1" applyProtection="1">
      <alignment horizontal="center" vertical="top"/>
    </xf>
    <xf numFmtId="0" fontId="76" fillId="13" borderId="47" xfId="0" applyFont="1" applyFill="1" applyBorder="1" applyAlignment="1">
      <alignment horizontal="center" vertical="center"/>
    </xf>
    <xf numFmtId="0" fontId="76" fillId="13" borderId="38" xfId="0" applyFont="1" applyFill="1" applyBorder="1" applyAlignment="1">
      <alignment horizontal="center" vertical="center"/>
    </xf>
    <xf numFmtId="0" fontId="76" fillId="13" borderId="45" xfId="0" applyFont="1" applyFill="1" applyBorder="1" applyAlignment="1">
      <alignment horizontal="center" vertical="center"/>
    </xf>
    <xf numFmtId="0" fontId="75" fillId="20" borderId="36" xfId="0" applyFont="1" applyFill="1" applyBorder="1" applyAlignment="1">
      <alignment horizontal="right" vertical="center" wrapText="1"/>
    </xf>
    <xf numFmtId="0" fontId="75" fillId="20" borderId="33" xfId="0" applyFont="1" applyFill="1" applyBorder="1" applyAlignment="1">
      <alignment horizontal="right" vertical="center" wrapText="1"/>
    </xf>
    <xf numFmtId="0" fontId="75" fillId="20" borderId="35" xfId="0" applyFont="1" applyFill="1" applyBorder="1" applyAlignment="1">
      <alignment horizontal="center" vertical="center" wrapText="1"/>
    </xf>
    <xf numFmtId="0" fontId="78" fillId="20" borderId="0" xfId="0" applyFont="1" applyFill="1" applyBorder="1" applyAlignment="1">
      <alignment horizontal="center" vertical="center" wrapText="1"/>
    </xf>
    <xf numFmtId="9" fontId="6" fillId="28" borderId="0" xfId="0" applyNumberFormat="1" applyFont="1" applyFill="1" applyBorder="1" applyAlignment="1">
      <alignment horizontal="center" vertical="center" wrapText="1"/>
    </xf>
    <xf numFmtId="0" fontId="85" fillId="9" borderId="35" xfId="0" applyFont="1" applyFill="1" applyBorder="1" applyAlignment="1" applyProtection="1">
      <alignment horizontal="left" vertical="center" wrapText="1" indent="1"/>
      <protection hidden="1"/>
    </xf>
    <xf numFmtId="0" fontId="85" fillId="9" borderId="0" xfId="0" applyFont="1" applyFill="1" applyBorder="1" applyAlignment="1" applyProtection="1">
      <alignment horizontal="left" vertical="center" wrapText="1" indent="1"/>
      <protection hidden="1"/>
    </xf>
    <xf numFmtId="0" fontId="85" fillId="9" borderId="30" xfId="0" applyFont="1" applyFill="1" applyBorder="1" applyAlignment="1" applyProtection="1">
      <alignment horizontal="left" vertical="center" wrapText="1" indent="1"/>
      <protection hidden="1"/>
    </xf>
    <xf numFmtId="0" fontId="82" fillId="13" borderId="37" xfId="0" applyFont="1" applyFill="1" applyBorder="1" applyAlignment="1" applyProtection="1">
      <alignment horizontal="left" vertical="center" wrapText="1"/>
      <protection hidden="1"/>
    </xf>
    <xf numFmtId="0" fontId="82" fillId="13" borderId="40" xfId="0" applyFont="1" applyFill="1" applyBorder="1" applyAlignment="1" applyProtection="1">
      <alignment horizontal="left" vertical="center" wrapText="1"/>
      <protection hidden="1"/>
    </xf>
    <xf numFmtId="0" fontId="85" fillId="9" borderId="36" xfId="0" applyFont="1" applyFill="1" applyBorder="1" applyAlignment="1" applyProtection="1">
      <alignment horizontal="left" vertical="center" wrapText="1" indent="1"/>
      <protection hidden="1"/>
    </xf>
    <xf numFmtId="0" fontId="85" fillId="9" borderId="33" xfId="0" applyFont="1" applyFill="1" applyBorder="1" applyAlignment="1" applyProtection="1">
      <alignment horizontal="left" vertical="center" wrapText="1" indent="1"/>
      <protection hidden="1"/>
    </xf>
    <xf numFmtId="0" fontId="85" fillId="9" borderId="31" xfId="0" applyFont="1" applyFill="1" applyBorder="1" applyAlignment="1" applyProtection="1">
      <alignment horizontal="left" vertical="center" wrapText="1" indent="1"/>
      <protection hidden="1"/>
    </xf>
    <xf numFmtId="0" fontId="82" fillId="13" borderId="37" xfId="0" applyFont="1" applyFill="1" applyBorder="1" applyAlignment="1" applyProtection="1">
      <alignment horizontal="left" vertical="center"/>
    </xf>
    <xf numFmtId="0" fontId="82" fillId="13" borderId="40" xfId="0" applyFont="1" applyFill="1" applyBorder="1" applyAlignment="1" applyProtection="1">
      <alignment horizontal="left" vertical="center"/>
    </xf>
    <xf numFmtId="0" fontId="69" fillId="13" borderId="39" xfId="0" applyFont="1" applyFill="1" applyBorder="1" applyAlignment="1">
      <alignment horizontal="center" vertical="center" wrapText="1"/>
    </xf>
    <xf numFmtId="0" fontId="69" fillId="13" borderId="37" xfId="0" applyFont="1" applyFill="1" applyBorder="1" applyAlignment="1">
      <alignment horizontal="center" vertical="center" wrapText="1"/>
    </xf>
    <xf numFmtId="0" fontId="69" fillId="13" borderId="36" xfId="0" applyFont="1" applyFill="1" applyBorder="1" applyAlignment="1">
      <alignment horizontal="center" vertical="center" wrapText="1"/>
    </xf>
    <xf numFmtId="0" fontId="69" fillId="13" borderId="33" xfId="0" applyFont="1" applyFill="1" applyBorder="1" applyAlignment="1">
      <alignment horizontal="center" vertical="center" wrapText="1"/>
    </xf>
    <xf numFmtId="0" fontId="91" fillId="13" borderId="39" xfId="0" applyFont="1" applyFill="1" applyBorder="1" applyAlignment="1">
      <alignment horizontal="center" vertical="center" wrapText="1"/>
    </xf>
    <xf numFmtId="0" fontId="91" fillId="13" borderId="37" xfId="0" applyFont="1" applyFill="1" applyBorder="1" applyAlignment="1">
      <alignment horizontal="center" vertical="center" wrapText="1"/>
    </xf>
    <xf numFmtId="0" fontId="91" fillId="13" borderId="40" xfId="0" applyFont="1" applyFill="1" applyBorder="1" applyAlignment="1">
      <alignment horizontal="center" vertical="center" wrapText="1"/>
    </xf>
    <xf numFmtId="0" fontId="91" fillId="13" borderId="36" xfId="0" applyFont="1" applyFill="1" applyBorder="1" applyAlignment="1">
      <alignment horizontal="center" vertical="center" wrapText="1"/>
    </xf>
    <xf numFmtId="0" fontId="91" fillId="13" borderId="33" xfId="0" applyFont="1" applyFill="1" applyBorder="1" applyAlignment="1">
      <alignment horizontal="center" vertical="center" wrapText="1"/>
    </xf>
    <xf numFmtId="0" fontId="91" fillId="13" borderId="31" xfId="0" applyFont="1" applyFill="1" applyBorder="1" applyAlignment="1">
      <alignment horizontal="center" vertical="center" wrapText="1"/>
    </xf>
    <xf numFmtId="0" fontId="84" fillId="3" borderId="0" xfId="0" applyFont="1" applyFill="1" applyBorder="1" applyAlignment="1" applyProtection="1">
      <alignment horizontal="left" vertical="center" wrapText="1"/>
      <protection locked="0"/>
    </xf>
    <xf numFmtId="0" fontId="84" fillId="3" borderId="30" xfId="0" applyFont="1" applyFill="1" applyBorder="1" applyAlignment="1" applyProtection="1">
      <alignment horizontal="left" vertical="center" wrapText="1"/>
      <protection locked="0"/>
    </xf>
    <xf numFmtId="0" fontId="84" fillId="3" borderId="33" xfId="0" applyFont="1" applyFill="1" applyBorder="1" applyAlignment="1" applyProtection="1">
      <alignment horizontal="left" vertical="center" wrapText="1"/>
      <protection locked="0"/>
    </xf>
    <xf numFmtId="0" fontId="84" fillId="3" borderId="31" xfId="0" applyFont="1" applyFill="1" applyBorder="1" applyAlignment="1" applyProtection="1">
      <alignment horizontal="left" vertical="center" wrapText="1"/>
      <protection locked="0"/>
    </xf>
    <xf numFmtId="0" fontId="84" fillId="3" borderId="37" xfId="0" applyFont="1" applyFill="1" applyBorder="1" applyAlignment="1" applyProtection="1">
      <alignment horizontal="left" vertical="center" wrapText="1"/>
      <protection locked="0"/>
    </xf>
    <xf numFmtId="0" fontId="84" fillId="3" borderId="40" xfId="0" applyFont="1" applyFill="1" applyBorder="1" applyAlignment="1" applyProtection="1">
      <alignment horizontal="left" vertical="center" wrapText="1"/>
      <protection locked="0"/>
    </xf>
    <xf numFmtId="0" fontId="63" fillId="3" borderId="35" xfId="0" applyFont="1" applyFill="1" applyBorder="1" applyAlignment="1">
      <alignment horizontal="left" vertical="center" wrapText="1" indent="1"/>
    </xf>
    <xf numFmtId="0" fontId="63" fillId="3" borderId="0" xfId="0" applyFont="1" applyFill="1" applyBorder="1" applyAlignment="1">
      <alignment horizontal="left" vertical="center" wrapText="1" indent="1"/>
    </xf>
    <xf numFmtId="0" fontId="63" fillId="3" borderId="30" xfId="0" applyFont="1" applyFill="1" applyBorder="1" applyAlignment="1">
      <alignment horizontal="left" vertical="center" wrapText="1" indent="1"/>
    </xf>
    <xf numFmtId="0" fontId="63" fillId="3" borderId="36" xfId="0" applyFont="1" applyFill="1" applyBorder="1" applyAlignment="1">
      <alignment horizontal="left" vertical="center" wrapText="1" indent="1"/>
    </xf>
    <xf numFmtId="0" fontId="63" fillId="3" borderId="33" xfId="0" applyFont="1" applyFill="1" applyBorder="1" applyAlignment="1">
      <alignment horizontal="left" vertical="center" wrapText="1" indent="1"/>
    </xf>
    <xf numFmtId="0" fontId="63" fillId="3" borderId="31" xfId="0" applyFont="1" applyFill="1" applyBorder="1" applyAlignment="1">
      <alignment horizontal="left" vertical="center" wrapText="1" indent="1"/>
    </xf>
    <xf numFmtId="9" fontId="19" fillId="31" borderId="39" xfId="0" applyNumberFormat="1" applyFont="1" applyFill="1" applyBorder="1" applyAlignment="1">
      <alignment horizontal="center" vertical="center" wrapText="1"/>
    </xf>
    <xf numFmtId="9" fontId="19" fillId="31" borderId="37" xfId="0" applyNumberFormat="1" applyFont="1" applyFill="1" applyBorder="1" applyAlignment="1">
      <alignment horizontal="center" vertical="center" wrapText="1"/>
    </xf>
    <xf numFmtId="9" fontId="6" fillId="31" borderId="37" xfId="0" applyNumberFormat="1" applyFont="1" applyFill="1" applyBorder="1" applyAlignment="1">
      <alignment horizontal="center" vertical="center" wrapText="1"/>
    </xf>
    <xf numFmtId="0" fontId="63" fillId="3" borderId="37" xfId="0" applyFont="1" applyFill="1" applyBorder="1" applyAlignment="1" applyProtection="1">
      <alignment horizontal="center" vertical="center" wrapText="1"/>
      <protection locked="0"/>
    </xf>
    <xf numFmtId="0" fontId="63" fillId="3" borderId="40" xfId="0" applyFont="1" applyFill="1" applyBorder="1" applyAlignment="1" applyProtection="1">
      <alignment horizontal="center" vertical="center" wrapText="1"/>
      <protection locked="0"/>
    </xf>
    <xf numFmtId="0" fontId="63" fillId="3" borderId="33" xfId="0" applyFont="1" applyFill="1" applyBorder="1" applyAlignment="1" applyProtection="1">
      <alignment horizontal="center" vertical="center" wrapText="1"/>
      <protection locked="0"/>
    </xf>
    <xf numFmtId="0" fontId="63" fillId="3" borderId="31" xfId="0" applyFont="1" applyFill="1" applyBorder="1" applyAlignment="1" applyProtection="1">
      <alignment horizontal="center" vertical="center" wrapText="1"/>
      <protection locked="0"/>
    </xf>
    <xf numFmtId="0" fontId="80" fillId="9" borderId="37" xfId="0" applyFont="1" applyFill="1" applyBorder="1" applyAlignment="1">
      <alignment horizontal="center"/>
    </xf>
    <xf numFmtId="0" fontId="75" fillId="20" borderId="37" xfId="0" applyFont="1" applyFill="1" applyBorder="1" applyAlignment="1">
      <alignment horizontal="center" wrapText="1"/>
    </xf>
    <xf numFmtId="9" fontId="19" fillId="34" borderId="39" xfId="0" applyNumberFormat="1" applyFont="1" applyFill="1" applyBorder="1" applyAlignment="1">
      <alignment horizontal="center" vertical="center" wrapText="1"/>
    </xf>
    <xf numFmtId="9" fontId="19" fillId="34" borderId="37" xfId="0" applyNumberFormat="1" applyFont="1" applyFill="1" applyBorder="1" applyAlignment="1">
      <alignment horizontal="center" vertical="center" wrapText="1"/>
    </xf>
    <xf numFmtId="9" fontId="6" fillId="34" borderId="37" xfId="0" applyNumberFormat="1" applyFont="1" applyFill="1" applyBorder="1" applyAlignment="1">
      <alignment horizontal="center" vertical="center" wrapText="1"/>
    </xf>
    <xf numFmtId="9" fontId="19" fillId="35" borderId="35" xfId="0" applyNumberFormat="1" applyFont="1" applyFill="1" applyBorder="1" applyAlignment="1">
      <alignment horizontal="center" vertical="center" wrapText="1"/>
    </xf>
    <xf numFmtId="9" fontId="19" fillId="35" borderId="0" xfId="0" applyNumberFormat="1" applyFont="1" applyFill="1" applyBorder="1" applyAlignment="1">
      <alignment horizontal="center" vertical="center" wrapText="1"/>
    </xf>
    <xf numFmtId="9" fontId="6" fillId="35" borderId="0" xfId="0" applyNumberFormat="1" applyFont="1" applyFill="1" applyBorder="1" applyAlignment="1">
      <alignment horizontal="center" vertical="center" wrapText="1"/>
    </xf>
    <xf numFmtId="0" fontId="63" fillId="3" borderId="39" xfId="0" applyFont="1" applyFill="1" applyBorder="1" applyAlignment="1">
      <alignment horizontal="left" vertical="center" wrapText="1" indent="1"/>
    </xf>
    <xf numFmtId="0" fontId="63" fillId="3" borderId="37" xfId="0" applyFont="1" applyFill="1" applyBorder="1" applyAlignment="1">
      <alignment horizontal="left" vertical="center" wrapText="1" indent="1"/>
    </xf>
    <xf numFmtId="0" fontId="63" fillId="3" borderId="40" xfId="0" applyFont="1" applyFill="1" applyBorder="1" applyAlignment="1">
      <alignment horizontal="left" vertical="center" wrapText="1" indent="1"/>
    </xf>
    <xf numFmtId="0" fontId="19" fillId="38" borderId="71" xfId="0" applyFont="1" applyFill="1" applyBorder="1" applyAlignment="1" applyProtection="1">
      <alignment horizontal="center" vertical="center" wrapText="1"/>
    </xf>
    <xf numFmtId="0" fontId="19" fillId="38" borderId="72" xfId="0" applyFont="1" applyFill="1" applyBorder="1" applyAlignment="1" applyProtection="1">
      <alignment horizontal="center" vertical="center" wrapText="1"/>
    </xf>
    <xf numFmtId="0" fontId="7" fillId="3" borderId="0" xfId="0" applyFont="1" applyFill="1" applyBorder="1" applyAlignment="1" applyProtection="1">
      <alignment horizontal="center"/>
    </xf>
    <xf numFmtId="164" fontId="7" fillId="3" borderId="0" xfId="0" applyNumberFormat="1" applyFont="1" applyFill="1" applyBorder="1" applyAlignment="1" applyProtection="1">
      <alignment horizontal="center" vertical="top"/>
    </xf>
    <xf numFmtId="0" fontId="7" fillId="3" borderId="0" xfId="0" applyFont="1" applyFill="1" applyBorder="1" applyAlignment="1" applyProtection="1">
      <alignment vertical="top"/>
    </xf>
    <xf numFmtId="0" fontId="7" fillId="3" borderId="0" xfId="0" applyNumberFormat="1" applyFont="1" applyFill="1" applyBorder="1" applyAlignment="1" applyProtection="1">
      <alignment horizontal="center" vertical="top"/>
    </xf>
    <xf numFmtId="0" fontId="23" fillId="13" borderId="71" xfId="0" applyFont="1" applyFill="1" applyBorder="1" applyAlignment="1" applyProtection="1">
      <alignment horizontal="center" vertical="center"/>
    </xf>
    <xf numFmtId="0" fontId="28" fillId="13" borderId="72" xfId="0" applyFont="1" applyFill="1" applyBorder="1" applyAlignment="1" applyProtection="1">
      <alignment horizontal="center" vertical="center"/>
    </xf>
    <xf numFmtId="0" fontId="23" fillId="13" borderId="72" xfId="0" applyFont="1" applyFill="1" applyBorder="1" applyAlignment="1" applyProtection="1"/>
    <xf numFmtId="0" fontId="23" fillId="13" borderId="73" xfId="0" applyFont="1" applyFill="1" applyBorder="1" applyAlignment="1" applyProtection="1"/>
    <xf numFmtId="9" fontId="16" fillId="38" borderId="76" xfId="0" applyNumberFormat="1" applyFont="1" applyFill="1" applyBorder="1" applyAlignment="1" applyProtection="1">
      <alignment horizontal="center" vertical="center" wrapText="1"/>
    </xf>
    <xf numFmtId="9" fontId="16" fillId="38" borderId="77" xfId="0" applyNumberFormat="1" applyFont="1" applyFill="1" applyBorder="1" applyAlignment="1" applyProtection="1">
      <alignment horizontal="center" vertical="center" wrapText="1"/>
    </xf>
    <xf numFmtId="0" fontId="13" fillId="13" borderId="77" xfId="0" applyFont="1" applyFill="1" applyBorder="1" applyAlignment="1" applyProtection="1">
      <alignment horizontal="center" vertical="center" wrapText="1"/>
    </xf>
    <xf numFmtId="0" fontId="13" fillId="13" borderId="56" xfId="0" applyFont="1" applyFill="1" applyBorder="1" applyAlignment="1" applyProtection="1">
      <alignment horizontal="center" vertical="center" wrapText="1"/>
    </xf>
    <xf numFmtId="0" fontId="34" fillId="3" borderId="20" xfId="0" applyFont="1" applyFill="1" applyBorder="1" applyAlignment="1" applyProtection="1">
      <alignment horizontal="center" vertical="center" wrapText="1"/>
    </xf>
    <xf numFmtId="0" fontId="34" fillId="3" borderId="14" xfId="0" applyFont="1" applyFill="1" applyBorder="1" applyAlignment="1" applyProtection="1">
      <alignment horizontal="center" vertical="center" wrapText="1"/>
    </xf>
    <xf numFmtId="9" fontId="63" fillId="5" borderId="74" xfId="0" applyNumberFormat="1" applyFont="1" applyFill="1" applyBorder="1" applyAlignment="1" applyProtection="1">
      <alignment horizontal="left" vertical="center" wrapText="1" indent="2"/>
      <protection locked="0"/>
    </xf>
    <xf numFmtId="0" fontId="63" fillId="4" borderId="0" xfId="0" applyFont="1" applyFill="1" applyBorder="1" applyAlignment="1" applyProtection="1">
      <alignment horizontal="left" vertical="center" wrapText="1" indent="2"/>
      <protection locked="0"/>
    </xf>
    <xf numFmtId="9" fontId="23" fillId="5" borderId="74" xfId="0" applyNumberFormat="1" applyFont="1" applyFill="1" applyBorder="1" applyAlignment="1" applyProtection="1">
      <alignment horizontal="left" vertical="center" indent="2"/>
    </xf>
    <xf numFmtId="0" fontId="23" fillId="4" borderId="0" xfId="0" applyNumberFormat="1" applyFont="1" applyFill="1" applyBorder="1" applyAlignment="1" applyProtection="1">
      <alignment horizontal="left" vertical="center" indent="2"/>
    </xf>
    <xf numFmtId="0" fontId="23" fillId="4" borderId="75" xfId="0" applyNumberFormat="1" applyFont="1" applyFill="1" applyBorder="1" applyAlignment="1" applyProtection="1">
      <alignment horizontal="left" vertical="center" indent="2"/>
    </xf>
    <xf numFmtId="0" fontId="32" fillId="3" borderId="14" xfId="0" applyFont="1" applyFill="1" applyBorder="1" applyAlignment="1" applyProtection="1">
      <alignment vertical="center"/>
    </xf>
    <xf numFmtId="0" fontId="32" fillId="3" borderId="21" xfId="0" applyFont="1" applyFill="1" applyBorder="1" applyAlignment="1" applyProtection="1">
      <alignment vertical="center"/>
    </xf>
    <xf numFmtId="0" fontId="27" fillId="3" borderId="0" xfId="0" applyFont="1" applyFill="1" applyBorder="1" applyAlignment="1" applyProtection="1">
      <alignment vertical="center"/>
    </xf>
    <xf numFmtId="0" fontId="27" fillId="3" borderId="22" xfId="0" applyFont="1" applyFill="1" applyBorder="1" applyAlignment="1" applyProtection="1">
      <alignment vertical="center"/>
    </xf>
    <xf numFmtId="0" fontId="5" fillId="3" borderId="22" xfId="0" applyFont="1" applyFill="1" applyBorder="1" applyAlignment="1" applyProtection="1">
      <alignment horizontal="center" vertical="center"/>
    </xf>
    <xf numFmtId="0" fontId="7" fillId="3" borderId="16" xfId="0" applyFont="1" applyFill="1" applyBorder="1" applyAlignment="1" applyProtection="1">
      <alignment horizontal="left" vertical="center" wrapText="1" indent="1"/>
    </xf>
    <xf numFmtId="0" fontId="63" fillId="3" borderId="15" xfId="0" applyFont="1" applyFill="1" applyBorder="1" applyAlignment="1" applyProtection="1">
      <alignment horizontal="left" vertical="center" wrapText="1" indent="1"/>
      <protection locked="0"/>
    </xf>
    <xf numFmtId="0" fontId="63" fillId="3" borderId="24" xfId="0" applyFont="1" applyFill="1" applyBorder="1" applyAlignment="1" applyProtection="1">
      <alignment horizontal="left" vertical="center" wrapText="1" indent="1"/>
      <protection locked="0"/>
    </xf>
    <xf numFmtId="0" fontId="32" fillId="13" borderId="71" xfId="0" applyFont="1" applyFill="1" applyBorder="1" applyAlignment="1" applyProtection="1">
      <alignment horizontal="center" vertical="center" wrapText="1"/>
    </xf>
    <xf numFmtId="0" fontId="32" fillId="13" borderId="72" xfId="0" applyFont="1" applyFill="1" applyBorder="1" applyAlignment="1" applyProtection="1">
      <alignment horizontal="center"/>
    </xf>
    <xf numFmtId="0" fontId="32" fillId="13" borderId="73" xfId="0" applyFont="1" applyFill="1" applyBorder="1" applyAlignment="1" applyProtection="1">
      <alignment horizontal="center"/>
    </xf>
    <xf numFmtId="9" fontId="63" fillId="5" borderId="0" xfId="0" applyNumberFormat="1" applyFont="1" applyFill="1" applyBorder="1" applyAlignment="1" applyProtection="1">
      <alignment horizontal="left" vertical="center" wrapText="1" indent="2"/>
      <protection locked="0"/>
    </xf>
    <xf numFmtId="9" fontId="28" fillId="5" borderId="74" xfId="0" applyNumberFormat="1" applyFont="1" applyFill="1" applyBorder="1" applyAlignment="1" applyProtection="1">
      <alignment horizontal="left" vertical="center" wrapText="1" indent="2"/>
    </xf>
    <xf numFmtId="0" fontId="23" fillId="4" borderId="0" xfId="0" applyNumberFormat="1" applyFont="1" applyFill="1" applyBorder="1" applyAlignment="1" applyProtection="1">
      <alignment horizontal="left" vertical="center" wrapText="1" indent="2"/>
    </xf>
    <xf numFmtId="0" fontId="23" fillId="4" borderId="75" xfId="0" applyNumberFormat="1" applyFont="1" applyFill="1" applyBorder="1" applyAlignment="1" applyProtection="1">
      <alignment horizontal="left" vertical="center" wrapText="1" indent="2"/>
    </xf>
    <xf numFmtId="14" fontId="63" fillId="5" borderId="74" xfId="0" applyNumberFormat="1" applyFont="1" applyFill="1" applyBorder="1" applyAlignment="1" applyProtection="1">
      <alignment horizontal="center" vertical="center" wrapText="1"/>
      <protection locked="0"/>
    </xf>
    <xf numFmtId="14" fontId="63" fillId="5" borderId="0" xfId="0" applyNumberFormat="1" applyFont="1" applyFill="1" applyBorder="1" applyAlignment="1" applyProtection="1">
      <alignment horizontal="center" vertical="center" wrapText="1"/>
      <protection locked="0"/>
    </xf>
    <xf numFmtId="49" fontId="63" fillId="5" borderId="74" xfId="0" applyNumberFormat="1" applyFont="1" applyFill="1" applyBorder="1" applyAlignment="1" applyProtection="1">
      <alignment horizontal="left" vertical="center" wrapText="1" indent="2"/>
      <protection locked="0"/>
    </xf>
    <xf numFmtId="49" fontId="63" fillId="4" borderId="0" xfId="0" applyNumberFormat="1" applyFont="1" applyFill="1" applyBorder="1" applyAlignment="1" applyProtection="1">
      <alignment horizontal="left" vertical="center" wrapText="1" indent="2"/>
      <protection locked="0"/>
    </xf>
    <xf numFmtId="49" fontId="63" fillId="5" borderId="74" xfId="0" applyNumberFormat="1" applyFont="1" applyFill="1" applyBorder="1" applyAlignment="1" applyProtection="1">
      <alignment horizontal="left" vertical="center" indent="2"/>
      <protection locked="0"/>
    </xf>
    <xf numFmtId="49" fontId="63" fillId="4" borderId="0" xfId="0" applyNumberFormat="1" applyFont="1" applyFill="1" applyBorder="1" applyAlignment="1" applyProtection="1">
      <alignment horizontal="left" vertical="center" indent="2"/>
      <protection locked="0"/>
    </xf>
    <xf numFmtId="49" fontId="63" fillId="4" borderId="75" xfId="0" applyNumberFormat="1" applyFont="1" applyFill="1" applyBorder="1" applyAlignment="1" applyProtection="1">
      <alignment horizontal="left" vertical="center" indent="2"/>
      <protection locked="0"/>
    </xf>
    <xf numFmtId="0" fontId="63" fillId="5" borderId="74" xfId="0" applyNumberFormat="1" applyFont="1" applyFill="1" applyBorder="1" applyAlignment="1" applyProtection="1">
      <alignment horizontal="left" vertical="center" wrapText="1" indent="2"/>
      <protection locked="0"/>
    </xf>
    <xf numFmtId="0" fontId="63" fillId="4" borderId="0" xfId="0" applyNumberFormat="1" applyFont="1" applyFill="1" applyBorder="1" applyAlignment="1" applyProtection="1">
      <alignment horizontal="left" vertical="center" wrapText="1" indent="2"/>
      <protection locked="0"/>
    </xf>
    <xf numFmtId="9" fontId="63" fillId="5" borderId="74" xfId="0" applyNumberFormat="1" applyFont="1" applyFill="1" applyBorder="1" applyAlignment="1" applyProtection="1">
      <alignment horizontal="left" vertical="center" indent="2"/>
      <protection locked="0"/>
    </xf>
    <xf numFmtId="0" fontId="63" fillId="4" borderId="0" xfId="0" applyFont="1" applyFill="1" applyBorder="1" applyAlignment="1" applyProtection="1">
      <alignment horizontal="left" vertical="center" indent="2"/>
      <protection locked="0"/>
    </xf>
    <xf numFmtId="0" fontId="63" fillId="4" borderId="75" xfId="0" applyFont="1" applyFill="1" applyBorder="1" applyAlignment="1" applyProtection="1">
      <alignment horizontal="left" vertical="center" indent="2"/>
      <protection locked="0"/>
    </xf>
    <xf numFmtId="0" fontId="6" fillId="5" borderId="74" xfId="0" applyNumberFormat="1" applyFont="1" applyFill="1" applyBorder="1" applyAlignment="1" applyProtection="1">
      <alignment horizontal="left" vertical="center" indent="2"/>
    </xf>
    <xf numFmtId="0" fontId="6" fillId="5" borderId="0" xfId="0" applyNumberFormat="1" applyFont="1" applyFill="1" applyBorder="1" applyAlignment="1" applyProtection="1">
      <alignment horizontal="left" vertical="center" indent="2"/>
    </xf>
    <xf numFmtId="0" fontId="57" fillId="22" borderId="37" xfId="0" applyFont="1" applyFill="1" applyBorder="1" applyAlignment="1">
      <alignment horizontal="right" vertical="center" wrapText="1"/>
    </xf>
    <xf numFmtId="0" fontId="70" fillId="22" borderId="0" xfId="0" applyFont="1" applyFill="1" applyAlignment="1">
      <alignment horizontal="right" vertical="center" wrapText="1"/>
    </xf>
    <xf numFmtId="0" fontId="94" fillId="22" borderId="0" xfId="0" applyFont="1" applyFill="1" applyAlignment="1">
      <alignment horizontal="left" vertical="center"/>
    </xf>
    <xf numFmtId="0" fontId="97" fillId="22" borderId="0" xfId="0" applyFont="1" applyFill="1" applyAlignment="1">
      <alignment horizontal="right" vertical="center" wrapText="1"/>
    </xf>
    <xf numFmtId="0" fontId="98" fillId="22" borderId="0" xfId="0" applyFont="1" applyFill="1" applyAlignment="1">
      <alignment vertical="center" wrapText="1"/>
    </xf>
    <xf numFmtId="0" fontId="93" fillId="22" borderId="0" xfId="0" applyFont="1" applyFill="1" applyAlignment="1">
      <alignment horizontal="right" vertical="center" wrapText="1"/>
    </xf>
    <xf numFmtId="0" fontId="96" fillId="22" borderId="0" xfId="0" applyFont="1" applyFill="1" applyAlignment="1">
      <alignment vertical="center" wrapText="1"/>
    </xf>
    <xf numFmtId="0" fontId="15" fillId="22" borderId="0" xfId="0" applyFont="1" applyFill="1" applyBorder="1" applyAlignment="1">
      <alignment vertical="center"/>
    </xf>
    <xf numFmtId="0" fontId="40" fillId="20" borderId="0" xfId="0" applyFont="1" applyFill="1" applyBorder="1" applyAlignment="1">
      <alignment vertical="center"/>
    </xf>
    <xf numFmtId="0" fontId="39" fillId="20" borderId="0" xfId="0" applyFont="1" applyFill="1" applyBorder="1" applyAlignment="1">
      <alignment horizontal="left" vertical="center" wrapText="1" indent="1"/>
    </xf>
    <xf numFmtId="0" fontId="15" fillId="22" borderId="33" xfId="0" applyFont="1" applyFill="1" applyBorder="1" applyAlignment="1">
      <alignment vertical="center"/>
    </xf>
    <xf numFmtId="0" fontId="63" fillId="3" borderId="33" xfId="0" applyFont="1" applyFill="1" applyBorder="1" applyAlignment="1" applyProtection="1">
      <alignment horizontal="left" vertical="center" wrapText="1" indent="1"/>
      <protection locked="0"/>
    </xf>
    <xf numFmtId="0" fontId="63" fillId="3" borderId="31" xfId="0" applyFont="1" applyFill="1" applyBorder="1" applyAlignment="1" applyProtection="1">
      <alignment horizontal="left" vertical="center" wrapText="1" indent="1"/>
      <protection locked="0"/>
    </xf>
    <xf numFmtId="0" fontId="40" fillId="14" borderId="0" xfId="0" applyFont="1" applyFill="1" applyBorder="1" applyAlignment="1">
      <alignment vertical="center"/>
    </xf>
    <xf numFmtId="0" fontId="39" fillId="14" borderId="0" xfId="0" applyFont="1" applyFill="1" applyBorder="1" applyAlignment="1">
      <alignment horizontal="left" vertical="center" wrapText="1" indent="1"/>
    </xf>
    <xf numFmtId="0" fontId="52" fillId="14" borderId="0" xfId="0" applyFont="1" applyFill="1" applyBorder="1" applyAlignment="1">
      <alignment horizontal="left" vertical="center" wrapText="1" indent="1"/>
    </xf>
    <xf numFmtId="0" fontId="52" fillId="14" borderId="33" xfId="0" applyFont="1" applyFill="1" applyBorder="1" applyAlignment="1">
      <alignment horizontal="left" vertical="center" wrapText="1" indent="1"/>
    </xf>
    <xf numFmtId="0" fontId="6" fillId="26" borderId="47" xfId="0" applyFont="1" applyFill="1" applyBorder="1" applyAlignment="1" applyProtection="1">
      <alignment horizontal="center" vertical="center" wrapText="1"/>
    </xf>
    <xf numFmtId="9" fontId="56" fillId="26" borderId="47" xfId="0" applyNumberFormat="1" applyFont="1" applyFill="1" applyBorder="1" applyAlignment="1" applyProtection="1">
      <alignment horizontal="center" vertical="center" wrapText="1"/>
    </xf>
    <xf numFmtId="9" fontId="56" fillId="26" borderId="38" xfId="0" applyNumberFormat="1" applyFont="1" applyFill="1" applyBorder="1" applyAlignment="1" applyProtection="1">
      <alignment horizontal="center" vertical="center" wrapText="1"/>
    </xf>
    <xf numFmtId="9" fontId="56" fillId="26" borderId="45" xfId="0" applyNumberFormat="1" applyFont="1" applyFill="1" applyBorder="1" applyAlignment="1" applyProtection="1">
      <alignment horizontal="center" vertical="center" wrapText="1"/>
    </xf>
    <xf numFmtId="9" fontId="6" fillId="26" borderId="47" xfId="0" applyNumberFormat="1" applyFont="1" applyFill="1" applyBorder="1" applyAlignment="1" applyProtection="1">
      <alignment horizontal="center" vertical="center"/>
    </xf>
    <xf numFmtId="0" fontId="81" fillId="20" borderId="33" xfId="0" applyFont="1" applyFill="1" applyBorder="1" applyAlignment="1" applyProtection="1">
      <alignment horizontal="left" vertical="center" wrapText="1" indent="1"/>
    </xf>
    <xf numFmtId="0" fontId="63" fillId="20" borderId="33" xfId="0" applyFont="1" applyFill="1" applyBorder="1" applyAlignment="1" applyProtection="1">
      <alignment horizontal="left" vertical="center" wrapText="1"/>
    </xf>
    <xf numFmtId="0" fontId="40" fillId="13" borderId="0" xfId="0" applyFont="1" applyFill="1" applyBorder="1" applyAlignment="1">
      <alignment vertical="center"/>
    </xf>
    <xf numFmtId="0" fontId="39" fillId="13" borderId="0" xfId="0" applyFont="1" applyFill="1" applyBorder="1" applyAlignment="1">
      <alignment horizontal="left" vertical="center" wrapText="1" indent="1"/>
    </xf>
    <xf numFmtId="0" fontId="52" fillId="13" borderId="0" xfId="0" applyFont="1" applyFill="1" applyBorder="1" applyAlignment="1">
      <alignment horizontal="left" vertical="center" wrapText="1" indent="1"/>
    </xf>
    <xf numFmtId="0" fontId="52" fillId="13" borderId="33" xfId="0" applyFont="1" applyFill="1" applyBorder="1" applyAlignment="1">
      <alignment horizontal="left" vertical="center" wrapText="1" indent="1"/>
    </xf>
    <xf numFmtId="0" fontId="37" fillId="23" borderId="0" xfId="0" applyFont="1" applyFill="1" applyAlignment="1" applyProtection="1">
      <alignment horizontal="center" vertical="center"/>
      <protection hidden="1"/>
    </xf>
    <xf numFmtId="0" fontId="37" fillId="23" borderId="0" xfId="0" applyFont="1" applyFill="1" applyAlignment="1" applyProtection="1">
      <alignment vertical="center"/>
      <protection hidden="1"/>
    </xf>
    <xf numFmtId="0" fontId="37" fillId="0" borderId="0" xfId="0" applyFont="1" applyAlignment="1" applyProtection="1">
      <alignment vertical="center"/>
      <protection hidden="1"/>
    </xf>
    <xf numFmtId="0" fontId="37" fillId="12" borderId="46" xfId="0" applyFont="1" applyFill="1" applyBorder="1" applyAlignment="1" applyProtection="1">
      <alignment horizontal="center" vertical="center" wrapText="1"/>
      <protection hidden="1"/>
    </xf>
    <xf numFmtId="0" fontId="38" fillId="6" borderId="46" xfId="0" applyFont="1" applyFill="1" applyBorder="1" applyAlignment="1" applyProtection="1">
      <alignment horizontal="center" vertical="center" wrapText="1"/>
      <protection hidden="1"/>
    </xf>
    <xf numFmtId="0" fontId="37" fillId="7" borderId="46" xfId="0" applyFont="1" applyFill="1" applyBorder="1" applyAlignment="1" applyProtection="1">
      <alignment horizontal="center" vertical="center" wrapText="1"/>
      <protection hidden="1"/>
    </xf>
    <xf numFmtId="0" fontId="37" fillId="6" borderId="46" xfId="0" applyFont="1" applyFill="1" applyBorder="1" applyAlignment="1" applyProtection="1">
      <alignment horizontal="center" vertical="center" wrapText="1"/>
      <protection hidden="1"/>
    </xf>
    <xf numFmtId="9" fontId="37" fillId="6" borderId="46" xfId="0" applyNumberFormat="1" applyFont="1" applyFill="1" applyBorder="1" applyAlignment="1" applyProtection="1">
      <alignment horizontal="center" vertical="center" wrapText="1"/>
      <protection hidden="1"/>
    </xf>
    <xf numFmtId="0" fontId="37" fillId="6" borderId="46" xfId="0" applyNumberFormat="1" applyFont="1" applyFill="1" applyBorder="1" applyAlignment="1" applyProtection="1">
      <alignment horizontal="center" vertical="center" wrapText="1"/>
      <protection hidden="1"/>
    </xf>
    <xf numFmtId="0" fontId="7" fillId="6" borderId="46" xfId="2" applyFont="1" applyFill="1" applyBorder="1" applyAlignment="1" applyProtection="1">
      <alignment horizontal="center" vertical="center" wrapText="1"/>
      <protection hidden="1"/>
    </xf>
    <xf numFmtId="0" fontId="7" fillId="6" borderId="46" xfId="2" applyFont="1" applyFill="1" applyBorder="1" applyAlignment="1" applyProtection="1">
      <alignment horizontal="left" vertical="center" wrapText="1"/>
      <protection hidden="1"/>
    </xf>
    <xf numFmtId="0" fontId="6" fillId="12" borderId="46" xfId="0" applyFont="1" applyFill="1" applyBorder="1" applyAlignment="1" applyProtection="1">
      <alignment horizontal="center" vertical="center" wrapText="1"/>
      <protection hidden="1"/>
    </xf>
    <xf numFmtId="0" fontId="6" fillId="12" borderId="46" xfId="0" applyFont="1" applyFill="1" applyBorder="1" applyAlignment="1" applyProtection="1">
      <alignment horizontal="left" vertical="center" wrapText="1"/>
      <protection hidden="1"/>
    </xf>
    <xf numFmtId="0" fontId="37" fillId="0" borderId="46" xfId="0" applyFont="1" applyFill="1" applyBorder="1" applyAlignment="1" applyProtection="1">
      <alignment horizontal="center" vertical="center" wrapText="1"/>
      <protection hidden="1"/>
    </xf>
    <xf numFmtId="9" fontId="37" fillId="11" borderId="46" xfId="0" applyNumberFormat="1" applyFont="1" applyFill="1" applyBorder="1" applyAlignment="1" applyProtection="1">
      <alignment horizontal="center" vertical="center" wrapText="1"/>
      <protection hidden="1"/>
    </xf>
    <xf numFmtId="0" fontId="41" fillId="12" borderId="46" xfId="0" applyFont="1" applyFill="1" applyBorder="1" applyAlignment="1" applyProtection="1">
      <alignment horizontal="center" vertical="center"/>
      <protection hidden="1"/>
    </xf>
    <xf numFmtId="0" fontId="37" fillId="0" borderId="46" xfId="0" applyFont="1" applyBorder="1" applyAlignment="1" applyProtection="1">
      <alignment horizontal="center" vertical="center" wrapText="1"/>
      <protection hidden="1"/>
    </xf>
    <xf numFmtId="0" fontId="37" fillId="2" borderId="46" xfId="0" applyFont="1" applyFill="1" applyBorder="1" applyAlignment="1" applyProtection="1">
      <alignment horizontal="center" vertical="center" wrapText="1"/>
      <protection hidden="1"/>
    </xf>
    <xf numFmtId="0" fontId="37" fillId="2" borderId="46" xfId="0" applyFont="1" applyFill="1" applyBorder="1" applyAlignment="1" applyProtection="1">
      <alignment vertical="center" wrapText="1"/>
      <protection hidden="1"/>
    </xf>
    <xf numFmtId="0" fontId="6" fillId="0" borderId="0" xfId="0" applyFont="1" applyAlignment="1" applyProtection="1">
      <alignment vertical="center"/>
      <protection hidden="1"/>
    </xf>
    <xf numFmtId="0" fontId="37" fillId="12" borderId="46" xfId="0" applyFont="1" applyFill="1" applyBorder="1" applyAlignment="1" applyProtection="1">
      <alignment vertical="center" wrapText="1"/>
      <protection hidden="1"/>
    </xf>
    <xf numFmtId="0" fontId="38" fillId="6" borderId="46" xfId="0" applyFont="1" applyFill="1" applyBorder="1" applyAlignment="1" applyProtection="1">
      <alignment vertical="center" wrapText="1"/>
      <protection hidden="1"/>
    </xf>
    <xf numFmtId="0" fontId="38" fillId="6" borderId="46" xfId="0" applyFont="1" applyFill="1" applyBorder="1" applyAlignment="1" applyProtection="1">
      <alignment horizontal="left" vertical="center" wrapText="1"/>
      <protection hidden="1"/>
    </xf>
    <xf numFmtId="0" fontId="37" fillId="2" borderId="46" xfId="0" applyFont="1" applyFill="1" applyBorder="1" applyAlignment="1" applyProtection="1">
      <alignment horizontal="left" vertical="center" wrapText="1"/>
      <protection hidden="1"/>
    </xf>
    <xf numFmtId="0" fontId="37" fillId="6" borderId="46" xfId="0" applyFont="1" applyFill="1" applyBorder="1" applyAlignment="1" applyProtection="1">
      <alignment horizontal="left" vertical="center" wrapText="1"/>
      <protection hidden="1"/>
    </xf>
    <xf numFmtId="0" fontId="37" fillId="6" borderId="46" xfId="0" applyNumberFormat="1" applyFont="1" applyFill="1" applyBorder="1" applyAlignment="1" applyProtection="1">
      <alignment horizontal="center" vertical="center" wrapText="1"/>
      <protection hidden="1"/>
    </xf>
    <xf numFmtId="0" fontId="37" fillId="6" borderId="46" xfId="0" applyFont="1" applyFill="1" applyBorder="1" applyAlignment="1" applyProtection="1">
      <alignment vertical="center" wrapText="1"/>
      <protection hidden="1"/>
    </xf>
    <xf numFmtId="0" fontId="39" fillId="2" borderId="46" xfId="0" applyFont="1" applyFill="1" applyBorder="1" applyAlignment="1" applyProtection="1">
      <alignment vertical="center" wrapText="1"/>
      <protection hidden="1"/>
    </xf>
    <xf numFmtId="0" fontId="37" fillId="2" borderId="46" xfId="0" applyFont="1" applyFill="1" applyBorder="1" applyAlignment="1" applyProtection="1">
      <alignment horizontal="center" vertical="center" wrapText="1"/>
      <protection hidden="1"/>
    </xf>
    <xf numFmtId="0" fontId="37" fillId="2" borderId="46" xfId="0" applyFont="1" applyFill="1" applyBorder="1" applyAlignment="1" applyProtection="1">
      <alignment horizontal="center" vertical="center"/>
      <protection hidden="1"/>
    </xf>
    <xf numFmtId="0" fontId="37" fillId="12" borderId="46" xfId="0" applyFont="1" applyFill="1" applyBorder="1" applyAlignment="1" applyProtection="1">
      <alignment horizontal="center" vertical="center"/>
      <protection hidden="1"/>
    </xf>
    <xf numFmtId="0" fontId="39" fillId="2" borderId="46" xfId="0" quotePrefix="1" applyFont="1" applyFill="1" applyBorder="1" applyAlignment="1" applyProtection="1">
      <alignment vertical="center" wrapText="1"/>
      <protection hidden="1"/>
    </xf>
    <xf numFmtId="0" fontId="7" fillId="6" borderId="46" xfId="0" quotePrefix="1" applyFont="1" applyFill="1" applyBorder="1" applyAlignment="1" applyProtection="1">
      <alignment horizontal="left" vertical="center" wrapText="1"/>
      <protection hidden="1"/>
    </xf>
    <xf numFmtId="0" fontId="37" fillId="6" borderId="46" xfId="0" applyFont="1" applyFill="1" applyBorder="1" applyAlignment="1" applyProtection="1">
      <alignment horizontal="center" vertical="center" wrapText="1"/>
      <protection hidden="1"/>
    </xf>
    <xf numFmtId="0" fontId="38" fillId="6" borderId="46" xfId="0" applyFont="1" applyFill="1" applyBorder="1" applyAlignment="1" applyProtection="1">
      <alignment horizontal="center" vertical="center"/>
      <protection hidden="1"/>
    </xf>
    <xf numFmtId="0" fontId="37" fillId="6" borderId="46" xfId="0" applyFont="1" applyFill="1" applyBorder="1" applyAlignment="1" applyProtection="1">
      <alignment horizontal="center" vertical="center"/>
      <protection hidden="1"/>
    </xf>
    <xf numFmtId="0" fontId="37" fillId="2" borderId="46" xfId="0" applyFont="1" applyFill="1" applyBorder="1" applyAlignment="1" applyProtection="1">
      <alignment horizontal="center" vertical="center"/>
      <protection hidden="1"/>
    </xf>
    <xf numFmtId="0" fontId="39" fillId="12" borderId="46" xfId="0" applyFont="1" applyFill="1" applyBorder="1" applyAlignment="1" applyProtection="1">
      <alignment vertical="center" wrapText="1"/>
      <protection hidden="1"/>
    </xf>
    <xf numFmtId="0" fontId="37" fillId="25" borderId="46" xfId="0" applyFont="1" applyFill="1" applyBorder="1" applyAlignment="1" applyProtection="1">
      <alignment horizontal="center" vertical="center" wrapText="1"/>
      <protection hidden="1"/>
    </xf>
    <xf numFmtId="0" fontId="37" fillId="25" borderId="46" xfId="0" applyFont="1" applyFill="1" applyBorder="1" applyAlignment="1" applyProtection="1">
      <alignment horizontal="center" vertical="center" wrapText="1"/>
      <protection hidden="1"/>
    </xf>
    <xf numFmtId="0" fontId="6" fillId="2" borderId="46" xfId="0" applyFont="1" applyFill="1" applyBorder="1" applyAlignment="1" applyProtection="1">
      <alignment vertical="center" wrapText="1"/>
      <protection hidden="1"/>
    </xf>
    <xf numFmtId="0" fontId="37" fillId="0" borderId="0" xfId="0" applyFont="1" applyAlignment="1" applyProtection="1">
      <alignment horizontal="center" vertical="center"/>
      <protection hidden="1"/>
    </xf>
    <xf numFmtId="0" fontId="99" fillId="0" borderId="0" xfId="0" applyFont="1" applyFill="1" applyBorder="1" applyAlignment="1" applyProtection="1">
      <alignment horizontal="right" vertical="center"/>
      <protection hidden="1"/>
    </xf>
    <xf numFmtId="0" fontId="100" fillId="0" borderId="0" xfId="0" applyFont="1" applyFill="1" applyBorder="1" applyAlignment="1" applyProtection="1">
      <alignment horizontal="center" vertical="center" wrapText="1"/>
      <protection hidden="1"/>
    </xf>
    <xf numFmtId="0" fontId="101" fillId="0" borderId="0" xfId="0" applyFont="1" applyFill="1" applyBorder="1" applyAlignment="1" applyProtection="1">
      <alignment horizontal="center" vertical="center" wrapText="1"/>
      <protection hidden="1"/>
    </xf>
    <xf numFmtId="0" fontId="102" fillId="0" borderId="0" xfId="0" applyFont="1" applyFill="1" applyBorder="1" applyAlignment="1" applyProtection="1">
      <alignment horizontal="center" vertical="center"/>
      <protection hidden="1"/>
    </xf>
    <xf numFmtId="0" fontId="101" fillId="0" borderId="0" xfId="0" applyFont="1" applyFill="1" applyBorder="1" applyAlignment="1" applyProtection="1">
      <alignment horizontal="center" vertical="center"/>
      <protection hidden="1"/>
    </xf>
    <xf numFmtId="0" fontId="21" fillId="0" borderId="0" xfId="0" applyNumberFormat="1" applyFont="1" applyFill="1" applyBorder="1" applyProtection="1">
      <protection hidden="1"/>
    </xf>
    <xf numFmtId="166" fontId="47" fillId="0" borderId="0" xfId="0" applyNumberFormat="1" applyFont="1" applyFill="1" applyBorder="1" applyAlignment="1" applyProtection="1">
      <alignment horizontal="left" vertical="center" wrapText="1"/>
      <protection hidden="1"/>
    </xf>
    <xf numFmtId="9" fontId="47" fillId="0" borderId="0" xfId="0" applyNumberFormat="1" applyFont="1" applyFill="1" applyBorder="1" applyAlignment="1" applyProtection="1">
      <alignment horizontal="left" vertical="center" wrapText="1"/>
      <protection hidden="1"/>
    </xf>
    <xf numFmtId="0" fontId="47" fillId="0" borderId="0" xfId="0" applyFont="1" applyFill="1" applyBorder="1" applyAlignment="1" applyProtection="1">
      <alignment horizontal="left" vertical="center" wrapText="1" indent="1"/>
      <protection hidden="1"/>
    </xf>
    <xf numFmtId="0" fontId="103" fillId="0" borderId="0" xfId="0" applyFont="1" applyFill="1" applyBorder="1" applyAlignment="1" applyProtection="1">
      <alignment horizontal="center" vertical="center" wrapText="1"/>
      <protection hidden="1"/>
    </xf>
    <xf numFmtId="0" fontId="47" fillId="0" borderId="0" xfId="0" applyNumberFormat="1" applyFont="1" applyFill="1" applyBorder="1" applyAlignment="1" applyProtection="1">
      <alignment horizontal="center" vertical="center"/>
      <protection hidden="1"/>
    </xf>
    <xf numFmtId="0" fontId="47" fillId="0" borderId="0" xfId="1" applyNumberFormat="1" applyFont="1" applyFill="1" applyBorder="1" applyAlignment="1" applyProtection="1">
      <alignment horizontal="center" vertical="center"/>
      <protection hidden="1"/>
    </xf>
    <xf numFmtId="0" fontId="47" fillId="0" borderId="0" xfId="0" applyFont="1" applyFill="1" applyBorder="1" applyAlignment="1" applyProtection="1">
      <alignment horizontal="center" vertical="center" wrapText="1"/>
      <protection hidden="1"/>
    </xf>
    <xf numFmtId="0" fontId="47" fillId="0" borderId="0" xfId="0" applyNumberFormat="1" applyFont="1" applyFill="1" applyBorder="1" applyAlignment="1" applyProtection="1">
      <alignment vertical="center"/>
      <protection hidden="1"/>
    </xf>
    <xf numFmtId="0" fontId="47" fillId="0" borderId="0" xfId="0" applyNumberFormat="1" applyFont="1" applyFill="1" applyBorder="1" applyAlignment="1" applyProtection="1">
      <alignment wrapText="1"/>
      <protection hidden="1"/>
    </xf>
    <xf numFmtId="0" fontId="47" fillId="0" borderId="0" xfId="0" applyNumberFormat="1" applyFont="1" applyFill="1" applyBorder="1" applyProtection="1">
      <protection hidden="1"/>
    </xf>
    <xf numFmtId="0" fontId="103" fillId="0" borderId="0" xfId="0" applyFont="1" applyFill="1" applyBorder="1" applyAlignment="1" applyProtection="1">
      <alignment horizontal="center" vertical="center"/>
      <protection hidden="1"/>
    </xf>
    <xf numFmtId="0" fontId="101" fillId="0" borderId="0" xfId="0" applyFont="1" applyFill="1" applyBorder="1" applyAlignment="1" applyProtection="1">
      <alignment horizontal="left" vertical="center" wrapText="1"/>
      <protection hidden="1"/>
    </xf>
    <xf numFmtId="0" fontId="47" fillId="0" borderId="0" xfId="0" applyFont="1" applyFill="1" applyBorder="1" applyAlignment="1" applyProtection="1">
      <alignment horizontal="left" vertical="center" wrapText="1"/>
      <protection hidden="1"/>
    </xf>
    <xf numFmtId="9" fontId="47" fillId="0" borderId="0" xfId="0" applyNumberFormat="1" applyFont="1" applyFill="1" applyBorder="1" applyAlignment="1" applyProtection="1">
      <alignment horizontal="center" vertical="center" wrapText="1"/>
      <protection hidden="1"/>
    </xf>
    <xf numFmtId="0" fontId="101" fillId="0" borderId="0" xfId="0" applyFont="1" applyFill="1" applyBorder="1" applyAlignment="1" applyProtection="1">
      <alignment horizontal="left" vertical="center" wrapText="1" indent="1"/>
      <protection hidden="1"/>
    </xf>
    <xf numFmtId="0" fontId="21" fillId="0" borderId="0" xfId="0" applyFont="1" applyFill="1" applyBorder="1" applyAlignment="1" applyProtection="1">
      <alignment horizontal="left" vertical="center" indent="1"/>
      <protection hidden="1"/>
    </xf>
    <xf numFmtId="0" fontId="47" fillId="0" borderId="0" xfId="0" applyFont="1" applyFill="1" applyBorder="1" applyAlignment="1" applyProtection="1">
      <alignment horizontal="left" vertical="center" indent="1"/>
      <protection hidden="1"/>
    </xf>
    <xf numFmtId="9" fontId="104" fillId="0" borderId="0" xfId="0" applyNumberFormat="1" applyFont="1" applyFill="1" applyBorder="1" applyAlignment="1" applyProtection="1">
      <alignment horizontal="left" vertical="center" wrapText="1"/>
      <protection hidden="1"/>
    </xf>
    <xf numFmtId="0" fontId="106" fillId="0" borderId="0" xfId="0" applyNumberFormat="1" applyFont="1" applyFill="1" applyBorder="1" applyAlignment="1" applyProtection="1">
      <alignment vertical="center" wrapText="1"/>
      <protection hidden="1"/>
    </xf>
    <xf numFmtId="0" fontId="106" fillId="0" borderId="0" xfId="0" applyFont="1" applyFill="1" applyBorder="1" applyAlignment="1" applyProtection="1">
      <alignment vertical="center" wrapText="1"/>
      <protection hidden="1"/>
    </xf>
    <xf numFmtId="0" fontId="106" fillId="0" borderId="0" xfId="0" applyFont="1" applyFill="1" applyBorder="1" applyAlignment="1" applyProtection="1">
      <alignment horizontal="left" vertical="center" wrapText="1"/>
      <protection hidden="1"/>
    </xf>
    <xf numFmtId="0" fontId="106" fillId="0" borderId="0" xfId="0" applyNumberFormat="1" applyFont="1" applyFill="1" applyBorder="1" applyAlignment="1" applyProtection="1">
      <alignment horizontal="center" wrapText="1"/>
      <protection hidden="1"/>
    </xf>
    <xf numFmtId="0" fontId="106" fillId="0" borderId="0" xfId="0" applyNumberFormat="1" applyFont="1" applyFill="1" applyBorder="1" applyAlignment="1" applyProtection="1">
      <alignment horizontal="center" vertical="center" wrapText="1"/>
      <protection hidden="1"/>
    </xf>
    <xf numFmtId="0" fontId="44" fillId="0" borderId="0" xfId="0" applyFont="1" applyFill="1" applyBorder="1" applyAlignment="1" applyProtection="1">
      <alignment horizontal="center" vertical="center" wrapText="1"/>
      <protection hidden="1"/>
    </xf>
    <xf numFmtId="166" fontId="6" fillId="22" borderId="37" xfId="0" applyNumberFormat="1" applyFont="1" applyFill="1" applyBorder="1" applyAlignment="1" applyProtection="1">
      <alignment horizontal="left" vertical="center" wrapText="1"/>
    </xf>
    <xf numFmtId="9" fontId="6" fillId="22" borderId="0" xfId="0" applyNumberFormat="1" applyFont="1" applyFill="1" applyBorder="1" applyAlignment="1" applyProtection="1">
      <alignment horizontal="left" vertical="center" wrapText="1"/>
    </xf>
    <xf numFmtId="0" fontId="57" fillId="22" borderId="37" xfId="0" applyFont="1" applyFill="1" applyBorder="1" applyAlignment="1">
      <alignment horizontal="right" vertical="center"/>
    </xf>
    <xf numFmtId="0" fontId="57" fillId="20" borderId="37" xfId="0" applyFont="1" applyFill="1" applyBorder="1" applyAlignment="1">
      <alignment horizontal="right" vertical="center"/>
    </xf>
    <xf numFmtId="0" fontId="47" fillId="0" borderId="0" xfId="0" applyNumberFormat="1" applyFont="1" applyFill="1" applyBorder="1" applyAlignment="1" applyProtection="1">
      <alignment horizontal="center" vertical="center"/>
      <protection hidden="1"/>
    </xf>
    <xf numFmtId="0" fontId="47" fillId="0" borderId="0" xfId="0" applyFont="1" applyFill="1" applyBorder="1" applyAlignment="1" applyProtection="1">
      <alignment horizontal="center" vertical="center"/>
      <protection hidden="1"/>
    </xf>
    <xf numFmtId="0" fontId="47" fillId="0" borderId="0" xfId="0" applyNumberFormat="1" applyFont="1" applyFill="1" applyBorder="1" applyAlignment="1" applyProtection="1">
      <alignment horizontal="center" vertical="center" wrapText="1"/>
      <protection hidden="1"/>
    </xf>
    <xf numFmtId="0" fontId="101" fillId="0" borderId="0" xfId="0" applyNumberFormat="1" applyFont="1" applyFill="1" applyBorder="1" applyAlignment="1" applyProtection="1">
      <alignment horizontal="center" vertical="center" wrapText="1"/>
      <protection hidden="1"/>
    </xf>
    <xf numFmtId="0" fontId="47" fillId="0" borderId="0" xfId="0" applyFont="1" applyFill="1" applyBorder="1" applyAlignment="1" applyProtection="1">
      <alignment horizontal="center" vertical="center" wrapText="1"/>
      <protection hidden="1"/>
    </xf>
    <xf numFmtId="1" fontId="47" fillId="0" borderId="0" xfId="0" applyNumberFormat="1" applyFont="1" applyFill="1" applyBorder="1" applyAlignment="1" applyProtection="1">
      <alignment horizontal="center" vertical="center"/>
      <protection hidden="1"/>
    </xf>
    <xf numFmtId="0" fontId="101" fillId="0" borderId="0" xfId="0" applyNumberFormat="1" applyFont="1" applyFill="1" applyBorder="1" applyAlignment="1" applyProtection="1">
      <alignment horizontal="right" vertical="center" wrapText="1"/>
      <protection hidden="1"/>
    </xf>
    <xf numFmtId="1" fontId="101" fillId="0" borderId="0" xfId="0" applyNumberFormat="1" applyFont="1" applyFill="1" applyBorder="1" applyAlignment="1" applyProtection="1">
      <alignment horizontal="center" vertical="center" wrapText="1"/>
      <protection hidden="1"/>
    </xf>
    <xf numFmtId="0" fontId="47" fillId="0" borderId="0" xfId="0" applyNumberFormat="1" applyFont="1" applyFill="1" applyBorder="1" applyAlignment="1" applyProtection="1">
      <alignment horizontal="left"/>
      <protection hidden="1"/>
    </xf>
    <xf numFmtId="0" fontId="47" fillId="0" borderId="0" xfId="0" applyNumberFormat="1" applyFont="1" applyFill="1" applyBorder="1" applyAlignment="1" applyProtection="1">
      <alignment horizontal="center"/>
      <protection hidden="1"/>
    </xf>
    <xf numFmtId="0" fontId="105" fillId="0" borderId="0" xfId="0" applyNumberFormat="1" applyFont="1" applyFill="1" applyBorder="1" applyAlignment="1" applyProtection="1">
      <alignment horizontal="center" vertical="center" wrapText="1"/>
      <protection hidden="1"/>
    </xf>
    <xf numFmtId="0" fontId="105" fillId="0" borderId="0" xfId="0" applyNumberFormat="1" applyFont="1" applyFill="1" applyBorder="1" applyAlignment="1" applyProtection="1">
      <alignment horizontal="center" vertical="center"/>
      <protection hidden="1"/>
    </xf>
    <xf numFmtId="0" fontId="105" fillId="0" borderId="0" xfId="0" applyFont="1" applyFill="1" applyBorder="1" applyAlignment="1" applyProtection="1">
      <alignment horizontal="center" vertical="center" wrapText="1"/>
      <protection hidden="1"/>
    </xf>
    <xf numFmtId="1" fontId="105" fillId="0" borderId="0" xfId="0" applyNumberFormat="1" applyFont="1" applyFill="1" applyBorder="1" applyAlignment="1" applyProtection="1">
      <alignment horizontal="center" vertical="center" wrapText="1"/>
      <protection hidden="1"/>
    </xf>
    <xf numFmtId="0" fontId="106" fillId="0" borderId="0" xfId="0" applyFont="1" applyFill="1" applyBorder="1" applyProtection="1">
      <protection hidden="1"/>
    </xf>
    <xf numFmtId="0" fontId="105" fillId="0" borderId="0" xfId="0" applyFont="1" applyFill="1" applyBorder="1" applyAlignment="1" applyProtection="1">
      <alignment horizontal="center" vertical="center"/>
      <protection hidden="1"/>
    </xf>
    <xf numFmtId="0" fontId="44" fillId="0" borderId="0" xfId="0" applyFont="1" applyFill="1" applyBorder="1" applyAlignment="1">
      <alignment vertical="center" wrapText="1"/>
    </xf>
    <xf numFmtId="9" fontId="101" fillId="0" borderId="0" xfId="0" applyNumberFormat="1" applyFont="1" applyFill="1" applyBorder="1" applyAlignment="1" applyProtection="1">
      <alignment horizontal="left" vertical="center" wrapText="1"/>
      <protection hidden="1"/>
    </xf>
    <xf numFmtId="0" fontId="107" fillId="0" borderId="0" xfId="0" applyFont="1" applyFill="1" applyBorder="1" applyAlignment="1" applyProtection="1">
      <alignment horizontal="left" vertical="center" wrapText="1"/>
      <protection hidden="1"/>
    </xf>
    <xf numFmtId="0" fontId="47" fillId="0" borderId="0" xfId="0" applyNumberFormat="1" applyFont="1" applyFill="1" applyBorder="1" applyAlignment="1" applyProtection="1">
      <alignment horizontal="center" wrapText="1"/>
      <protection hidden="1"/>
    </xf>
    <xf numFmtId="0" fontId="47" fillId="0" borderId="0" xfId="0" applyNumberFormat="1" applyFont="1" applyFill="1" applyBorder="1" applyAlignment="1" applyProtection="1">
      <protection hidden="1"/>
    </xf>
  </cellXfs>
  <cellStyles count="866">
    <cellStyle name="Lien hypertexte" xfId="6" builtinId="8" hidden="1"/>
    <cellStyle name="Lien hypertexte" xfId="8" builtinId="8" hidden="1"/>
    <cellStyle name="Lien hypertexte" xfId="10" builtinId="8" hidden="1"/>
    <cellStyle name="Lien hypertexte" xfId="12" builtinId="8" hidden="1"/>
    <cellStyle name="Lien hypertexte" xfId="14" builtinId="8" hidden="1"/>
    <cellStyle name="Lien hypertexte" xfId="16" builtinId="8" hidden="1"/>
    <cellStyle name="Lien hypertexte" xfId="18" builtinId="8" hidden="1"/>
    <cellStyle name="Lien hypertexte" xfId="20" builtinId="8" hidden="1"/>
    <cellStyle name="Lien hypertexte" xfId="22" builtinId="8" hidden="1"/>
    <cellStyle name="Lien hypertexte" xfId="24" builtinId="8" hidden="1"/>
    <cellStyle name="Lien hypertexte" xfId="26" builtinId="8" hidden="1"/>
    <cellStyle name="Lien hypertexte" xfId="28" builtinId="8" hidden="1"/>
    <cellStyle name="Lien hypertexte" xfId="30" builtinId="8" hidden="1"/>
    <cellStyle name="Lien hypertexte" xfId="32" builtinId="8" hidden="1"/>
    <cellStyle name="Lien hypertexte" xfId="34" builtinId="8" hidden="1"/>
    <cellStyle name="Lien hypertexte" xfId="36" builtinId="8" hidden="1"/>
    <cellStyle name="Lien hypertexte" xfId="38" builtinId="8" hidden="1"/>
    <cellStyle name="Lien hypertexte" xfId="40" builtinId="8" hidden="1"/>
    <cellStyle name="Lien hypertexte" xfId="42" builtinId="8" hidden="1"/>
    <cellStyle name="Lien hypertexte" xfId="44" builtinId="8" hidden="1"/>
    <cellStyle name="Lien hypertexte" xfId="46" builtinId="8" hidden="1"/>
    <cellStyle name="Lien hypertexte" xfId="48" builtinId="8" hidden="1"/>
    <cellStyle name="Lien hypertexte" xfId="50" builtinId="8" hidden="1"/>
    <cellStyle name="Lien hypertexte" xfId="52" builtinId="8" hidden="1"/>
    <cellStyle name="Lien hypertexte" xfId="54" builtinId="8" hidden="1"/>
    <cellStyle name="Lien hypertexte" xfId="56" builtinId="8" hidden="1"/>
    <cellStyle name="Lien hypertexte" xfId="58" builtinId="8" hidden="1"/>
    <cellStyle name="Lien hypertexte" xfId="60" builtinId="8" hidden="1"/>
    <cellStyle name="Lien hypertexte" xfId="62" builtinId="8" hidden="1"/>
    <cellStyle name="Lien hypertexte" xfId="64" builtinId="8" hidden="1"/>
    <cellStyle name="Lien hypertexte" xfId="66" builtinId="8" hidden="1"/>
    <cellStyle name="Lien hypertexte" xfId="68" builtinId="8" hidden="1"/>
    <cellStyle name="Lien hypertexte" xfId="70" builtinId="8" hidden="1"/>
    <cellStyle name="Lien hypertexte" xfId="72" builtinId="8" hidden="1"/>
    <cellStyle name="Lien hypertexte" xfId="74" builtinId="8" hidden="1"/>
    <cellStyle name="Lien hypertexte" xfId="76" builtinId="8" hidden="1"/>
    <cellStyle name="Lien hypertexte" xfId="78" builtinId="8" hidden="1"/>
    <cellStyle name="Lien hypertexte" xfId="80" builtinId="8" hidden="1"/>
    <cellStyle name="Lien hypertexte" xfId="82" builtinId="8" hidden="1"/>
    <cellStyle name="Lien hypertexte" xfId="84" builtinId="8" hidden="1"/>
    <cellStyle name="Lien hypertexte" xfId="86" builtinId="8" hidden="1"/>
    <cellStyle name="Lien hypertexte" xfId="88" builtinId="8" hidden="1"/>
    <cellStyle name="Lien hypertexte" xfId="90" builtinId="8" hidden="1"/>
    <cellStyle name="Lien hypertexte" xfId="92" builtinId="8" hidden="1"/>
    <cellStyle name="Lien hypertexte" xfId="94" builtinId="8" hidden="1"/>
    <cellStyle name="Lien hypertexte" xfId="96" builtinId="8" hidden="1"/>
    <cellStyle name="Lien hypertexte" xfId="98" builtinId="8" hidden="1"/>
    <cellStyle name="Lien hypertexte" xfId="100" builtinId="8" hidden="1"/>
    <cellStyle name="Lien hypertexte" xfId="102" builtinId="8" hidden="1"/>
    <cellStyle name="Lien hypertexte" xfId="104" builtinId="8" hidden="1"/>
    <cellStyle name="Lien hypertexte" xfId="106" builtinId="8" hidden="1"/>
    <cellStyle name="Lien hypertexte" xfId="108" builtinId="8" hidden="1"/>
    <cellStyle name="Lien hypertexte" xfId="110" builtinId="8" hidden="1"/>
    <cellStyle name="Lien hypertexte" xfId="112" builtinId="8" hidden="1"/>
    <cellStyle name="Lien hypertexte" xfId="114" builtinId="8" hidden="1"/>
    <cellStyle name="Lien hypertexte" xfId="116" builtinId="8" hidden="1"/>
    <cellStyle name="Lien hypertexte" xfId="118" builtinId="8" hidden="1"/>
    <cellStyle name="Lien hypertexte" xfId="120" builtinId="8" hidden="1"/>
    <cellStyle name="Lien hypertexte" xfId="122" builtinId="8" hidden="1"/>
    <cellStyle name="Lien hypertexte" xfId="124" builtinId="8" hidden="1"/>
    <cellStyle name="Lien hypertexte" xfId="126" builtinId="8" hidden="1"/>
    <cellStyle name="Lien hypertexte" xfId="128" builtinId="8" hidden="1"/>
    <cellStyle name="Lien hypertexte" xfId="130" builtinId="8" hidden="1"/>
    <cellStyle name="Lien hypertexte" xfId="132" builtinId="8" hidden="1"/>
    <cellStyle name="Lien hypertexte" xfId="134" builtinId="8" hidden="1"/>
    <cellStyle name="Lien hypertexte" xfId="136" builtinId="8" hidden="1"/>
    <cellStyle name="Lien hypertexte" xfId="138" builtinId="8" hidden="1"/>
    <cellStyle name="Lien hypertexte" xfId="140" builtinId="8" hidden="1"/>
    <cellStyle name="Lien hypertexte" xfId="142" builtinId="8" hidden="1"/>
    <cellStyle name="Lien hypertexte" xfId="144" builtinId="8" hidden="1"/>
    <cellStyle name="Lien hypertexte" xfId="146" builtinId="8" hidden="1"/>
    <cellStyle name="Lien hypertexte" xfId="148" builtinId="8" hidden="1"/>
    <cellStyle name="Lien hypertexte" xfId="150" builtinId="8" hidden="1"/>
    <cellStyle name="Lien hypertexte" xfId="152" builtinId="8" hidden="1"/>
    <cellStyle name="Lien hypertexte" xfId="154" builtinId="8" hidden="1"/>
    <cellStyle name="Lien hypertexte" xfId="156" builtinId="8" hidden="1"/>
    <cellStyle name="Lien hypertexte" xfId="158" builtinId="8" hidden="1"/>
    <cellStyle name="Lien hypertexte" xfId="160" builtinId="8" hidden="1"/>
    <cellStyle name="Lien hypertexte" xfId="162" builtinId="8" hidden="1"/>
    <cellStyle name="Lien hypertexte" xfId="164" builtinId="8" hidden="1"/>
    <cellStyle name="Lien hypertexte" xfId="166" builtinId="8" hidden="1"/>
    <cellStyle name="Lien hypertexte" xfId="168" builtinId="8" hidden="1"/>
    <cellStyle name="Lien hypertexte" xfId="170" builtinId="8" hidden="1"/>
    <cellStyle name="Lien hypertexte" xfId="172" builtinId="8" hidden="1"/>
    <cellStyle name="Lien hypertexte" xfId="174" builtinId="8" hidden="1"/>
    <cellStyle name="Lien hypertexte" xfId="176" builtinId="8" hidden="1"/>
    <cellStyle name="Lien hypertexte" xfId="178" builtinId="8" hidden="1"/>
    <cellStyle name="Lien hypertexte" xfId="180" builtinId="8" hidden="1"/>
    <cellStyle name="Lien hypertexte" xfId="182" builtinId="8" hidden="1"/>
    <cellStyle name="Lien hypertexte" xfId="184" builtinId="8" hidden="1"/>
    <cellStyle name="Lien hypertexte" xfId="186" builtinId="8" hidden="1"/>
    <cellStyle name="Lien hypertexte" xfId="188" builtinId="8" hidden="1"/>
    <cellStyle name="Lien hypertexte" xfId="190" builtinId="8" hidden="1"/>
    <cellStyle name="Lien hypertexte" xfId="192" builtinId="8" hidden="1"/>
    <cellStyle name="Lien hypertexte" xfId="194" builtinId="8" hidden="1"/>
    <cellStyle name="Lien hypertexte" xfId="196" builtinId="8" hidden="1"/>
    <cellStyle name="Lien hypertexte" xfId="198" builtinId="8" hidden="1"/>
    <cellStyle name="Lien hypertexte" xfId="200" builtinId="8" hidden="1"/>
    <cellStyle name="Lien hypertexte" xfId="202" builtinId="8" hidden="1"/>
    <cellStyle name="Lien hypertexte" xfId="204" builtinId="8" hidden="1"/>
    <cellStyle name="Lien hypertexte" xfId="206" builtinId="8" hidden="1"/>
    <cellStyle name="Lien hypertexte" xfId="208" builtinId="8" hidden="1"/>
    <cellStyle name="Lien hypertexte" xfId="210" builtinId="8" hidden="1"/>
    <cellStyle name="Lien hypertexte" xfId="212" builtinId="8" hidden="1"/>
    <cellStyle name="Lien hypertexte" xfId="214" builtinId="8" hidden="1"/>
    <cellStyle name="Lien hypertexte" xfId="216" builtinId="8" hidden="1"/>
    <cellStyle name="Lien hypertexte" xfId="218" builtinId="8" hidden="1"/>
    <cellStyle name="Lien hypertexte" xfId="220" builtinId="8" hidden="1"/>
    <cellStyle name="Lien hypertexte" xfId="222" builtinId="8" hidden="1"/>
    <cellStyle name="Lien hypertexte" xfId="224" builtinId="8" hidden="1"/>
    <cellStyle name="Lien hypertexte" xfId="226" builtinId="8" hidden="1"/>
    <cellStyle name="Lien hypertexte" xfId="228" builtinId="8" hidden="1"/>
    <cellStyle name="Lien hypertexte" xfId="230" builtinId="8" hidden="1"/>
    <cellStyle name="Lien hypertexte" xfId="232" builtinId="8" hidden="1"/>
    <cellStyle name="Lien hypertexte" xfId="234" builtinId="8" hidden="1"/>
    <cellStyle name="Lien hypertexte" xfId="236" builtinId="8" hidden="1"/>
    <cellStyle name="Lien hypertexte" xfId="238" builtinId="8" hidden="1"/>
    <cellStyle name="Lien hypertexte" xfId="240" builtinId="8" hidden="1"/>
    <cellStyle name="Lien hypertexte" xfId="242" builtinId="8" hidden="1"/>
    <cellStyle name="Lien hypertexte" xfId="244" builtinId="8" hidden="1"/>
    <cellStyle name="Lien hypertexte" xfId="246" builtinId="8" hidden="1"/>
    <cellStyle name="Lien hypertexte" xfId="248" builtinId="8" hidden="1"/>
    <cellStyle name="Lien hypertexte" xfId="250" builtinId="8" hidden="1"/>
    <cellStyle name="Lien hypertexte" xfId="252" builtinId="8" hidden="1"/>
    <cellStyle name="Lien hypertexte" xfId="254" builtinId="8" hidden="1"/>
    <cellStyle name="Lien hypertexte" xfId="256" builtinId="8" hidden="1"/>
    <cellStyle name="Lien hypertexte" xfId="258" builtinId="8" hidden="1"/>
    <cellStyle name="Lien hypertexte" xfId="260" builtinId="8" hidden="1"/>
    <cellStyle name="Lien hypertexte" xfId="262" builtinId="8" hidden="1"/>
    <cellStyle name="Lien hypertexte" xfId="264" builtinId="8" hidden="1"/>
    <cellStyle name="Lien hypertexte" xfId="266" builtinId="8" hidden="1"/>
    <cellStyle name="Lien hypertexte" xfId="268" builtinId="8" hidden="1"/>
    <cellStyle name="Lien hypertexte" xfId="270" builtinId="8" hidden="1"/>
    <cellStyle name="Lien hypertexte" xfId="272" builtinId="8" hidden="1"/>
    <cellStyle name="Lien hypertexte" xfId="274" builtinId="8" hidden="1"/>
    <cellStyle name="Lien hypertexte" xfId="276" builtinId="8" hidden="1"/>
    <cellStyle name="Lien hypertexte" xfId="278" builtinId="8" hidden="1"/>
    <cellStyle name="Lien hypertexte" xfId="280" builtinId="8" hidden="1"/>
    <cellStyle name="Lien hypertexte" xfId="282" builtinId="8" hidden="1"/>
    <cellStyle name="Lien hypertexte" xfId="284" builtinId="8" hidden="1"/>
    <cellStyle name="Lien hypertexte" xfId="286" builtinId="8" hidden="1"/>
    <cellStyle name="Lien hypertexte" xfId="288" builtinId="8" hidden="1"/>
    <cellStyle name="Lien hypertexte" xfId="290" builtinId="8" hidden="1"/>
    <cellStyle name="Lien hypertexte" xfId="292" builtinId="8" hidden="1"/>
    <cellStyle name="Lien hypertexte" xfId="294" builtinId="8" hidden="1"/>
    <cellStyle name="Lien hypertexte" xfId="296" builtinId="8" hidden="1"/>
    <cellStyle name="Lien hypertexte" xfId="298" builtinId="8" hidden="1"/>
    <cellStyle name="Lien hypertexte" xfId="300" builtinId="8" hidden="1"/>
    <cellStyle name="Lien hypertexte" xfId="302" builtinId="8" hidden="1"/>
    <cellStyle name="Lien hypertexte" xfId="304" builtinId="8" hidden="1"/>
    <cellStyle name="Lien hypertexte" xfId="306" builtinId="8" hidden="1"/>
    <cellStyle name="Lien hypertexte" xfId="308" builtinId="8" hidden="1"/>
    <cellStyle name="Lien hypertexte" xfId="310" builtinId="8" hidden="1"/>
    <cellStyle name="Lien hypertexte" xfId="312" builtinId="8" hidden="1"/>
    <cellStyle name="Lien hypertexte" xfId="314" builtinId="8" hidden="1"/>
    <cellStyle name="Lien hypertexte" xfId="316" builtinId="8" hidden="1"/>
    <cellStyle name="Lien hypertexte" xfId="318" builtinId="8" hidden="1"/>
    <cellStyle name="Lien hypertexte" xfId="320" builtinId="8" hidden="1"/>
    <cellStyle name="Lien hypertexte" xfId="322" builtinId="8" hidden="1"/>
    <cellStyle name="Lien hypertexte" xfId="324" builtinId="8" hidden="1"/>
    <cellStyle name="Lien hypertexte" xfId="326" builtinId="8" hidden="1"/>
    <cellStyle name="Lien hypertexte" xfId="328" builtinId="8" hidden="1"/>
    <cellStyle name="Lien hypertexte" xfId="330" builtinId="8" hidden="1"/>
    <cellStyle name="Lien hypertexte" xfId="332" builtinId="8" hidden="1"/>
    <cellStyle name="Lien hypertexte" xfId="334" builtinId="8" hidden="1"/>
    <cellStyle name="Lien hypertexte" xfId="336" builtinId="8" hidden="1"/>
    <cellStyle name="Lien hypertexte" xfId="338" builtinId="8" hidden="1"/>
    <cellStyle name="Lien hypertexte" xfId="340" builtinId="8" hidden="1"/>
    <cellStyle name="Lien hypertexte" xfId="342" builtinId="8" hidden="1"/>
    <cellStyle name="Lien hypertexte" xfId="344" builtinId="8" hidden="1"/>
    <cellStyle name="Lien hypertexte" xfId="346" builtinId="8" hidden="1"/>
    <cellStyle name="Lien hypertexte" xfId="348" builtinId="8" hidden="1"/>
    <cellStyle name="Lien hypertexte" xfId="350" builtinId="8" hidden="1"/>
    <cellStyle name="Lien hypertexte" xfId="352" builtinId="8" hidden="1"/>
    <cellStyle name="Lien hypertexte" xfId="354" builtinId="8" hidden="1"/>
    <cellStyle name="Lien hypertexte" xfId="356" builtinId="8" hidden="1"/>
    <cellStyle name="Lien hypertexte" xfId="358" builtinId="8" hidden="1"/>
    <cellStyle name="Lien hypertexte" xfId="360" builtinId="8" hidden="1"/>
    <cellStyle name="Lien hypertexte" xfId="362" builtinId="8" hidden="1"/>
    <cellStyle name="Lien hypertexte" xfId="364" builtinId="8" hidden="1"/>
    <cellStyle name="Lien hypertexte" xfId="366" builtinId="8" hidden="1"/>
    <cellStyle name="Lien hypertexte" xfId="368" builtinId="8" hidden="1"/>
    <cellStyle name="Lien hypertexte" xfId="370" builtinId="8" hidden="1"/>
    <cellStyle name="Lien hypertexte" xfId="372" builtinId="8" hidden="1"/>
    <cellStyle name="Lien hypertexte" xfId="374" builtinId="8" hidden="1"/>
    <cellStyle name="Lien hypertexte" xfId="376" builtinId="8" hidden="1"/>
    <cellStyle name="Lien hypertexte" xfId="378" builtinId="8" hidden="1"/>
    <cellStyle name="Lien hypertexte" xfId="380" builtinId="8" hidden="1"/>
    <cellStyle name="Lien hypertexte" xfId="382" builtinId="8" hidden="1"/>
    <cellStyle name="Lien hypertexte" xfId="384" builtinId="8" hidden="1"/>
    <cellStyle name="Lien hypertexte" xfId="386" builtinId="8" hidden="1"/>
    <cellStyle name="Lien hypertexte" xfId="388" builtinId="8" hidden="1"/>
    <cellStyle name="Lien hypertexte" xfId="390" builtinId="8" hidden="1"/>
    <cellStyle name="Lien hypertexte" xfId="392" builtinId="8" hidden="1"/>
    <cellStyle name="Lien hypertexte" xfId="394" builtinId="8" hidden="1"/>
    <cellStyle name="Lien hypertexte" xfId="396" builtinId="8" hidden="1"/>
    <cellStyle name="Lien hypertexte" xfId="398" builtinId="8" hidden="1"/>
    <cellStyle name="Lien hypertexte" xfId="400" builtinId="8" hidden="1"/>
    <cellStyle name="Lien hypertexte" xfId="402" builtinId="8" hidden="1"/>
    <cellStyle name="Lien hypertexte" xfId="404" builtinId="8" hidden="1"/>
    <cellStyle name="Lien hypertexte" xfId="406" builtinId="8" hidden="1"/>
    <cellStyle name="Lien hypertexte" xfId="408" builtinId="8" hidden="1"/>
    <cellStyle name="Lien hypertexte" xfId="410" builtinId="8" hidden="1"/>
    <cellStyle name="Lien hypertexte" xfId="412" builtinId="8" hidden="1"/>
    <cellStyle name="Lien hypertexte" xfId="414" builtinId="8" hidden="1"/>
    <cellStyle name="Lien hypertexte" xfId="416" builtinId="8" hidden="1"/>
    <cellStyle name="Lien hypertexte" xfId="418" builtinId="8" hidden="1"/>
    <cellStyle name="Lien hypertexte" xfId="420" builtinId="8" hidden="1"/>
    <cellStyle name="Lien hypertexte" xfId="422" builtinId="8" hidden="1"/>
    <cellStyle name="Lien hypertexte" xfId="424" builtinId="8" hidden="1"/>
    <cellStyle name="Lien hypertexte" xfId="426" builtinId="8" hidden="1"/>
    <cellStyle name="Lien hypertexte" xfId="428" builtinId="8" hidden="1"/>
    <cellStyle name="Lien hypertexte" xfId="430" builtinId="8" hidden="1"/>
    <cellStyle name="Lien hypertexte" xfId="432" builtinId="8" hidden="1"/>
    <cellStyle name="Lien hypertexte" xfId="434" builtinId="8" hidden="1"/>
    <cellStyle name="Lien hypertexte" xfId="436" builtinId="8" hidden="1"/>
    <cellStyle name="Lien hypertexte" xfId="438" builtinId="8" hidden="1"/>
    <cellStyle name="Lien hypertexte" xfId="440" builtinId="8" hidden="1"/>
    <cellStyle name="Lien hypertexte" xfId="442" builtinId="8" hidden="1"/>
    <cellStyle name="Lien hypertexte" xfId="444" builtinId="8" hidden="1"/>
    <cellStyle name="Lien hypertexte" xfId="446" builtinId="8" hidden="1"/>
    <cellStyle name="Lien hypertexte" xfId="448" builtinId="8" hidden="1"/>
    <cellStyle name="Lien hypertexte" xfId="450" builtinId="8" hidden="1"/>
    <cellStyle name="Lien hypertexte" xfId="452" builtinId="8" hidden="1"/>
    <cellStyle name="Lien hypertexte" xfId="454" builtinId="8" hidden="1"/>
    <cellStyle name="Lien hypertexte" xfId="456" builtinId="8" hidden="1"/>
    <cellStyle name="Lien hypertexte" xfId="458" builtinId="8" hidden="1"/>
    <cellStyle name="Lien hypertexte" xfId="460" builtinId="8" hidden="1"/>
    <cellStyle name="Lien hypertexte" xfId="462" builtinId="8" hidden="1"/>
    <cellStyle name="Lien hypertexte" xfId="464" builtinId="8" hidden="1"/>
    <cellStyle name="Lien hypertexte" xfId="466" builtinId="8" hidden="1"/>
    <cellStyle name="Lien hypertexte" xfId="468" builtinId="8" hidden="1"/>
    <cellStyle name="Lien hypertexte" xfId="470" builtinId="8" hidden="1"/>
    <cellStyle name="Lien hypertexte" xfId="472" builtinId="8" hidden="1"/>
    <cellStyle name="Lien hypertexte" xfId="474" builtinId="8" hidden="1"/>
    <cellStyle name="Lien hypertexte" xfId="476" builtinId="8" hidden="1"/>
    <cellStyle name="Lien hypertexte" xfId="478" builtinId="8" hidden="1"/>
    <cellStyle name="Lien hypertexte" xfId="480" builtinId="8" hidden="1"/>
    <cellStyle name="Lien hypertexte" xfId="482" builtinId="8" hidden="1"/>
    <cellStyle name="Lien hypertexte" xfId="484" builtinId="8" hidden="1"/>
    <cellStyle name="Lien hypertexte" xfId="486" builtinId="8" hidden="1"/>
    <cellStyle name="Lien hypertexte" xfId="488" builtinId="8" hidden="1"/>
    <cellStyle name="Lien hypertexte" xfId="490" builtinId="8" hidden="1"/>
    <cellStyle name="Lien hypertexte" xfId="492" builtinId="8" hidden="1"/>
    <cellStyle name="Lien hypertexte" xfId="494" builtinId="8" hidden="1"/>
    <cellStyle name="Lien hypertexte" xfId="496" builtinId="8" hidden="1"/>
    <cellStyle name="Lien hypertexte" xfId="498" builtinId="8" hidden="1"/>
    <cellStyle name="Lien hypertexte" xfId="500" builtinId="8" hidden="1"/>
    <cellStyle name="Lien hypertexte" xfId="502" builtinId="8" hidden="1"/>
    <cellStyle name="Lien hypertexte" xfId="504" builtinId="8" hidden="1"/>
    <cellStyle name="Lien hypertexte" xfId="506" builtinId="8" hidden="1"/>
    <cellStyle name="Lien hypertexte" xfId="508" builtinId="8" hidden="1"/>
    <cellStyle name="Lien hypertexte" xfId="510" builtinId="8" hidden="1"/>
    <cellStyle name="Lien hypertexte" xfId="512" builtinId="8" hidden="1"/>
    <cellStyle name="Lien hypertexte" xfId="514" builtinId="8" hidden="1"/>
    <cellStyle name="Lien hypertexte" xfId="516" builtinId="8" hidden="1"/>
    <cellStyle name="Lien hypertexte" xfId="518" builtinId="8" hidden="1"/>
    <cellStyle name="Lien hypertexte" xfId="520" builtinId="8" hidden="1"/>
    <cellStyle name="Lien hypertexte" xfId="522" builtinId="8" hidden="1"/>
    <cellStyle name="Lien hypertexte" xfId="524" builtinId="8" hidden="1"/>
    <cellStyle name="Lien hypertexte" xfId="526" builtinId="8" hidden="1"/>
    <cellStyle name="Lien hypertexte" xfId="528" builtinId="8" hidden="1"/>
    <cellStyle name="Lien hypertexte" xfId="530" builtinId="8" hidden="1"/>
    <cellStyle name="Lien hypertexte" xfId="532" builtinId="8" hidden="1"/>
    <cellStyle name="Lien hypertexte" xfId="534" builtinId="8" hidden="1"/>
    <cellStyle name="Lien hypertexte" xfId="536" builtinId="8" hidden="1"/>
    <cellStyle name="Lien hypertexte" xfId="538" builtinId="8" hidden="1"/>
    <cellStyle name="Lien hypertexte" xfId="540" builtinId="8" hidden="1"/>
    <cellStyle name="Lien hypertexte" xfId="542" builtinId="8" hidden="1"/>
    <cellStyle name="Lien hypertexte" xfId="544" builtinId="8" hidden="1"/>
    <cellStyle name="Lien hypertexte" xfId="546" builtinId="8" hidden="1"/>
    <cellStyle name="Lien hypertexte" xfId="548" builtinId="8" hidden="1"/>
    <cellStyle name="Lien hypertexte" xfId="550" builtinId="8" hidden="1"/>
    <cellStyle name="Lien hypertexte" xfId="552" builtinId="8" hidden="1"/>
    <cellStyle name="Lien hypertexte" xfId="554" builtinId="8" hidden="1"/>
    <cellStyle name="Lien hypertexte" xfId="556" builtinId="8" hidden="1"/>
    <cellStyle name="Lien hypertexte" xfId="558" builtinId="8" hidden="1"/>
    <cellStyle name="Lien hypertexte" xfId="560" builtinId="8" hidden="1"/>
    <cellStyle name="Lien hypertexte" xfId="562" builtinId="8" hidden="1"/>
    <cellStyle name="Lien hypertexte" xfId="564" builtinId="8" hidden="1"/>
    <cellStyle name="Lien hypertexte" xfId="566" builtinId="8" hidden="1"/>
    <cellStyle name="Lien hypertexte" xfId="568" builtinId="8" hidden="1"/>
    <cellStyle name="Lien hypertexte" xfId="570" builtinId="8" hidden="1"/>
    <cellStyle name="Lien hypertexte" xfId="572" builtinId="8" hidden="1"/>
    <cellStyle name="Lien hypertexte" xfId="574" builtinId="8" hidden="1"/>
    <cellStyle name="Lien hypertexte" xfId="576" builtinId="8" hidden="1"/>
    <cellStyle name="Lien hypertexte" xfId="578" builtinId="8" hidden="1"/>
    <cellStyle name="Lien hypertexte" xfId="580" builtinId="8" hidden="1"/>
    <cellStyle name="Lien hypertexte" xfId="582" builtinId="8" hidden="1"/>
    <cellStyle name="Lien hypertexte" xfId="584" builtinId="8" hidden="1"/>
    <cellStyle name="Lien hypertexte" xfId="586" builtinId="8" hidden="1"/>
    <cellStyle name="Lien hypertexte" xfId="588" builtinId="8" hidden="1"/>
    <cellStyle name="Lien hypertexte" xfId="590" builtinId="8" hidden="1"/>
    <cellStyle name="Lien hypertexte" xfId="592" builtinId="8" hidden="1"/>
    <cellStyle name="Lien hypertexte" xfId="594" builtinId="8" hidden="1"/>
    <cellStyle name="Lien hypertexte" xfId="596" builtinId="8" hidden="1"/>
    <cellStyle name="Lien hypertexte" xfId="598" builtinId="8" hidden="1"/>
    <cellStyle name="Lien hypertexte" xfId="600" builtinId="8" hidden="1"/>
    <cellStyle name="Lien hypertexte" xfId="602" builtinId="8" hidden="1"/>
    <cellStyle name="Lien hypertexte" xfId="604" builtinId="8" hidden="1"/>
    <cellStyle name="Lien hypertexte" xfId="606" builtinId="8" hidden="1"/>
    <cellStyle name="Lien hypertexte" xfId="608" builtinId="8" hidden="1"/>
    <cellStyle name="Lien hypertexte" xfId="610" builtinId="8" hidden="1"/>
    <cellStyle name="Lien hypertexte" xfId="612" builtinId="8" hidden="1"/>
    <cellStyle name="Lien hypertexte" xfId="614" builtinId="8" hidden="1"/>
    <cellStyle name="Lien hypertexte" xfId="616" builtinId="8" hidden="1"/>
    <cellStyle name="Lien hypertexte" xfId="618" builtinId="8" hidden="1"/>
    <cellStyle name="Lien hypertexte" xfId="620" builtinId="8" hidden="1"/>
    <cellStyle name="Lien hypertexte" xfId="622" builtinId="8" hidden="1"/>
    <cellStyle name="Lien hypertexte" xfId="624" builtinId="8" hidden="1"/>
    <cellStyle name="Lien hypertexte" xfId="626" builtinId="8" hidden="1"/>
    <cellStyle name="Lien hypertexte" xfId="628" builtinId="8" hidden="1"/>
    <cellStyle name="Lien hypertexte" xfId="630" builtinId="8" hidden="1"/>
    <cellStyle name="Lien hypertexte" xfId="632" builtinId="8" hidden="1"/>
    <cellStyle name="Lien hypertexte" xfId="634" builtinId="8" hidden="1"/>
    <cellStyle name="Lien hypertexte" xfId="636" builtinId="8" hidden="1"/>
    <cellStyle name="Lien hypertexte" xfId="638" builtinId="8" hidden="1"/>
    <cellStyle name="Lien hypertexte" xfId="640" builtinId="8" hidden="1"/>
    <cellStyle name="Lien hypertexte" xfId="642" builtinId="8" hidden="1"/>
    <cellStyle name="Lien hypertexte" xfId="644" builtinId="8" hidden="1"/>
    <cellStyle name="Lien hypertexte" xfId="646" builtinId="8" hidden="1"/>
    <cellStyle name="Lien hypertexte" xfId="648" builtinId="8" hidden="1"/>
    <cellStyle name="Lien hypertexte" xfId="650" builtinId="8" hidden="1"/>
    <cellStyle name="Lien hypertexte" xfId="652" builtinId="8" hidden="1"/>
    <cellStyle name="Lien hypertexte" xfId="654" builtinId="8" hidden="1"/>
    <cellStyle name="Lien hypertexte" xfId="656" builtinId="8" hidden="1"/>
    <cellStyle name="Lien hypertexte" xfId="658" builtinId="8" hidden="1"/>
    <cellStyle name="Lien hypertexte" xfId="660" builtinId="8" hidden="1"/>
    <cellStyle name="Lien hypertexte" xfId="662" builtinId="8" hidden="1"/>
    <cellStyle name="Lien hypertexte" xfId="664" builtinId="8" hidden="1"/>
    <cellStyle name="Lien hypertexte" xfId="666" builtinId="8" hidden="1"/>
    <cellStyle name="Lien hypertexte" xfId="668" builtinId="8" hidden="1"/>
    <cellStyle name="Lien hypertexte" xfId="670" builtinId="8" hidden="1"/>
    <cellStyle name="Lien hypertexte" xfId="672" builtinId="8" hidden="1"/>
    <cellStyle name="Lien hypertexte" xfId="674" builtinId="8" hidden="1"/>
    <cellStyle name="Lien hypertexte" xfId="676" builtinId="8" hidden="1"/>
    <cellStyle name="Lien hypertexte" xfId="678" builtinId="8" hidden="1"/>
    <cellStyle name="Lien hypertexte" xfId="680" builtinId="8" hidden="1"/>
    <cellStyle name="Lien hypertexte" xfId="682" builtinId="8" hidden="1"/>
    <cellStyle name="Lien hypertexte" xfId="684" builtinId="8" hidden="1"/>
    <cellStyle name="Lien hypertexte" xfId="686" builtinId="8" hidden="1"/>
    <cellStyle name="Lien hypertexte" xfId="688" builtinId="8" hidden="1"/>
    <cellStyle name="Lien hypertexte" xfId="690" builtinId="8" hidden="1"/>
    <cellStyle name="Lien hypertexte" xfId="692" builtinId="8" hidden="1"/>
    <cellStyle name="Lien hypertexte" xfId="694" builtinId="8" hidden="1"/>
    <cellStyle name="Lien hypertexte" xfId="696" builtinId="8" hidden="1"/>
    <cellStyle name="Lien hypertexte" xfId="698" builtinId="8" hidden="1"/>
    <cellStyle name="Lien hypertexte" xfId="700" builtinId="8" hidden="1"/>
    <cellStyle name="Lien hypertexte" xfId="702" builtinId="8" hidden="1"/>
    <cellStyle name="Lien hypertexte" xfId="704" builtinId="8" hidden="1"/>
    <cellStyle name="Lien hypertexte" xfId="706" builtinId="8" hidden="1"/>
    <cellStyle name="Lien hypertexte" xfId="708" builtinId="8" hidden="1"/>
    <cellStyle name="Lien hypertexte" xfId="710" builtinId="8" hidden="1"/>
    <cellStyle name="Lien hypertexte" xfId="712" builtinId="8" hidden="1"/>
    <cellStyle name="Lien hypertexte" xfId="714" builtinId="8" hidden="1"/>
    <cellStyle name="Lien hypertexte" xfId="716" builtinId="8" hidden="1"/>
    <cellStyle name="Lien hypertexte" xfId="718" builtinId="8" hidden="1"/>
    <cellStyle name="Lien hypertexte" xfId="720" builtinId="8" hidden="1"/>
    <cellStyle name="Lien hypertexte" xfId="722" builtinId="8" hidden="1"/>
    <cellStyle name="Lien hypertexte" xfId="724" builtinId="8" hidden="1"/>
    <cellStyle name="Lien hypertexte" xfId="726" builtinId="8" hidden="1"/>
    <cellStyle name="Lien hypertexte" xfId="728" builtinId="8" hidden="1"/>
    <cellStyle name="Lien hypertexte" xfId="730" builtinId="8" hidden="1"/>
    <cellStyle name="Lien hypertexte" xfId="732" builtinId="8" hidden="1"/>
    <cellStyle name="Lien hypertexte" xfId="734" builtinId="8" hidden="1"/>
    <cellStyle name="Lien hypertexte" xfId="736" builtinId="8" hidden="1"/>
    <cellStyle name="Lien hypertexte" xfId="738" builtinId="8" hidden="1"/>
    <cellStyle name="Lien hypertexte" xfId="740" builtinId="8" hidden="1"/>
    <cellStyle name="Lien hypertexte" xfId="742" builtinId="8" hidden="1"/>
    <cellStyle name="Lien hypertexte" xfId="744" builtinId="8" hidden="1"/>
    <cellStyle name="Lien hypertexte" xfId="746" builtinId="8" hidden="1"/>
    <cellStyle name="Lien hypertexte" xfId="748" builtinId="8" hidden="1"/>
    <cellStyle name="Lien hypertexte" xfId="750" builtinId="8" hidden="1"/>
    <cellStyle name="Lien hypertexte" xfId="752" builtinId="8" hidden="1"/>
    <cellStyle name="Lien hypertexte" xfId="754" builtinId="8" hidden="1"/>
    <cellStyle name="Lien hypertexte" xfId="756" builtinId="8" hidden="1"/>
    <cellStyle name="Lien hypertexte" xfId="758" builtinId="8" hidden="1"/>
    <cellStyle name="Lien hypertexte" xfId="760" builtinId="8" hidden="1"/>
    <cellStyle name="Lien hypertexte" xfId="762" builtinId="8" hidden="1"/>
    <cellStyle name="Lien hypertexte" xfId="764" builtinId="8" hidden="1"/>
    <cellStyle name="Lien hypertexte" xfId="766" builtinId="8" hidden="1"/>
    <cellStyle name="Lien hypertexte" xfId="768" builtinId="8" hidden="1"/>
    <cellStyle name="Lien hypertexte" xfId="770" builtinId="8" hidden="1"/>
    <cellStyle name="Lien hypertexte" xfId="772" builtinId="8" hidden="1"/>
    <cellStyle name="Lien hypertexte" xfId="774" builtinId="8" hidden="1"/>
    <cellStyle name="Lien hypertexte" xfId="776" builtinId="8" hidden="1"/>
    <cellStyle name="Lien hypertexte" xfId="778" builtinId="8" hidden="1"/>
    <cellStyle name="Lien hypertexte" xfId="780" builtinId="8" hidden="1"/>
    <cellStyle name="Lien hypertexte" xfId="782" builtinId="8" hidden="1"/>
    <cellStyle name="Lien hypertexte" xfId="784" builtinId="8" hidden="1"/>
    <cellStyle name="Lien hypertexte" xfId="786" builtinId="8" hidden="1"/>
    <cellStyle name="Lien hypertexte" xfId="788" builtinId="8" hidden="1"/>
    <cellStyle name="Lien hypertexte" xfId="790" builtinId="8" hidden="1"/>
    <cellStyle name="Lien hypertexte" xfId="792" builtinId="8" hidden="1"/>
    <cellStyle name="Lien hypertexte" xfId="794" builtinId="8" hidden="1"/>
    <cellStyle name="Lien hypertexte" xfId="796" builtinId="8" hidden="1"/>
    <cellStyle name="Lien hypertexte" xfId="798" builtinId="8" hidden="1"/>
    <cellStyle name="Lien hypertexte" xfId="800" builtinId="8" hidden="1"/>
    <cellStyle name="Lien hypertexte" xfId="802" builtinId="8" hidden="1"/>
    <cellStyle name="Lien hypertexte" xfId="804" builtinId="8" hidden="1"/>
    <cellStyle name="Lien hypertexte" xfId="806" builtinId="8" hidden="1"/>
    <cellStyle name="Lien hypertexte" xfId="808" builtinId="8" hidden="1"/>
    <cellStyle name="Lien hypertexte" xfId="810" builtinId="8" hidden="1"/>
    <cellStyle name="Lien hypertexte" xfId="812" builtinId="8" hidden="1"/>
    <cellStyle name="Lien hypertexte" xfId="814" builtinId="8" hidden="1"/>
    <cellStyle name="Lien hypertexte" xfId="816" builtinId="8" hidden="1"/>
    <cellStyle name="Lien hypertexte" xfId="818" builtinId="8" hidden="1"/>
    <cellStyle name="Lien hypertexte" xfId="820" builtinId="8" hidden="1"/>
    <cellStyle name="Lien hypertexte" xfId="822" builtinId="8" hidden="1"/>
    <cellStyle name="Lien hypertexte" xfId="824" builtinId="8" hidden="1"/>
    <cellStyle name="Lien hypertexte" xfId="826" builtinId="8" hidden="1"/>
    <cellStyle name="Lien hypertexte" xfId="828" builtinId="8" hidden="1"/>
    <cellStyle name="Lien hypertexte" xfId="830" builtinId="8" hidden="1"/>
    <cellStyle name="Lien hypertexte" xfId="832" builtinId="8" hidden="1"/>
    <cellStyle name="Lien hypertexte" xfId="834" builtinId="8" hidden="1"/>
    <cellStyle name="Lien hypertexte" xfId="836" builtinId="8" hidden="1"/>
    <cellStyle name="Lien hypertexte" xfId="838" builtinId="8" hidden="1"/>
    <cellStyle name="Lien hypertexte" xfId="840" builtinId="8" hidden="1"/>
    <cellStyle name="Lien hypertexte" xfId="842" builtinId="8" hidden="1"/>
    <cellStyle name="Lien hypertexte" xfId="844" builtinId="8" hidden="1"/>
    <cellStyle name="Lien hypertexte" xfId="846" builtinId="8" hidden="1"/>
    <cellStyle name="Lien hypertexte" xfId="848" builtinId="8" hidden="1"/>
    <cellStyle name="Lien hypertexte" xfId="850" builtinId="8" hidden="1"/>
    <cellStyle name="Lien hypertexte" xfId="852" builtinId="8" hidden="1"/>
    <cellStyle name="Lien hypertexte" xfId="854" builtinId="8" hidden="1"/>
    <cellStyle name="Lien hypertexte" xfId="856" builtinId="8" hidden="1"/>
    <cellStyle name="Lien hypertexte" xfId="858" builtinId="8" hidden="1"/>
    <cellStyle name="Lien hypertexte" xfId="860" builtinId="8" hidden="1"/>
    <cellStyle name="Lien hypertexte" xfId="862" builtinId="8" hidden="1"/>
    <cellStyle name="Lien hypertexte" xfId="864" builtinId="8" hidden="1"/>
    <cellStyle name="Lien hypertexte visité" xfId="7" builtinId="9" hidden="1"/>
    <cellStyle name="Lien hypertexte visité" xfId="9" builtinId="9" hidden="1"/>
    <cellStyle name="Lien hypertexte visité" xfId="11" builtinId="9" hidden="1"/>
    <cellStyle name="Lien hypertexte visité" xfId="13" builtinId="9" hidden="1"/>
    <cellStyle name="Lien hypertexte visité" xfId="15" builtinId="9" hidden="1"/>
    <cellStyle name="Lien hypertexte visité" xfId="17" builtinId="9" hidden="1"/>
    <cellStyle name="Lien hypertexte visité" xfId="19" builtinId="9" hidden="1"/>
    <cellStyle name="Lien hypertexte visité" xfId="21" builtinId="9" hidden="1"/>
    <cellStyle name="Lien hypertexte visité" xfId="23" builtinId="9" hidden="1"/>
    <cellStyle name="Lien hypertexte visité" xfId="25" builtinId="9" hidden="1"/>
    <cellStyle name="Lien hypertexte visité" xfId="27" builtinId="9" hidden="1"/>
    <cellStyle name="Lien hypertexte visité" xfId="29" builtinId="9" hidden="1"/>
    <cellStyle name="Lien hypertexte visité" xfId="31" builtinId="9" hidden="1"/>
    <cellStyle name="Lien hypertexte visité" xfId="33" builtinId="9" hidden="1"/>
    <cellStyle name="Lien hypertexte visité" xfId="35" builtinId="9" hidden="1"/>
    <cellStyle name="Lien hypertexte visité" xfId="37" builtinId="9" hidden="1"/>
    <cellStyle name="Lien hypertexte visité" xfId="39" builtinId="9" hidden="1"/>
    <cellStyle name="Lien hypertexte visité" xfId="41" builtinId="9" hidden="1"/>
    <cellStyle name="Lien hypertexte visité" xfId="43" builtinId="9" hidden="1"/>
    <cellStyle name="Lien hypertexte visité" xfId="45" builtinId="9" hidden="1"/>
    <cellStyle name="Lien hypertexte visité" xfId="47" builtinId="9" hidden="1"/>
    <cellStyle name="Lien hypertexte visité" xfId="49" builtinId="9" hidden="1"/>
    <cellStyle name="Lien hypertexte visité" xfId="51" builtinId="9" hidden="1"/>
    <cellStyle name="Lien hypertexte visité" xfId="53" builtinId="9" hidden="1"/>
    <cellStyle name="Lien hypertexte visité" xfId="55" builtinId="9" hidden="1"/>
    <cellStyle name="Lien hypertexte visité" xfId="57" builtinId="9" hidden="1"/>
    <cellStyle name="Lien hypertexte visité" xfId="59" builtinId="9" hidden="1"/>
    <cellStyle name="Lien hypertexte visité" xfId="61" builtinId="9" hidden="1"/>
    <cellStyle name="Lien hypertexte visité" xfId="63" builtinId="9" hidden="1"/>
    <cellStyle name="Lien hypertexte visité" xfId="65" builtinId="9" hidden="1"/>
    <cellStyle name="Lien hypertexte visité" xfId="67" builtinId="9" hidden="1"/>
    <cellStyle name="Lien hypertexte visité" xfId="69" builtinId="9" hidden="1"/>
    <cellStyle name="Lien hypertexte visité" xfId="71" builtinId="9" hidden="1"/>
    <cellStyle name="Lien hypertexte visité" xfId="73" builtinId="9" hidden="1"/>
    <cellStyle name="Lien hypertexte visité" xfId="75" builtinId="9" hidden="1"/>
    <cellStyle name="Lien hypertexte visité" xfId="77" builtinId="9" hidden="1"/>
    <cellStyle name="Lien hypertexte visité" xfId="79" builtinId="9" hidden="1"/>
    <cellStyle name="Lien hypertexte visité" xfId="81" builtinId="9" hidden="1"/>
    <cellStyle name="Lien hypertexte visité" xfId="83" builtinId="9" hidden="1"/>
    <cellStyle name="Lien hypertexte visité" xfId="85" builtinId="9" hidden="1"/>
    <cellStyle name="Lien hypertexte visité" xfId="87" builtinId="9" hidden="1"/>
    <cellStyle name="Lien hypertexte visité" xfId="89" builtinId="9" hidden="1"/>
    <cellStyle name="Lien hypertexte visité" xfId="91" builtinId="9" hidden="1"/>
    <cellStyle name="Lien hypertexte visité" xfId="93" builtinId="9" hidden="1"/>
    <cellStyle name="Lien hypertexte visité" xfId="95" builtinId="9" hidden="1"/>
    <cellStyle name="Lien hypertexte visité" xfId="97" builtinId="9" hidden="1"/>
    <cellStyle name="Lien hypertexte visité" xfId="99" builtinId="9" hidden="1"/>
    <cellStyle name="Lien hypertexte visité" xfId="101" builtinId="9" hidden="1"/>
    <cellStyle name="Lien hypertexte visité" xfId="103" builtinId="9" hidden="1"/>
    <cellStyle name="Lien hypertexte visité" xfId="105" builtinId="9" hidden="1"/>
    <cellStyle name="Lien hypertexte visité" xfId="107" builtinId="9" hidden="1"/>
    <cellStyle name="Lien hypertexte visité" xfId="109" builtinId="9" hidden="1"/>
    <cellStyle name="Lien hypertexte visité" xfId="111" builtinId="9" hidden="1"/>
    <cellStyle name="Lien hypertexte visité" xfId="113" builtinId="9" hidden="1"/>
    <cellStyle name="Lien hypertexte visité" xfId="115" builtinId="9" hidden="1"/>
    <cellStyle name="Lien hypertexte visité" xfId="117" builtinId="9" hidden="1"/>
    <cellStyle name="Lien hypertexte visité" xfId="119" builtinId="9" hidden="1"/>
    <cellStyle name="Lien hypertexte visité" xfId="121" builtinId="9" hidden="1"/>
    <cellStyle name="Lien hypertexte visité" xfId="123" builtinId="9" hidden="1"/>
    <cellStyle name="Lien hypertexte visité" xfId="125" builtinId="9" hidden="1"/>
    <cellStyle name="Lien hypertexte visité" xfId="127" builtinId="9" hidden="1"/>
    <cellStyle name="Lien hypertexte visité" xfId="129" builtinId="9" hidden="1"/>
    <cellStyle name="Lien hypertexte visité" xfId="131" builtinId="9" hidden="1"/>
    <cellStyle name="Lien hypertexte visité" xfId="133" builtinId="9" hidden="1"/>
    <cellStyle name="Lien hypertexte visité" xfId="135" builtinId="9" hidden="1"/>
    <cellStyle name="Lien hypertexte visité" xfId="137" builtinId="9" hidden="1"/>
    <cellStyle name="Lien hypertexte visité" xfId="139" builtinId="9" hidden="1"/>
    <cellStyle name="Lien hypertexte visité" xfId="141" builtinId="9" hidden="1"/>
    <cellStyle name="Lien hypertexte visité" xfId="143" builtinId="9" hidden="1"/>
    <cellStyle name="Lien hypertexte visité" xfId="145" builtinId="9" hidden="1"/>
    <cellStyle name="Lien hypertexte visité" xfId="147" builtinId="9" hidden="1"/>
    <cellStyle name="Lien hypertexte visité" xfId="149" builtinId="9" hidden="1"/>
    <cellStyle name="Lien hypertexte visité" xfId="151" builtinId="9" hidden="1"/>
    <cellStyle name="Lien hypertexte visité" xfId="153" builtinId="9" hidden="1"/>
    <cellStyle name="Lien hypertexte visité" xfId="155" builtinId="9" hidden="1"/>
    <cellStyle name="Lien hypertexte visité" xfId="157" builtinId="9" hidden="1"/>
    <cellStyle name="Lien hypertexte visité" xfId="159" builtinId="9" hidden="1"/>
    <cellStyle name="Lien hypertexte visité" xfId="161" builtinId="9" hidden="1"/>
    <cellStyle name="Lien hypertexte visité" xfId="163" builtinId="9" hidden="1"/>
    <cellStyle name="Lien hypertexte visité" xfId="165" builtinId="9" hidden="1"/>
    <cellStyle name="Lien hypertexte visité" xfId="167" builtinId="9" hidden="1"/>
    <cellStyle name="Lien hypertexte visité" xfId="169" builtinId="9" hidden="1"/>
    <cellStyle name="Lien hypertexte visité" xfId="171" builtinId="9" hidden="1"/>
    <cellStyle name="Lien hypertexte visité" xfId="173" builtinId="9" hidden="1"/>
    <cellStyle name="Lien hypertexte visité" xfId="175" builtinId="9" hidden="1"/>
    <cellStyle name="Lien hypertexte visité" xfId="177" builtinId="9" hidden="1"/>
    <cellStyle name="Lien hypertexte visité" xfId="179" builtinId="9" hidden="1"/>
    <cellStyle name="Lien hypertexte visité" xfId="181" builtinId="9" hidden="1"/>
    <cellStyle name="Lien hypertexte visité" xfId="183" builtinId="9" hidden="1"/>
    <cellStyle name="Lien hypertexte visité" xfId="185" builtinId="9" hidden="1"/>
    <cellStyle name="Lien hypertexte visité" xfId="187" builtinId="9" hidden="1"/>
    <cellStyle name="Lien hypertexte visité" xfId="189" builtinId="9" hidden="1"/>
    <cellStyle name="Lien hypertexte visité" xfId="191" builtinId="9" hidden="1"/>
    <cellStyle name="Lien hypertexte visité" xfId="193" builtinId="9" hidden="1"/>
    <cellStyle name="Lien hypertexte visité" xfId="195" builtinId="9" hidden="1"/>
    <cellStyle name="Lien hypertexte visité" xfId="197" builtinId="9" hidden="1"/>
    <cellStyle name="Lien hypertexte visité" xfId="199" builtinId="9" hidden="1"/>
    <cellStyle name="Lien hypertexte visité" xfId="201" builtinId="9" hidden="1"/>
    <cellStyle name="Lien hypertexte visité" xfId="203" builtinId="9" hidden="1"/>
    <cellStyle name="Lien hypertexte visité" xfId="205" builtinId="9" hidden="1"/>
    <cellStyle name="Lien hypertexte visité" xfId="207" builtinId="9" hidden="1"/>
    <cellStyle name="Lien hypertexte visité" xfId="209" builtinId="9" hidden="1"/>
    <cellStyle name="Lien hypertexte visité" xfId="211" builtinId="9" hidden="1"/>
    <cellStyle name="Lien hypertexte visité" xfId="213" builtinId="9" hidden="1"/>
    <cellStyle name="Lien hypertexte visité" xfId="215" builtinId="9" hidden="1"/>
    <cellStyle name="Lien hypertexte visité" xfId="217" builtinId="9" hidden="1"/>
    <cellStyle name="Lien hypertexte visité" xfId="219" builtinId="9" hidden="1"/>
    <cellStyle name="Lien hypertexte visité" xfId="221" builtinId="9" hidden="1"/>
    <cellStyle name="Lien hypertexte visité" xfId="223" builtinId="9" hidden="1"/>
    <cellStyle name="Lien hypertexte visité" xfId="225" builtinId="9" hidden="1"/>
    <cellStyle name="Lien hypertexte visité" xfId="227" builtinId="9" hidden="1"/>
    <cellStyle name="Lien hypertexte visité" xfId="229" builtinId="9" hidden="1"/>
    <cellStyle name="Lien hypertexte visité" xfId="231" builtinId="9" hidden="1"/>
    <cellStyle name="Lien hypertexte visité" xfId="233" builtinId="9" hidden="1"/>
    <cellStyle name="Lien hypertexte visité" xfId="235" builtinId="9" hidden="1"/>
    <cellStyle name="Lien hypertexte visité" xfId="237" builtinId="9" hidden="1"/>
    <cellStyle name="Lien hypertexte visité" xfId="239" builtinId="9" hidden="1"/>
    <cellStyle name="Lien hypertexte visité" xfId="241" builtinId="9" hidden="1"/>
    <cellStyle name="Lien hypertexte visité" xfId="243" builtinId="9" hidden="1"/>
    <cellStyle name="Lien hypertexte visité" xfId="245" builtinId="9" hidden="1"/>
    <cellStyle name="Lien hypertexte visité" xfId="247" builtinId="9" hidden="1"/>
    <cellStyle name="Lien hypertexte visité" xfId="249" builtinId="9" hidden="1"/>
    <cellStyle name="Lien hypertexte visité" xfId="251" builtinId="9" hidden="1"/>
    <cellStyle name="Lien hypertexte visité" xfId="253" builtinId="9" hidden="1"/>
    <cellStyle name="Lien hypertexte visité" xfId="255" builtinId="9" hidden="1"/>
    <cellStyle name="Lien hypertexte visité" xfId="257" builtinId="9" hidden="1"/>
    <cellStyle name="Lien hypertexte visité" xfId="259" builtinId="9" hidden="1"/>
    <cellStyle name="Lien hypertexte visité" xfId="261" builtinId="9" hidden="1"/>
    <cellStyle name="Lien hypertexte visité" xfId="263" builtinId="9" hidden="1"/>
    <cellStyle name="Lien hypertexte visité" xfId="265" builtinId="9" hidden="1"/>
    <cellStyle name="Lien hypertexte visité" xfId="267" builtinId="9" hidden="1"/>
    <cellStyle name="Lien hypertexte visité" xfId="269" builtinId="9" hidden="1"/>
    <cellStyle name="Lien hypertexte visité" xfId="271" builtinId="9" hidden="1"/>
    <cellStyle name="Lien hypertexte visité" xfId="273" builtinId="9" hidden="1"/>
    <cellStyle name="Lien hypertexte visité" xfId="275" builtinId="9" hidden="1"/>
    <cellStyle name="Lien hypertexte visité" xfId="277" builtinId="9" hidden="1"/>
    <cellStyle name="Lien hypertexte visité" xfId="279" builtinId="9" hidden="1"/>
    <cellStyle name="Lien hypertexte visité" xfId="281" builtinId="9" hidden="1"/>
    <cellStyle name="Lien hypertexte visité" xfId="283" builtinId="9" hidden="1"/>
    <cellStyle name="Lien hypertexte visité" xfId="285" builtinId="9" hidden="1"/>
    <cellStyle name="Lien hypertexte visité" xfId="287" builtinId="9" hidden="1"/>
    <cellStyle name="Lien hypertexte visité" xfId="289" builtinId="9" hidden="1"/>
    <cellStyle name="Lien hypertexte visité" xfId="291" builtinId="9" hidden="1"/>
    <cellStyle name="Lien hypertexte visité" xfId="293" builtinId="9" hidden="1"/>
    <cellStyle name="Lien hypertexte visité" xfId="295" builtinId="9" hidden="1"/>
    <cellStyle name="Lien hypertexte visité" xfId="297" builtinId="9" hidden="1"/>
    <cellStyle name="Lien hypertexte visité" xfId="299" builtinId="9" hidden="1"/>
    <cellStyle name="Lien hypertexte visité" xfId="301" builtinId="9" hidden="1"/>
    <cellStyle name="Lien hypertexte visité" xfId="303" builtinId="9" hidden="1"/>
    <cellStyle name="Lien hypertexte visité" xfId="305" builtinId="9" hidden="1"/>
    <cellStyle name="Lien hypertexte visité" xfId="307" builtinId="9" hidden="1"/>
    <cellStyle name="Lien hypertexte visité" xfId="309" builtinId="9" hidden="1"/>
    <cellStyle name="Lien hypertexte visité" xfId="311" builtinId="9" hidden="1"/>
    <cellStyle name="Lien hypertexte visité" xfId="313" builtinId="9" hidden="1"/>
    <cellStyle name="Lien hypertexte visité" xfId="315" builtinId="9" hidden="1"/>
    <cellStyle name="Lien hypertexte visité" xfId="317" builtinId="9" hidden="1"/>
    <cellStyle name="Lien hypertexte visité" xfId="319" builtinId="9" hidden="1"/>
    <cellStyle name="Lien hypertexte visité" xfId="321" builtinId="9" hidden="1"/>
    <cellStyle name="Lien hypertexte visité" xfId="323" builtinId="9" hidden="1"/>
    <cellStyle name="Lien hypertexte visité" xfId="325" builtinId="9" hidden="1"/>
    <cellStyle name="Lien hypertexte visité" xfId="327" builtinId="9" hidden="1"/>
    <cellStyle name="Lien hypertexte visité" xfId="329" builtinId="9" hidden="1"/>
    <cellStyle name="Lien hypertexte visité" xfId="331" builtinId="9" hidden="1"/>
    <cellStyle name="Lien hypertexte visité" xfId="333" builtinId="9" hidden="1"/>
    <cellStyle name="Lien hypertexte visité" xfId="335" builtinId="9" hidden="1"/>
    <cellStyle name="Lien hypertexte visité" xfId="337" builtinId="9" hidden="1"/>
    <cellStyle name="Lien hypertexte visité" xfId="339" builtinId="9" hidden="1"/>
    <cellStyle name="Lien hypertexte visité" xfId="341" builtinId="9" hidden="1"/>
    <cellStyle name="Lien hypertexte visité" xfId="343" builtinId="9" hidden="1"/>
    <cellStyle name="Lien hypertexte visité" xfId="345" builtinId="9" hidden="1"/>
    <cellStyle name="Lien hypertexte visité" xfId="347" builtinId="9" hidden="1"/>
    <cellStyle name="Lien hypertexte visité" xfId="349" builtinId="9" hidden="1"/>
    <cellStyle name="Lien hypertexte visité" xfId="351" builtinId="9" hidden="1"/>
    <cellStyle name="Lien hypertexte visité" xfId="353" builtinId="9" hidden="1"/>
    <cellStyle name="Lien hypertexte visité" xfId="355" builtinId="9" hidden="1"/>
    <cellStyle name="Lien hypertexte visité" xfId="357" builtinId="9" hidden="1"/>
    <cellStyle name="Lien hypertexte visité" xfId="359" builtinId="9" hidden="1"/>
    <cellStyle name="Lien hypertexte visité" xfId="361" builtinId="9" hidden="1"/>
    <cellStyle name="Lien hypertexte visité" xfId="363" builtinId="9" hidden="1"/>
    <cellStyle name="Lien hypertexte visité" xfId="365" builtinId="9" hidden="1"/>
    <cellStyle name="Lien hypertexte visité" xfId="367" builtinId="9" hidden="1"/>
    <cellStyle name="Lien hypertexte visité" xfId="369" builtinId="9" hidden="1"/>
    <cellStyle name="Lien hypertexte visité" xfId="371" builtinId="9" hidden="1"/>
    <cellStyle name="Lien hypertexte visité" xfId="373" builtinId="9" hidden="1"/>
    <cellStyle name="Lien hypertexte visité" xfId="375" builtinId="9" hidden="1"/>
    <cellStyle name="Lien hypertexte visité" xfId="377" builtinId="9" hidden="1"/>
    <cellStyle name="Lien hypertexte visité" xfId="379" builtinId="9" hidden="1"/>
    <cellStyle name="Lien hypertexte visité" xfId="381" builtinId="9" hidden="1"/>
    <cellStyle name="Lien hypertexte visité" xfId="383" builtinId="9" hidden="1"/>
    <cellStyle name="Lien hypertexte visité" xfId="385" builtinId="9" hidden="1"/>
    <cellStyle name="Lien hypertexte visité" xfId="387" builtinId="9" hidden="1"/>
    <cellStyle name="Lien hypertexte visité" xfId="389" builtinId="9" hidden="1"/>
    <cellStyle name="Lien hypertexte visité" xfId="391" builtinId="9" hidden="1"/>
    <cellStyle name="Lien hypertexte visité" xfId="393" builtinId="9" hidden="1"/>
    <cellStyle name="Lien hypertexte visité" xfId="395" builtinId="9" hidden="1"/>
    <cellStyle name="Lien hypertexte visité" xfId="397" builtinId="9" hidden="1"/>
    <cellStyle name="Lien hypertexte visité" xfId="399" builtinId="9" hidden="1"/>
    <cellStyle name="Lien hypertexte visité" xfId="401" builtinId="9" hidden="1"/>
    <cellStyle name="Lien hypertexte visité" xfId="403" builtinId="9" hidden="1"/>
    <cellStyle name="Lien hypertexte visité" xfId="405" builtinId="9" hidden="1"/>
    <cellStyle name="Lien hypertexte visité" xfId="407" builtinId="9" hidden="1"/>
    <cellStyle name="Lien hypertexte visité" xfId="409" builtinId="9" hidden="1"/>
    <cellStyle name="Lien hypertexte visité" xfId="411" builtinId="9" hidden="1"/>
    <cellStyle name="Lien hypertexte visité" xfId="413" builtinId="9" hidden="1"/>
    <cellStyle name="Lien hypertexte visité" xfId="415" builtinId="9" hidden="1"/>
    <cellStyle name="Lien hypertexte visité" xfId="417" builtinId="9" hidden="1"/>
    <cellStyle name="Lien hypertexte visité" xfId="419" builtinId="9" hidden="1"/>
    <cellStyle name="Lien hypertexte visité" xfId="421" builtinId="9" hidden="1"/>
    <cellStyle name="Lien hypertexte visité" xfId="423" builtinId="9" hidden="1"/>
    <cellStyle name="Lien hypertexte visité" xfId="425" builtinId="9" hidden="1"/>
    <cellStyle name="Lien hypertexte visité" xfId="427" builtinId="9" hidden="1"/>
    <cellStyle name="Lien hypertexte visité" xfId="429" builtinId="9" hidden="1"/>
    <cellStyle name="Lien hypertexte visité" xfId="431" builtinId="9" hidden="1"/>
    <cellStyle name="Lien hypertexte visité" xfId="433" builtinId="9" hidden="1"/>
    <cellStyle name="Lien hypertexte visité" xfId="435" builtinId="9" hidden="1"/>
    <cellStyle name="Lien hypertexte visité" xfId="437" builtinId="9" hidden="1"/>
    <cellStyle name="Lien hypertexte visité" xfId="439" builtinId="9" hidden="1"/>
    <cellStyle name="Lien hypertexte visité" xfId="441" builtinId="9" hidden="1"/>
    <cellStyle name="Lien hypertexte visité" xfId="443" builtinId="9" hidden="1"/>
    <cellStyle name="Lien hypertexte visité" xfId="445" builtinId="9" hidden="1"/>
    <cellStyle name="Lien hypertexte visité" xfId="447" builtinId="9" hidden="1"/>
    <cellStyle name="Lien hypertexte visité" xfId="449" builtinId="9" hidden="1"/>
    <cellStyle name="Lien hypertexte visité" xfId="451" builtinId="9" hidden="1"/>
    <cellStyle name="Lien hypertexte visité" xfId="453" builtinId="9" hidden="1"/>
    <cellStyle name="Lien hypertexte visité" xfId="455" builtinId="9" hidden="1"/>
    <cellStyle name="Lien hypertexte visité" xfId="457" builtinId="9" hidden="1"/>
    <cellStyle name="Lien hypertexte visité" xfId="459" builtinId="9" hidden="1"/>
    <cellStyle name="Lien hypertexte visité" xfId="461" builtinId="9" hidden="1"/>
    <cellStyle name="Lien hypertexte visité" xfId="463" builtinId="9" hidden="1"/>
    <cellStyle name="Lien hypertexte visité" xfId="465" builtinId="9" hidden="1"/>
    <cellStyle name="Lien hypertexte visité" xfId="467" builtinId="9" hidden="1"/>
    <cellStyle name="Lien hypertexte visité" xfId="469" builtinId="9" hidden="1"/>
    <cellStyle name="Lien hypertexte visité" xfId="471" builtinId="9" hidden="1"/>
    <cellStyle name="Lien hypertexte visité" xfId="473" builtinId="9" hidden="1"/>
    <cellStyle name="Lien hypertexte visité" xfId="475" builtinId="9" hidden="1"/>
    <cellStyle name="Lien hypertexte visité" xfId="477" builtinId="9" hidden="1"/>
    <cellStyle name="Lien hypertexte visité" xfId="479" builtinId="9" hidden="1"/>
    <cellStyle name="Lien hypertexte visité" xfId="481" builtinId="9" hidden="1"/>
    <cellStyle name="Lien hypertexte visité" xfId="483" builtinId="9" hidden="1"/>
    <cellStyle name="Lien hypertexte visité" xfId="485" builtinId="9" hidden="1"/>
    <cellStyle name="Lien hypertexte visité" xfId="487" builtinId="9" hidden="1"/>
    <cellStyle name="Lien hypertexte visité" xfId="489" builtinId="9" hidden="1"/>
    <cellStyle name="Lien hypertexte visité" xfId="491" builtinId="9" hidden="1"/>
    <cellStyle name="Lien hypertexte visité" xfId="493" builtinId="9" hidden="1"/>
    <cellStyle name="Lien hypertexte visité" xfId="495" builtinId="9" hidden="1"/>
    <cellStyle name="Lien hypertexte visité" xfId="497" builtinId="9" hidden="1"/>
    <cellStyle name="Lien hypertexte visité" xfId="499" builtinId="9" hidden="1"/>
    <cellStyle name="Lien hypertexte visité" xfId="501" builtinId="9" hidden="1"/>
    <cellStyle name="Lien hypertexte visité" xfId="503" builtinId="9" hidden="1"/>
    <cellStyle name="Lien hypertexte visité" xfId="505" builtinId="9" hidden="1"/>
    <cellStyle name="Lien hypertexte visité" xfId="507" builtinId="9" hidden="1"/>
    <cellStyle name="Lien hypertexte visité" xfId="509" builtinId="9" hidden="1"/>
    <cellStyle name="Lien hypertexte visité" xfId="511" builtinId="9" hidden="1"/>
    <cellStyle name="Lien hypertexte visité" xfId="513" builtinId="9" hidden="1"/>
    <cellStyle name="Lien hypertexte visité" xfId="515" builtinId="9" hidden="1"/>
    <cellStyle name="Lien hypertexte visité" xfId="517" builtinId="9" hidden="1"/>
    <cellStyle name="Lien hypertexte visité" xfId="519" builtinId="9" hidden="1"/>
    <cellStyle name="Lien hypertexte visité" xfId="521" builtinId="9" hidden="1"/>
    <cellStyle name="Lien hypertexte visité" xfId="523" builtinId="9" hidden="1"/>
    <cellStyle name="Lien hypertexte visité" xfId="525" builtinId="9" hidden="1"/>
    <cellStyle name="Lien hypertexte visité" xfId="527" builtinId="9" hidden="1"/>
    <cellStyle name="Lien hypertexte visité" xfId="529" builtinId="9" hidden="1"/>
    <cellStyle name="Lien hypertexte visité" xfId="531" builtinId="9" hidden="1"/>
    <cellStyle name="Lien hypertexte visité" xfId="533" builtinId="9" hidden="1"/>
    <cellStyle name="Lien hypertexte visité" xfId="535" builtinId="9" hidden="1"/>
    <cellStyle name="Lien hypertexte visité" xfId="537" builtinId="9" hidden="1"/>
    <cellStyle name="Lien hypertexte visité" xfId="539" builtinId="9" hidden="1"/>
    <cellStyle name="Lien hypertexte visité" xfId="541" builtinId="9" hidden="1"/>
    <cellStyle name="Lien hypertexte visité" xfId="543" builtinId="9" hidden="1"/>
    <cellStyle name="Lien hypertexte visité" xfId="545" builtinId="9" hidden="1"/>
    <cellStyle name="Lien hypertexte visité" xfId="547" builtinId="9" hidden="1"/>
    <cellStyle name="Lien hypertexte visité" xfId="549" builtinId="9" hidden="1"/>
    <cellStyle name="Lien hypertexte visité" xfId="551" builtinId="9" hidden="1"/>
    <cellStyle name="Lien hypertexte visité" xfId="553" builtinId="9" hidden="1"/>
    <cellStyle name="Lien hypertexte visité" xfId="555" builtinId="9" hidden="1"/>
    <cellStyle name="Lien hypertexte visité" xfId="557" builtinId="9" hidden="1"/>
    <cellStyle name="Lien hypertexte visité" xfId="559" builtinId="9" hidden="1"/>
    <cellStyle name="Lien hypertexte visité" xfId="561" builtinId="9" hidden="1"/>
    <cellStyle name="Lien hypertexte visité" xfId="563" builtinId="9" hidden="1"/>
    <cellStyle name="Lien hypertexte visité" xfId="565" builtinId="9" hidden="1"/>
    <cellStyle name="Lien hypertexte visité" xfId="567" builtinId="9" hidden="1"/>
    <cellStyle name="Lien hypertexte visité" xfId="569" builtinId="9" hidden="1"/>
    <cellStyle name="Lien hypertexte visité" xfId="571" builtinId="9" hidden="1"/>
    <cellStyle name="Lien hypertexte visité" xfId="573" builtinId="9" hidden="1"/>
    <cellStyle name="Lien hypertexte visité" xfId="575" builtinId="9" hidden="1"/>
    <cellStyle name="Lien hypertexte visité" xfId="577" builtinId="9" hidden="1"/>
    <cellStyle name="Lien hypertexte visité" xfId="579" builtinId="9" hidden="1"/>
    <cellStyle name="Lien hypertexte visité" xfId="581" builtinId="9" hidden="1"/>
    <cellStyle name="Lien hypertexte visité" xfId="583" builtinId="9" hidden="1"/>
    <cellStyle name="Lien hypertexte visité" xfId="585" builtinId="9" hidden="1"/>
    <cellStyle name="Lien hypertexte visité" xfId="587" builtinId="9" hidden="1"/>
    <cellStyle name="Lien hypertexte visité" xfId="589" builtinId="9" hidden="1"/>
    <cellStyle name="Lien hypertexte visité" xfId="591" builtinId="9" hidden="1"/>
    <cellStyle name="Lien hypertexte visité" xfId="593" builtinId="9" hidden="1"/>
    <cellStyle name="Lien hypertexte visité" xfId="595" builtinId="9" hidden="1"/>
    <cellStyle name="Lien hypertexte visité" xfId="597" builtinId="9" hidden="1"/>
    <cellStyle name="Lien hypertexte visité" xfId="599" builtinId="9" hidden="1"/>
    <cellStyle name="Lien hypertexte visité" xfId="601" builtinId="9" hidden="1"/>
    <cellStyle name="Lien hypertexte visité" xfId="603" builtinId="9" hidden="1"/>
    <cellStyle name="Lien hypertexte visité" xfId="605" builtinId="9" hidden="1"/>
    <cellStyle name="Lien hypertexte visité" xfId="607" builtinId="9" hidden="1"/>
    <cellStyle name="Lien hypertexte visité" xfId="609" builtinId="9" hidden="1"/>
    <cellStyle name="Lien hypertexte visité" xfId="611" builtinId="9" hidden="1"/>
    <cellStyle name="Lien hypertexte visité" xfId="613" builtinId="9" hidden="1"/>
    <cellStyle name="Lien hypertexte visité" xfId="615" builtinId="9" hidden="1"/>
    <cellStyle name="Lien hypertexte visité" xfId="617" builtinId="9" hidden="1"/>
    <cellStyle name="Lien hypertexte visité" xfId="619" builtinId="9" hidden="1"/>
    <cellStyle name="Lien hypertexte visité" xfId="621" builtinId="9" hidden="1"/>
    <cellStyle name="Lien hypertexte visité" xfId="623" builtinId="9" hidden="1"/>
    <cellStyle name="Lien hypertexte visité" xfId="625" builtinId="9" hidden="1"/>
    <cellStyle name="Lien hypertexte visité" xfId="627" builtinId="9" hidden="1"/>
    <cellStyle name="Lien hypertexte visité" xfId="629" builtinId="9" hidden="1"/>
    <cellStyle name="Lien hypertexte visité" xfId="631" builtinId="9" hidden="1"/>
    <cellStyle name="Lien hypertexte visité" xfId="633" builtinId="9" hidden="1"/>
    <cellStyle name="Lien hypertexte visité" xfId="635" builtinId="9" hidden="1"/>
    <cellStyle name="Lien hypertexte visité" xfId="637" builtinId="9" hidden="1"/>
    <cellStyle name="Lien hypertexte visité" xfId="639" builtinId="9" hidden="1"/>
    <cellStyle name="Lien hypertexte visité" xfId="641" builtinId="9" hidden="1"/>
    <cellStyle name="Lien hypertexte visité" xfId="643" builtinId="9" hidden="1"/>
    <cellStyle name="Lien hypertexte visité" xfId="645" builtinId="9" hidden="1"/>
    <cellStyle name="Lien hypertexte visité" xfId="647" builtinId="9" hidden="1"/>
    <cellStyle name="Lien hypertexte visité" xfId="649" builtinId="9" hidden="1"/>
    <cellStyle name="Lien hypertexte visité" xfId="651" builtinId="9" hidden="1"/>
    <cellStyle name="Lien hypertexte visité" xfId="653" builtinId="9" hidden="1"/>
    <cellStyle name="Lien hypertexte visité" xfId="655" builtinId="9" hidden="1"/>
    <cellStyle name="Lien hypertexte visité" xfId="657" builtinId="9" hidden="1"/>
    <cellStyle name="Lien hypertexte visité" xfId="659" builtinId="9" hidden="1"/>
    <cellStyle name="Lien hypertexte visité" xfId="661" builtinId="9" hidden="1"/>
    <cellStyle name="Lien hypertexte visité" xfId="663" builtinId="9" hidden="1"/>
    <cellStyle name="Lien hypertexte visité" xfId="665" builtinId="9" hidden="1"/>
    <cellStyle name="Lien hypertexte visité" xfId="667" builtinId="9" hidden="1"/>
    <cellStyle name="Lien hypertexte visité" xfId="669" builtinId="9" hidden="1"/>
    <cellStyle name="Lien hypertexte visité" xfId="671" builtinId="9" hidden="1"/>
    <cellStyle name="Lien hypertexte visité" xfId="673" builtinId="9" hidden="1"/>
    <cellStyle name="Lien hypertexte visité" xfId="675" builtinId="9" hidden="1"/>
    <cellStyle name="Lien hypertexte visité" xfId="677" builtinId="9" hidden="1"/>
    <cellStyle name="Lien hypertexte visité" xfId="679" builtinId="9" hidden="1"/>
    <cellStyle name="Lien hypertexte visité" xfId="681" builtinId="9" hidden="1"/>
    <cellStyle name="Lien hypertexte visité" xfId="683" builtinId="9" hidden="1"/>
    <cellStyle name="Lien hypertexte visité" xfId="685" builtinId="9" hidden="1"/>
    <cellStyle name="Lien hypertexte visité" xfId="687" builtinId="9" hidden="1"/>
    <cellStyle name="Lien hypertexte visité" xfId="689" builtinId="9" hidden="1"/>
    <cellStyle name="Lien hypertexte visité" xfId="691" builtinId="9" hidden="1"/>
    <cellStyle name="Lien hypertexte visité" xfId="693" builtinId="9" hidden="1"/>
    <cellStyle name="Lien hypertexte visité" xfId="695" builtinId="9" hidden="1"/>
    <cellStyle name="Lien hypertexte visité" xfId="697" builtinId="9" hidden="1"/>
    <cellStyle name="Lien hypertexte visité" xfId="699" builtinId="9" hidden="1"/>
    <cellStyle name="Lien hypertexte visité" xfId="701" builtinId="9" hidden="1"/>
    <cellStyle name="Lien hypertexte visité" xfId="703" builtinId="9" hidden="1"/>
    <cellStyle name="Lien hypertexte visité" xfId="705" builtinId="9" hidden="1"/>
    <cellStyle name="Lien hypertexte visité" xfId="707" builtinId="9" hidden="1"/>
    <cellStyle name="Lien hypertexte visité" xfId="709" builtinId="9" hidden="1"/>
    <cellStyle name="Lien hypertexte visité" xfId="711" builtinId="9" hidden="1"/>
    <cellStyle name="Lien hypertexte visité" xfId="713" builtinId="9" hidden="1"/>
    <cellStyle name="Lien hypertexte visité" xfId="715" builtinId="9" hidden="1"/>
    <cellStyle name="Lien hypertexte visité" xfId="717" builtinId="9" hidden="1"/>
    <cellStyle name="Lien hypertexte visité" xfId="719" builtinId="9" hidden="1"/>
    <cellStyle name="Lien hypertexte visité" xfId="721" builtinId="9" hidden="1"/>
    <cellStyle name="Lien hypertexte visité" xfId="723" builtinId="9" hidden="1"/>
    <cellStyle name="Lien hypertexte visité" xfId="725" builtinId="9" hidden="1"/>
    <cellStyle name="Lien hypertexte visité" xfId="727" builtinId="9" hidden="1"/>
    <cellStyle name="Lien hypertexte visité" xfId="729" builtinId="9" hidden="1"/>
    <cellStyle name="Lien hypertexte visité" xfId="731" builtinId="9" hidden="1"/>
    <cellStyle name="Lien hypertexte visité" xfId="733" builtinId="9" hidden="1"/>
    <cellStyle name="Lien hypertexte visité" xfId="735" builtinId="9" hidden="1"/>
    <cellStyle name="Lien hypertexte visité" xfId="737" builtinId="9" hidden="1"/>
    <cellStyle name="Lien hypertexte visité" xfId="739" builtinId="9" hidden="1"/>
    <cellStyle name="Lien hypertexte visité" xfId="741" builtinId="9" hidden="1"/>
    <cellStyle name="Lien hypertexte visité" xfId="743" builtinId="9" hidden="1"/>
    <cellStyle name="Lien hypertexte visité" xfId="745" builtinId="9" hidden="1"/>
    <cellStyle name="Lien hypertexte visité" xfId="747" builtinId="9" hidden="1"/>
    <cellStyle name="Lien hypertexte visité" xfId="749" builtinId="9" hidden="1"/>
    <cellStyle name="Lien hypertexte visité" xfId="751" builtinId="9" hidden="1"/>
    <cellStyle name="Lien hypertexte visité" xfId="753" builtinId="9" hidden="1"/>
    <cellStyle name="Lien hypertexte visité" xfId="755" builtinId="9" hidden="1"/>
    <cellStyle name="Lien hypertexte visité" xfId="757" builtinId="9" hidden="1"/>
    <cellStyle name="Lien hypertexte visité" xfId="759" builtinId="9" hidden="1"/>
    <cellStyle name="Lien hypertexte visité" xfId="761" builtinId="9" hidden="1"/>
    <cellStyle name="Lien hypertexte visité" xfId="763" builtinId="9" hidden="1"/>
    <cellStyle name="Lien hypertexte visité" xfId="765" builtinId="9" hidden="1"/>
    <cellStyle name="Lien hypertexte visité" xfId="767" builtinId="9" hidden="1"/>
    <cellStyle name="Lien hypertexte visité" xfId="769" builtinId="9" hidden="1"/>
    <cellStyle name="Lien hypertexte visité" xfId="771" builtinId="9" hidden="1"/>
    <cellStyle name="Lien hypertexte visité" xfId="773" builtinId="9" hidden="1"/>
    <cellStyle name="Lien hypertexte visité" xfId="775" builtinId="9" hidden="1"/>
    <cellStyle name="Lien hypertexte visité" xfId="777" builtinId="9" hidden="1"/>
    <cellStyle name="Lien hypertexte visité" xfId="779" builtinId="9" hidden="1"/>
    <cellStyle name="Lien hypertexte visité" xfId="781" builtinId="9" hidden="1"/>
    <cellStyle name="Lien hypertexte visité" xfId="783" builtinId="9" hidden="1"/>
    <cellStyle name="Lien hypertexte visité" xfId="785" builtinId="9" hidden="1"/>
    <cellStyle name="Lien hypertexte visité" xfId="787" builtinId="9" hidden="1"/>
    <cellStyle name="Lien hypertexte visité" xfId="789" builtinId="9" hidden="1"/>
    <cellStyle name="Lien hypertexte visité" xfId="791" builtinId="9" hidden="1"/>
    <cellStyle name="Lien hypertexte visité" xfId="793" builtinId="9" hidden="1"/>
    <cellStyle name="Lien hypertexte visité" xfId="795" builtinId="9" hidden="1"/>
    <cellStyle name="Lien hypertexte visité" xfId="797" builtinId="9" hidden="1"/>
    <cellStyle name="Lien hypertexte visité" xfId="799" builtinId="9" hidden="1"/>
    <cellStyle name="Lien hypertexte visité" xfId="801" builtinId="9" hidden="1"/>
    <cellStyle name="Lien hypertexte visité" xfId="803" builtinId="9" hidden="1"/>
    <cellStyle name="Lien hypertexte visité" xfId="805" builtinId="9" hidden="1"/>
    <cellStyle name="Lien hypertexte visité" xfId="807" builtinId="9" hidden="1"/>
    <cellStyle name="Lien hypertexte visité" xfId="809" builtinId="9" hidden="1"/>
    <cellStyle name="Lien hypertexte visité" xfId="811" builtinId="9" hidden="1"/>
    <cellStyle name="Lien hypertexte visité" xfId="813" builtinId="9" hidden="1"/>
    <cellStyle name="Lien hypertexte visité" xfId="815" builtinId="9" hidden="1"/>
    <cellStyle name="Lien hypertexte visité" xfId="817" builtinId="9" hidden="1"/>
    <cellStyle name="Lien hypertexte visité" xfId="819" builtinId="9" hidden="1"/>
    <cellStyle name="Lien hypertexte visité" xfId="821" builtinId="9" hidden="1"/>
    <cellStyle name="Lien hypertexte visité" xfId="823" builtinId="9" hidden="1"/>
    <cellStyle name="Lien hypertexte visité" xfId="825" builtinId="9" hidden="1"/>
    <cellStyle name="Lien hypertexte visité" xfId="827" builtinId="9" hidden="1"/>
    <cellStyle name="Lien hypertexte visité" xfId="829" builtinId="9" hidden="1"/>
    <cellStyle name="Lien hypertexte visité" xfId="831" builtinId="9" hidden="1"/>
    <cellStyle name="Lien hypertexte visité" xfId="833" builtinId="9" hidden="1"/>
    <cellStyle name="Lien hypertexte visité" xfId="835" builtinId="9" hidden="1"/>
    <cellStyle name="Lien hypertexte visité" xfId="837" builtinId="9" hidden="1"/>
    <cellStyle name="Lien hypertexte visité" xfId="839" builtinId="9" hidden="1"/>
    <cellStyle name="Lien hypertexte visité" xfId="841" builtinId="9" hidden="1"/>
    <cellStyle name="Lien hypertexte visité" xfId="843" builtinId="9" hidden="1"/>
    <cellStyle name="Lien hypertexte visité" xfId="845" builtinId="9" hidden="1"/>
    <cellStyle name="Lien hypertexte visité" xfId="847" builtinId="9" hidden="1"/>
    <cellStyle name="Lien hypertexte visité" xfId="849" builtinId="9" hidden="1"/>
    <cellStyle name="Lien hypertexte visité" xfId="851" builtinId="9" hidden="1"/>
    <cellStyle name="Lien hypertexte visité" xfId="853" builtinId="9" hidden="1"/>
    <cellStyle name="Lien hypertexte visité" xfId="855" builtinId="9" hidden="1"/>
    <cellStyle name="Lien hypertexte visité" xfId="857" builtinId="9" hidden="1"/>
    <cellStyle name="Lien hypertexte visité" xfId="859" builtinId="9" hidden="1"/>
    <cellStyle name="Lien hypertexte visité" xfId="861" builtinId="9" hidden="1"/>
    <cellStyle name="Lien hypertexte visité" xfId="863" builtinId="9" hidden="1"/>
    <cellStyle name="Lien hypertexte visité" xfId="865" builtinId="9" hidden="1"/>
    <cellStyle name="Milliers" xfId="1" builtinId="3"/>
    <cellStyle name="Normal" xfId="0" builtinId="0"/>
    <cellStyle name="Normal 2" xfId="2"/>
    <cellStyle name="Normal 2 2" xfId="4"/>
    <cellStyle name="Normal 3" xfId="5"/>
    <cellStyle name="常规 2" xfId="3"/>
  </cellStyles>
  <dxfs count="0"/>
  <tableStyles count="0" defaultTableStyle="TableStyleMedium2" defaultPivotStyle="PivotStyleLight16"/>
  <colors>
    <mruColors>
      <color rgb="FF81D9F2"/>
      <color rgb="FFF1AAA1"/>
      <color rgb="FFFF6FCF"/>
      <color rgb="FFFFE9F9"/>
      <color rgb="FFDCFFDB"/>
      <color rgb="FF89FF00"/>
      <color rgb="FF00D6FF"/>
      <color rgb="FF8C07FF"/>
      <color rgb="FFFF0092"/>
      <color rgb="FFFFCD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externalLink" Target="externalLinks/externalLink1.xml"/><Relationship Id="rId10"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100"/>
              <a:t>Conformité des 23</a:t>
            </a:r>
            <a:r>
              <a:rPr lang="fr-FR" sz="1100" baseline="0"/>
              <a:t> </a:t>
            </a:r>
            <a:r>
              <a:rPr lang="fr-FR" sz="1100"/>
              <a:t>sous-articles</a:t>
            </a:r>
          </a:p>
        </c:rich>
      </c:tx>
      <c:layout>
        <c:manualLayout>
          <c:xMode val="edge"/>
          <c:yMode val="edge"/>
          <c:x val="0.0980120139621722"/>
          <c:y val="0.000206262205393676"/>
        </c:manualLayout>
      </c:layout>
      <c:overlay val="0"/>
    </c:title>
    <c:autoTitleDeleted val="0"/>
    <c:plotArea>
      <c:layout>
        <c:manualLayout>
          <c:layoutTarget val="inner"/>
          <c:xMode val="edge"/>
          <c:yMode val="edge"/>
          <c:x val="0.104352109832425"/>
          <c:y val="0.160744441335665"/>
          <c:w val="0.886854189380174"/>
          <c:h val="0.616465632309181"/>
        </c:manualLayout>
      </c:layout>
      <c:barChart>
        <c:barDir val="col"/>
        <c:grouping val="clustered"/>
        <c:varyColors val="0"/>
        <c:ser>
          <c:idx val="0"/>
          <c:order val="0"/>
          <c:tx>
            <c:v>Histo Conformité</c:v>
          </c:tx>
          <c:spPr>
            <a:solidFill>
              <a:srgbClr val="EBF5FF">
                <a:alpha val="67000"/>
              </a:srgbClr>
            </a:solidFill>
            <a:ln>
              <a:solidFill>
                <a:srgbClr val="3366FF"/>
              </a:solidFill>
            </a:ln>
          </c:spPr>
          <c:invertIfNegative val="0"/>
          <c:dLbls>
            <c:txPr>
              <a:bodyPr/>
              <a:lstStyle/>
              <a:p>
                <a:pPr>
                  <a:defRPr>
                    <a:solidFill>
                      <a:srgbClr val="3366FF"/>
                    </a:solidFill>
                  </a:defRPr>
                </a:pPr>
                <a:endParaRPr lang="fr-FR"/>
              </a:p>
            </c:txPr>
            <c:showLegendKey val="0"/>
            <c:showVal val="1"/>
            <c:showCatName val="0"/>
            <c:showSerName val="0"/>
            <c:showPercent val="0"/>
            <c:showBubbleSize val="0"/>
            <c:showLeaderLines val="0"/>
          </c:dLbls>
          <c:cat>
            <c:strRef>
              <c:f>'Résultats Mutualisés'!$L$11:$L$14</c:f>
              <c:strCache>
                <c:ptCount val="4"/>
                <c:pt idx="0">
                  <c:v>Insuffisant</c:v>
                </c:pt>
                <c:pt idx="1">
                  <c:v>Informel</c:v>
                </c:pt>
                <c:pt idx="2">
                  <c:v>Convaincant</c:v>
                </c:pt>
                <c:pt idx="3">
                  <c:v>Conforme</c:v>
                </c:pt>
              </c:strCache>
            </c:strRef>
          </c:cat>
          <c:val>
            <c:numRef>
              <c:f>'Résultats Mutualisés'!$M$11:$M$14</c:f>
              <c:numCache>
                <c:formatCode>General</c:formatCode>
                <c:ptCount val="4"/>
                <c:pt idx="0">
                  <c:v>0.0</c:v>
                </c:pt>
                <c:pt idx="1">
                  <c:v>0.0</c:v>
                </c:pt>
                <c:pt idx="2">
                  <c:v>0.0</c:v>
                </c:pt>
                <c:pt idx="3">
                  <c:v>0.0</c:v>
                </c:pt>
              </c:numCache>
            </c:numRef>
          </c:val>
        </c:ser>
        <c:dLbls>
          <c:showLegendKey val="0"/>
          <c:showVal val="0"/>
          <c:showCatName val="0"/>
          <c:showSerName val="0"/>
          <c:showPercent val="0"/>
          <c:showBubbleSize val="0"/>
        </c:dLbls>
        <c:gapWidth val="150"/>
        <c:axId val="-2106829704"/>
        <c:axId val="-2106788120"/>
      </c:barChart>
      <c:catAx>
        <c:axId val="-2106829704"/>
        <c:scaling>
          <c:orientation val="minMax"/>
        </c:scaling>
        <c:delete val="0"/>
        <c:axPos val="b"/>
        <c:majorTickMark val="none"/>
        <c:minorTickMark val="none"/>
        <c:tickLblPos val="nextTo"/>
        <c:crossAx val="-2106788120"/>
        <c:crosses val="autoZero"/>
        <c:auto val="1"/>
        <c:lblAlgn val="ctr"/>
        <c:lblOffset val="100"/>
        <c:noMultiLvlLbl val="0"/>
      </c:catAx>
      <c:valAx>
        <c:axId val="-2106788120"/>
        <c:scaling>
          <c:orientation val="minMax"/>
        </c:scaling>
        <c:delete val="0"/>
        <c:axPos val="l"/>
        <c:majorGridlines/>
        <c:numFmt formatCode="General" sourceLinked="1"/>
        <c:majorTickMark val="none"/>
        <c:minorTickMark val="none"/>
        <c:tickLblPos val="nextTo"/>
        <c:crossAx val="-2106829704"/>
        <c:crosses val="autoZero"/>
        <c:crossBetween val="between"/>
      </c:valAx>
      <c:spPr>
        <a:noFill/>
      </c:spPr>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rgbClr val="008000"/>
                </a:solidFill>
              </a:defRPr>
            </a:pPr>
            <a:r>
              <a:rPr lang="fr-FR" sz="1100">
                <a:solidFill>
                  <a:srgbClr val="008000"/>
                </a:solidFill>
              </a:rPr>
              <a:t>Conformité des 23</a:t>
            </a:r>
            <a:r>
              <a:rPr lang="fr-FR" sz="1100" baseline="0">
                <a:solidFill>
                  <a:srgbClr val="008000"/>
                </a:solidFill>
              </a:rPr>
              <a:t> </a:t>
            </a:r>
            <a:r>
              <a:rPr lang="fr-FR" sz="1100">
                <a:solidFill>
                  <a:srgbClr val="008000"/>
                </a:solidFill>
              </a:rPr>
              <a:t>sous-articles</a:t>
            </a:r>
          </a:p>
        </c:rich>
      </c:tx>
      <c:layout>
        <c:manualLayout>
          <c:xMode val="edge"/>
          <c:yMode val="edge"/>
          <c:x val="0.0980120139621722"/>
          <c:y val="0.000206262205393676"/>
        </c:manualLayout>
      </c:layout>
      <c:overlay val="0"/>
    </c:title>
    <c:autoTitleDeleted val="0"/>
    <c:plotArea>
      <c:layout>
        <c:manualLayout>
          <c:layoutTarget val="inner"/>
          <c:xMode val="edge"/>
          <c:yMode val="edge"/>
          <c:x val="0.104352109832425"/>
          <c:y val="0.160744441335665"/>
          <c:w val="0.886854189380174"/>
          <c:h val="0.616465632309181"/>
        </c:manualLayout>
      </c:layout>
      <c:barChart>
        <c:barDir val="col"/>
        <c:grouping val="clustered"/>
        <c:varyColors val="0"/>
        <c:ser>
          <c:idx val="0"/>
          <c:order val="0"/>
          <c:tx>
            <c:v>Histo Conformité</c:v>
          </c:tx>
          <c:spPr>
            <a:solidFill>
              <a:srgbClr val="DCFFDB">
                <a:alpha val="75000"/>
              </a:srgbClr>
            </a:solidFill>
            <a:ln>
              <a:solidFill>
                <a:srgbClr val="008000"/>
              </a:solidFill>
            </a:ln>
          </c:spPr>
          <c:invertIfNegative val="0"/>
          <c:dLbls>
            <c:txPr>
              <a:bodyPr/>
              <a:lstStyle/>
              <a:p>
                <a:pPr>
                  <a:defRPr>
                    <a:solidFill>
                      <a:srgbClr val="008000"/>
                    </a:solidFill>
                  </a:defRPr>
                </a:pPr>
                <a:endParaRPr lang="fr-FR"/>
              </a:p>
            </c:txPr>
            <c:showLegendKey val="0"/>
            <c:showVal val="1"/>
            <c:showCatName val="0"/>
            <c:showSerName val="0"/>
            <c:showPercent val="0"/>
            <c:showBubbleSize val="0"/>
            <c:showLeaderLines val="0"/>
          </c:dLbls>
          <c:cat>
            <c:strRef>
              <c:f>'Résultats ISO FDIS 13485'!$L$11:$L$14</c:f>
              <c:strCache>
                <c:ptCount val="4"/>
                <c:pt idx="0">
                  <c:v>Insuffisant</c:v>
                </c:pt>
                <c:pt idx="1">
                  <c:v>Informel</c:v>
                </c:pt>
                <c:pt idx="2">
                  <c:v>Convaincant</c:v>
                </c:pt>
                <c:pt idx="3">
                  <c:v>Conforme</c:v>
                </c:pt>
              </c:strCache>
            </c:strRef>
          </c:cat>
          <c:val>
            <c:numRef>
              <c:f>'Résultats ISO FDIS 13485'!$M$11:$M$14</c:f>
              <c:numCache>
                <c:formatCode>General</c:formatCode>
                <c:ptCount val="4"/>
                <c:pt idx="0">
                  <c:v>0.0</c:v>
                </c:pt>
                <c:pt idx="1">
                  <c:v>0.0</c:v>
                </c:pt>
                <c:pt idx="2">
                  <c:v>0.0</c:v>
                </c:pt>
                <c:pt idx="3">
                  <c:v>0.0</c:v>
                </c:pt>
              </c:numCache>
            </c:numRef>
          </c:val>
        </c:ser>
        <c:dLbls>
          <c:showLegendKey val="0"/>
          <c:showVal val="0"/>
          <c:showCatName val="0"/>
          <c:showSerName val="0"/>
          <c:showPercent val="0"/>
          <c:showBubbleSize val="0"/>
        </c:dLbls>
        <c:gapWidth val="150"/>
        <c:axId val="-2107242088"/>
        <c:axId val="-2107239032"/>
      </c:barChart>
      <c:catAx>
        <c:axId val="-2107242088"/>
        <c:scaling>
          <c:orientation val="minMax"/>
        </c:scaling>
        <c:delete val="0"/>
        <c:axPos val="b"/>
        <c:majorTickMark val="none"/>
        <c:minorTickMark val="none"/>
        <c:tickLblPos val="nextTo"/>
        <c:txPr>
          <a:bodyPr/>
          <a:lstStyle/>
          <a:p>
            <a:pPr>
              <a:defRPr>
                <a:solidFill>
                  <a:srgbClr val="008000"/>
                </a:solidFill>
              </a:defRPr>
            </a:pPr>
            <a:endParaRPr lang="fr-FR"/>
          </a:p>
        </c:txPr>
        <c:crossAx val="-2107239032"/>
        <c:crosses val="autoZero"/>
        <c:auto val="1"/>
        <c:lblAlgn val="ctr"/>
        <c:lblOffset val="100"/>
        <c:noMultiLvlLbl val="0"/>
      </c:catAx>
      <c:valAx>
        <c:axId val="-2107239032"/>
        <c:scaling>
          <c:orientation val="minMax"/>
        </c:scaling>
        <c:delete val="0"/>
        <c:axPos val="l"/>
        <c:majorGridlines/>
        <c:numFmt formatCode="General" sourceLinked="1"/>
        <c:majorTickMark val="none"/>
        <c:minorTickMark val="none"/>
        <c:tickLblPos val="nextTo"/>
        <c:crossAx val="-2107242088"/>
        <c:crosses val="autoZero"/>
        <c:crossBetween val="between"/>
      </c:valAx>
      <c:spPr>
        <a:noFill/>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solidFill>
                  <a:srgbClr val="008000"/>
                </a:solidFill>
              </a:defRPr>
            </a:pPr>
            <a:r>
              <a:rPr lang="fr-FR" sz="1100">
                <a:solidFill>
                  <a:srgbClr val="008000"/>
                </a:solidFill>
              </a:rPr>
              <a:t>Véracité des critères d'exigence</a:t>
            </a:r>
          </a:p>
        </c:rich>
      </c:tx>
      <c:layout>
        <c:manualLayout>
          <c:xMode val="edge"/>
          <c:yMode val="edge"/>
          <c:x val="0.0853824861394975"/>
          <c:y val="0.0453900709219858"/>
        </c:manualLayout>
      </c:layout>
      <c:overlay val="0"/>
    </c:title>
    <c:autoTitleDeleted val="0"/>
    <c:plotArea>
      <c:layout>
        <c:manualLayout>
          <c:layoutTarget val="inner"/>
          <c:xMode val="edge"/>
          <c:yMode val="edge"/>
          <c:x val="0.10648053318195"/>
          <c:y val="0.187857336005353"/>
          <c:w val="0.862720452251161"/>
          <c:h val="0.592217116485638"/>
        </c:manualLayout>
      </c:layout>
      <c:barChart>
        <c:barDir val="col"/>
        <c:grouping val="clustered"/>
        <c:varyColors val="0"/>
        <c:ser>
          <c:idx val="0"/>
          <c:order val="0"/>
          <c:spPr>
            <a:solidFill>
              <a:srgbClr val="DCFFDB">
                <a:alpha val="67000"/>
              </a:srgbClr>
            </a:solidFill>
            <a:ln>
              <a:solidFill>
                <a:srgbClr val="008000"/>
              </a:solidFill>
            </a:ln>
          </c:spPr>
          <c:invertIfNegative val="0"/>
          <c:dLbls>
            <c:txPr>
              <a:bodyPr/>
              <a:lstStyle/>
              <a:p>
                <a:pPr>
                  <a:defRPr>
                    <a:solidFill>
                      <a:srgbClr val="008000"/>
                    </a:solidFill>
                  </a:defRPr>
                </a:pPr>
                <a:endParaRPr lang="fr-FR"/>
              </a:p>
            </c:txPr>
            <c:showLegendKey val="0"/>
            <c:showVal val="1"/>
            <c:showCatName val="0"/>
            <c:showSerName val="0"/>
            <c:showPercent val="0"/>
            <c:showBubbleSize val="0"/>
            <c:showLeaderLines val="0"/>
          </c:dLbls>
          <c:cat>
            <c:strRef>
              <c:f>'Résultats ISO FDIS 13485'!$L$22:$L$27</c:f>
              <c:strCache>
                <c:ptCount val="6"/>
                <c:pt idx="0">
                  <c:v>FAUX unanime</c:v>
                </c:pt>
                <c:pt idx="1">
                  <c:v>FAUX</c:v>
                </c:pt>
                <c:pt idx="2">
                  <c:v>Plutôt FAUX</c:v>
                </c:pt>
                <c:pt idx="3">
                  <c:v>Plutôt VRAI</c:v>
                </c:pt>
                <c:pt idx="4">
                  <c:v>VRAI</c:v>
                </c:pt>
                <c:pt idx="5">
                  <c:v>VRAI Prouvé</c:v>
                </c:pt>
              </c:strCache>
            </c:strRef>
          </c:cat>
          <c:val>
            <c:numRef>
              <c:f>'Résultats ISO FDIS 13485'!$N$22:$N$27</c:f>
              <c:numCache>
                <c:formatCode>0</c:formatCode>
                <c:ptCount val="6"/>
                <c:pt idx="0">
                  <c:v>0.0</c:v>
                </c:pt>
                <c:pt idx="1">
                  <c:v>0.0</c:v>
                </c:pt>
                <c:pt idx="2">
                  <c:v>0.0</c:v>
                </c:pt>
                <c:pt idx="3">
                  <c:v>0.0</c:v>
                </c:pt>
                <c:pt idx="4">
                  <c:v>0.0</c:v>
                </c:pt>
                <c:pt idx="5">
                  <c:v>0.0</c:v>
                </c:pt>
              </c:numCache>
            </c:numRef>
          </c:val>
        </c:ser>
        <c:dLbls>
          <c:showLegendKey val="0"/>
          <c:showVal val="0"/>
          <c:showCatName val="0"/>
          <c:showSerName val="0"/>
          <c:showPercent val="0"/>
          <c:showBubbleSize val="0"/>
        </c:dLbls>
        <c:gapWidth val="150"/>
        <c:axId val="-2107207800"/>
        <c:axId val="-2107204744"/>
      </c:barChart>
      <c:catAx>
        <c:axId val="-2107207800"/>
        <c:scaling>
          <c:orientation val="minMax"/>
        </c:scaling>
        <c:delete val="0"/>
        <c:axPos val="b"/>
        <c:majorTickMark val="none"/>
        <c:minorTickMark val="none"/>
        <c:tickLblPos val="nextTo"/>
        <c:txPr>
          <a:bodyPr/>
          <a:lstStyle/>
          <a:p>
            <a:pPr>
              <a:defRPr>
                <a:solidFill>
                  <a:srgbClr val="008000"/>
                </a:solidFill>
              </a:defRPr>
            </a:pPr>
            <a:endParaRPr lang="fr-FR"/>
          </a:p>
        </c:txPr>
        <c:crossAx val="-2107204744"/>
        <c:crosses val="autoZero"/>
        <c:auto val="1"/>
        <c:lblAlgn val="ctr"/>
        <c:lblOffset val="100"/>
        <c:noMultiLvlLbl val="0"/>
      </c:catAx>
      <c:valAx>
        <c:axId val="-2107204744"/>
        <c:scaling>
          <c:orientation val="minMax"/>
        </c:scaling>
        <c:delete val="0"/>
        <c:axPos val="l"/>
        <c:majorGridlines/>
        <c:numFmt formatCode="0" sourceLinked="1"/>
        <c:majorTickMark val="none"/>
        <c:minorTickMark val="none"/>
        <c:tickLblPos val="nextTo"/>
        <c:crossAx val="-2107207800"/>
        <c:crosses val="autoZero"/>
        <c:crossBetween val="between"/>
        <c:majorUnit val="100.0"/>
        <c:minorUnit val="10.0"/>
      </c:valAx>
      <c:spPr>
        <a:noFill/>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204215641997369"/>
          <c:y val="0.17913972709933"/>
          <c:w val="0.553024721660416"/>
          <c:h val="0.688704699955984"/>
        </c:manualLayout>
      </c:layout>
      <c:radarChart>
        <c:radarStyle val="filled"/>
        <c:varyColors val="0"/>
        <c:ser>
          <c:idx val="1"/>
          <c:order val="0"/>
          <c:tx>
            <c:v>Coloriage Art4</c:v>
          </c:tx>
          <c:spPr>
            <a:solidFill>
              <a:srgbClr val="89FF00">
                <a:alpha val="20000"/>
              </a:srgbClr>
            </a:solidFill>
            <a:ln w="25400">
              <a:noFill/>
            </a:ln>
          </c:spPr>
          <c:cat>
            <c:strRef>
              <c:f>('Résultats ISO FDIS 13485'!$A$104,'Résultats ISO FDIS 13485'!$A$107,'Résultats ISO FDIS 13485'!$A$114,'Résultats ISO FDIS 13485'!$A$119,'Résultats ISO FDIS 13485'!$A$126)</c:f>
              <c:strCache>
                <c:ptCount val="5"/>
                <c:pt idx="0">
                  <c:v>Article 4 : Système de Management de la Qualité (SMQ)</c:v>
                </c:pt>
                <c:pt idx="1">
                  <c:v>Article 5 : Gestion des responsabilités</c:v>
                </c:pt>
                <c:pt idx="2">
                  <c:v>Article 6 : Management des ressources</c:v>
                </c:pt>
                <c:pt idx="3">
                  <c:v>Article 7 : Réalisation du produit</c:v>
                </c:pt>
                <c:pt idx="4">
                  <c:v>Article 8 : Mesure, analyse et amélioration</c:v>
                </c:pt>
              </c:strCache>
            </c:strRef>
          </c:cat>
          <c:val>
            <c:numRef>
              <c:f>'Résultats ISO FDIS 13485'!$O$12:$O$16</c:f>
              <c:numCache>
                <c:formatCode>General</c:formatCode>
                <c:ptCount val="5"/>
                <c:pt idx="0">
                  <c:v>1.0</c:v>
                </c:pt>
                <c:pt idx="1">
                  <c:v>1.0</c:v>
                </c:pt>
                <c:pt idx="2">
                  <c:v>0.0</c:v>
                </c:pt>
                <c:pt idx="3">
                  <c:v>0.0</c:v>
                </c:pt>
                <c:pt idx="4">
                  <c:v>0.0</c:v>
                </c:pt>
              </c:numCache>
            </c:numRef>
          </c:val>
        </c:ser>
        <c:ser>
          <c:idx val="2"/>
          <c:order val="1"/>
          <c:tx>
            <c:v>Coloriage Art5</c:v>
          </c:tx>
          <c:spPr>
            <a:solidFill>
              <a:srgbClr val="FFCD00">
                <a:alpha val="20000"/>
              </a:srgbClr>
            </a:solidFill>
            <a:ln w="25400">
              <a:noFill/>
            </a:ln>
          </c:spPr>
          <c:cat>
            <c:strRef>
              <c:f>('Résultats ISO FDIS 13485'!$A$104,'Résultats ISO FDIS 13485'!$A$107,'Résultats ISO FDIS 13485'!$A$114,'Résultats ISO FDIS 13485'!$A$119,'Résultats ISO FDIS 13485'!$A$126)</c:f>
              <c:strCache>
                <c:ptCount val="5"/>
                <c:pt idx="0">
                  <c:v>Article 4 : Système de Management de la Qualité (SMQ)</c:v>
                </c:pt>
                <c:pt idx="1">
                  <c:v>Article 5 : Gestion des responsabilités</c:v>
                </c:pt>
                <c:pt idx="2">
                  <c:v>Article 6 : Management des ressources</c:v>
                </c:pt>
                <c:pt idx="3">
                  <c:v>Article 7 : Réalisation du produit</c:v>
                </c:pt>
                <c:pt idx="4">
                  <c:v>Article 8 : Mesure, analyse et amélioration</c:v>
                </c:pt>
              </c:strCache>
            </c:strRef>
          </c:cat>
          <c:val>
            <c:numRef>
              <c:f>'Résultats ISO FDIS 13485'!$P$12:$P$16</c:f>
              <c:numCache>
                <c:formatCode>General</c:formatCode>
                <c:ptCount val="5"/>
                <c:pt idx="0">
                  <c:v>0.0</c:v>
                </c:pt>
                <c:pt idx="1">
                  <c:v>1.0</c:v>
                </c:pt>
                <c:pt idx="2">
                  <c:v>1.0</c:v>
                </c:pt>
                <c:pt idx="3">
                  <c:v>0.0</c:v>
                </c:pt>
                <c:pt idx="4">
                  <c:v>0.0</c:v>
                </c:pt>
              </c:numCache>
            </c:numRef>
          </c:val>
        </c:ser>
        <c:ser>
          <c:idx val="3"/>
          <c:order val="2"/>
          <c:tx>
            <c:v>Coloriage Art6</c:v>
          </c:tx>
          <c:spPr>
            <a:solidFill>
              <a:srgbClr val="FF0092">
                <a:alpha val="20000"/>
              </a:srgbClr>
            </a:solidFill>
            <a:ln w="25400">
              <a:noFill/>
            </a:ln>
          </c:spPr>
          <c:cat>
            <c:strRef>
              <c:f>('Résultats ISO FDIS 13485'!$A$104,'Résultats ISO FDIS 13485'!$A$107,'Résultats ISO FDIS 13485'!$A$114,'Résultats ISO FDIS 13485'!$A$119,'Résultats ISO FDIS 13485'!$A$126)</c:f>
              <c:strCache>
                <c:ptCount val="5"/>
                <c:pt idx="0">
                  <c:v>Article 4 : Système de Management de la Qualité (SMQ)</c:v>
                </c:pt>
                <c:pt idx="1">
                  <c:v>Article 5 : Gestion des responsabilités</c:v>
                </c:pt>
                <c:pt idx="2">
                  <c:v>Article 6 : Management des ressources</c:v>
                </c:pt>
                <c:pt idx="3">
                  <c:v>Article 7 : Réalisation du produit</c:v>
                </c:pt>
                <c:pt idx="4">
                  <c:v>Article 8 : Mesure, analyse et amélioration</c:v>
                </c:pt>
              </c:strCache>
            </c:strRef>
          </c:cat>
          <c:val>
            <c:numRef>
              <c:f>'Résultats ISO FDIS 13485'!$Q$12:$Q$16</c:f>
              <c:numCache>
                <c:formatCode>General</c:formatCode>
                <c:ptCount val="5"/>
                <c:pt idx="0">
                  <c:v>0.0</c:v>
                </c:pt>
                <c:pt idx="1">
                  <c:v>0.0</c:v>
                </c:pt>
                <c:pt idx="2">
                  <c:v>1.0</c:v>
                </c:pt>
                <c:pt idx="3">
                  <c:v>1.0</c:v>
                </c:pt>
                <c:pt idx="4">
                  <c:v>0.0</c:v>
                </c:pt>
              </c:numCache>
            </c:numRef>
          </c:val>
        </c:ser>
        <c:ser>
          <c:idx val="4"/>
          <c:order val="3"/>
          <c:tx>
            <c:v>Coloriage Art7</c:v>
          </c:tx>
          <c:spPr>
            <a:solidFill>
              <a:srgbClr val="8C07FF">
                <a:alpha val="20000"/>
              </a:srgbClr>
            </a:solidFill>
            <a:ln w="25400">
              <a:noFill/>
            </a:ln>
          </c:spPr>
          <c:cat>
            <c:strRef>
              <c:f>('Résultats ISO FDIS 13485'!$A$104,'Résultats ISO FDIS 13485'!$A$107,'Résultats ISO FDIS 13485'!$A$114,'Résultats ISO FDIS 13485'!$A$119,'Résultats ISO FDIS 13485'!$A$126)</c:f>
              <c:strCache>
                <c:ptCount val="5"/>
                <c:pt idx="0">
                  <c:v>Article 4 : Système de Management de la Qualité (SMQ)</c:v>
                </c:pt>
                <c:pt idx="1">
                  <c:v>Article 5 : Gestion des responsabilités</c:v>
                </c:pt>
                <c:pt idx="2">
                  <c:v>Article 6 : Management des ressources</c:v>
                </c:pt>
                <c:pt idx="3">
                  <c:v>Article 7 : Réalisation du produit</c:v>
                </c:pt>
                <c:pt idx="4">
                  <c:v>Article 8 : Mesure, analyse et amélioration</c:v>
                </c:pt>
              </c:strCache>
            </c:strRef>
          </c:cat>
          <c:val>
            <c:numRef>
              <c:f>'Résultats ISO FDIS 13485'!$R$12:$R$16</c:f>
              <c:numCache>
                <c:formatCode>General</c:formatCode>
                <c:ptCount val="5"/>
                <c:pt idx="0">
                  <c:v>0.0</c:v>
                </c:pt>
                <c:pt idx="1">
                  <c:v>0.0</c:v>
                </c:pt>
                <c:pt idx="2">
                  <c:v>0.0</c:v>
                </c:pt>
                <c:pt idx="3">
                  <c:v>1.0</c:v>
                </c:pt>
                <c:pt idx="4">
                  <c:v>1.0</c:v>
                </c:pt>
              </c:numCache>
            </c:numRef>
          </c:val>
        </c:ser>
        <c:ser>
          <c:idx val="5"/>
          <c:order val="4"/>
          <c:tx>
            <c:v>Coloriage Art8</c:v>
          </c:tx>
          <c:spPr>
            <a:solidFill>
              <a:srgbClr val="00D6FF">
                <a:alpha val="20000"/>
              </a:srgbClr>
            </a:solidFill>
            <a:ln w="25400">
              <a:noFill/>
            </a:ln>
          </c:spPr>
          <c:cat>
            <c:strRef>
              <c:f>('Résultats ISO FDIS 13485'!$A$104,'Résultats ISO FDIS 13485'!$A$107,'Résultats ISO FDIS 13485'!$A$114,'Résultats ISO FDIS 13485'!$A$119,'Résultats ISO FDIS 13485'!$A$126)</c:f>
              <c:strCache>
                <c:ptCount val="5"/>
                <c:pt idx="0">
                  <c:v>Article 4 : Système de Management de la Qualité (SMQ)</c:v>
                </c:pt>
                <c:pt idx="1">
                  <c:v>Article 5 : Gestion des responsabilités</c:v>
                </c:pt>
                <c:pt idx="2">
                  <c:v>Article 6 : Management des ressources</c:v>
                </c:pt>
                <c:pt idx="3">
                  <c:v>Article 7 : Réalisation du produit</c:v>
                </c:pt>
                <c:pt idx="4">
                  <c:v>Article 8 : Mesure, analyse et amélioration</c:v>
                </c:pt>
              </c:strCache>
            </c:strRef>
          </c:cat>
          <c:val>
            <c:numRef>
              <c:f>'Résultats ISO FDIS 13485'!$S$12:$S$16</c:f>
              <c:numCache>
                <c:formatCode>General</c:formatCode>
                <c:ptCount val="5"/>
                <c:pt idx="0">
                  <c:v>1.0</c:v>
                </c:pt>
                <c:pt idx="1">
                  <c:v>0.0</c:v>
                </c:pt>
                <c:pt idx="2">
                  <c:v>0.0</c:v>
                </c:pt>
                <c:pt idx="3">
                  <c:v>0.0</c:v>
                </c:pt>
                <c:pt idx="4">
                  <c:v>1.0</c:v>
                </c:pt>
              </c:numCache>
            </c:numRef>
          </c:val>
        </c:ser>
        <c:ser>
          <c:idx val="8"/>
          <c:order val="5"/>
          <c:tx>
            <c:strRef>
              <c:f>'Résultats ISO FDIS 13485'!$V$11</c:f>
              <c:strCache>
                <c:ptCount val="1"/>
                <c:pt idx="0">
                  <c:v>Conforme</c:v>
                </c:pt>
              </c:strCache>
            </c:strRef>
          </c:tx>
          <c:spPr>
            <a:noFill/>
            <a:ln w="19050">
              <a:solidFill>
                <a:srgbClr val="008000"/>
              </a:solidFill>
              <a:prstDash val="dash"/>
            </a:ln>
          </c:spPr>
          <c:val>
            <c:numRef>
              <c:f>'Résultats ISO FDIS 13485'!$V$12:$V$16</c:f>
              <c:numCache>
                <c:formatCode>0%</c:formatCode>
                <c:ptCount val="5"/>
                <c:pt idx="0">
                  <c:v>0.8</c:v>
                </c:pt>
                <c:pt idx="1">
                  <c:v>0.8</c:v>
                </c:pt>
                <c:pt idx="2">
                  <c:v>0.8</c:v>
                </c:pt>
                <c:pt idx="3">
                  <c:v>0.8</c:v>
                </c:pt>
                <c:pt idx="4">
                  <c:v>0.8</c:v>
                </c:pt>
              </c:numCache>
            </c:numRef>
          </c:val>
        </c:ser>
        <c:ser>
          <c:idx val="7"/>
          <c:order val="6"/>
          <c:tx>
            <c:strRef>
              <c:f>'Résultats ISO FDIS 13485'!$U$11</c:f>
              <c:strCache>
                <c:ptCount val="1"/>
                <c:pt idx="0">
                  <c:v>Convaincant</c:v>
                </c:pt>
              </c:strCache>
            </c:strRef>
          </c:tx>
          <c:spPr>
            <a:noFill/>
            <a:ln w="19050">
              <a:solidFill>
                <a:srgbClr val="FF6600"/>
              </a:solidFill>
              <a:prstDash val="dash"/>
            </a:ln>
          </c:spPr>
          <c:val>
            <c:numRef>
              <c:f>'Résultats ISO FDIS 13485'!$U$12:$U$16</c:f>
              <c:numCache>
                <c:formatCode>0%</c:formatCode>
                <c:ptCount val="5"/>
                <c:pt idx="0">
                  <c:v>0.6</c:v>
                </c:pt>
                <c:pt idx="1">
                  <c:v>0.6</c:v>
                </c:pt>
                <c:pt idx="2">
                  <c:v>0.6</c:v>
                </c:pt>
                <c:pt idx="3">
                  <c:v>0.6</c:v>
                </c:pt>
                <c:pt idx="4">
                  <c:v>0.6</c:v>
                </c:pt>
              </c:numCache>
            </c:numRef>
          </c:val>
        </c:ser>
        <c:ser>
          <c:idx val="6"/>
          <c:order val="7"/>
          <c:tx>
            <c:strRef>
              <c:f>'Résultats ISO FDIS 13485'!$T$11</c:f>
              <c:strCache>
                <c:ptCount val="1"/>
                <c:pt idx="0">
                  <c:v>Informel</c:v>
                </c:pt>
              </c:strCache>
            </c:strRef>
          </c:tx>
          <c:spPr>
            <a:noFill/>
            <a:ln w="19050">
              <a:solidFill>
                <a:srgbClr val="FF0000"/>
              </a:solidFill>
              <a:prstDash val="dash"/>
            </a:ln>
          </c:spPr>
          <c:val>
            <c:numRef>
              <c:f>'Résultats ISO FDIS 13485'!$T$12:$T$16</c:f>
              <c:numCache>
                <c:formatCode>0%</c:formatCode>
                <c:ptCount val="5"/>
                <c:pt idx="0">
                  <c:v>0.3</c:v>
                </c:pt>
                <c:pt idx="1">
                  <c:v>0.3</c:v>
                </c:pt>
                <c:pt idx="2">
                  <c:v>0.3</c:v>
                </c:pt>
                <c:pt idx="3">
                  <c:v>0.3</c:v>
                </c:pt>
                <c:pt idx="4">
                  <c:v>0.3</c:v>
                </c:pt>
              </c:numCache>
            </c:numRef>
          </c:val>
        </c:ser>
        <c:ser>
          <c:idx val="0"/>
          <c:order val="8"/>
          <c:tx>
            <c:v>Evaluation Mutuelle</c:v>
          </c:tx>
          <c:spPr>
            <a:solidFill>
              <a:srgbClr val="DCFFDB">
                <a:alpha val="87000"/>
              </a:srgbClr>
            </a:solidFill>
            <a:ln w="19050" cmpd="sng">
              <a:solidFill>
                <a:srgbClr val="008000"/>
              </a:solidFill>
            </a:ln>
          </c:spPr>
          <c:dLbls>
            <c:dLbl>
              <c:idx val="0"/>
              <c:layout>
                <c:manualLayout>
                  <c:x val="0.0723192019950125"/>
                  <c:y val="0.0559006211180124"/>
                </c:manualLayout>
              </c:layout>
              <c:showLegendKey val="0"/>
              <c:showVal val="1"/>
              <c:showCatName val="0"/>
              <c:showSerName val="0"/>
              <c:showPercent val="0"/>
              <c:showBubbleSize val="0"/>
            </c:dLbl>
            <c:dLbl>
              <c:idx val="1"/>
              <c:layout>
                <c:manualLayout>
                  <c:x val="0.00748129675810474"/>
                  <c:y val="0.0807453416149068"/>
                </c:manualLayout>
              </c:layout>
              <c:showLegendKey val="0"/>
              <c:showVal val="1"/>
              <c:showCatName val="0"/>
              <c:showSerName val="0"/>
              <c:showPercent val="0"/>
              <c:showBubbleSize val="0"/>
            </c:dLbl>
            <c:dLbl>
              <c:idx val="2"/>
              <c:layout>
                <c:manualLayout>
                  <c:x val="-0.0598503740648379"/>
                  <c:y val="0.0124223602484472"/>
                </c:manualLayout>
              </c:layout>
              <c:showLegendKey val="0"/>
              <c:showVal val="1"/>
              <c:showCatName val="0"/>
              <c:showSerName val="0"/>
              <c:showPercent val="0"/>
              <c:showBubbleSize val="0"/>
            </c:dLbl>
            <c:dLbl>
              <c:idx val="3"/>
              <c:layout>
                <c:manualLayout>
                  <c:x val="-0.0249376558603491"/>
                  <c:y val="-0.0869565217391304"/>
                </c:manualLayout>
              </c:layout>
              <c:showLegendKey val="0"/>
              <c:showVal val="1"/>
              <c:showCatName val="0"/>
              <c:showSerName val="0"/>
              <c:showPercent val="0"/>
              <c:showBubbleSize val="0"/>
            </c:dLbl>
            <c:dLbl>
              <c:idx val="4"/>
              <c:layout>
                <c:manualLayout>
                  <c:x val="0.0648379052369077"/>
                  <c:y val="-0.0403726708074534"/>
                </c:manualLayout>
              </c:layout>
              <c:showLegendKey val="0"/>
              <c:showVal val="1"/>
              <c:showCatName val="0"/>
              <c:showSerName val="0"/>
              <c:showPercent val="0"/>
              <c:showBubbleSize val="0"/>
            </c:dLbl>
            <c:txPr>
              <a:bodyPr/>
              <a:lstStyle/>
              <a:p>
                <a:pPr>
                  <a:defRPr>
                    <a:solidFill>
                      <a:srgbClr val="008000"/>
                    </a:solidFill>
                  </a:defRPr>
                </a:pPr>
                <a:endParaRPr lang="fr-FR"/>
              </a:p>
            </c:txPr>
            <c:showLegendKey val="0"/>
            <c:showVal val="1"/>
            <c:showCatName val="0"/>
            <c:showSerName val="0"/>
            <c:showPercent val="0"/>
            <c:showBubbleSize val="0"/>
            <c:showLeaderLines val="0"/>
          </c:dLbls>
          <c:cat>
            <c:strRef>
              <c:f>('Résultats ISO FDIS 13485'!$A$104,'Résultats ISO FDIS 13485'!$A$107,'Résultats ISO FDIS 13485'!$A$114,'Résultats ISO FDIS 13485'!$A$119,'Résultats ISO FDIS 13485'!$A$126)</c:f>
              <c:strCache>
                <c:ptCount val="5"/>
                <c:pt idx="0">
                  <c:v>Article 4 : Système de Management de la Qualité (SMQ)</c:v>
                </c:pt>
                <c:pt idx="1">
                  <c:v>Article 5 : Gestion des responsabilités</c:v>
                </c:pt>
                <c:pt idx="2">
                  <c:v>Article 6 : Management des ressources</c:v>
                </c:pt>
                <c:pt idx="3">
                  <c:v>Article 7 : Réalisation du produit</c:v>
                </c:pt>
                <c:pt idx="4">
                  <c:v>Article 8 : Mesure, analyse et amélioration</c:v>
                </c:pt>
              </c:strCache>
            </c:strRef>
          </c:cat>
          <c:val>
            <c:numRef>
              <c:f>('Résultats ISO FDIS 13485'!$F$104,'Résultats ISO FDIS 13485'!$F$107,'Résultats ISO FDIS 13485'!$F$114,'Résultats ISO FDIS 13485'!$F$119,'Résultats ISO FDIS 13485'!$F$126)</c:f>
              <c:numCache>
                <c:formatCode>0%</c:formatCode>
                <c:ptCount val="5"/>
                <c:pt idx="0">
                  <c:v>0.0</c:v>
                </c:pt>
                <c:pt idx="1">
                  <c:v>0.0</c:v>
                </c:pt>
                <c:pt idx="2">
                  <c:v>0.0</c:v>
                </c:pt>
                <c:pt idx="3">
                  <c:v>0.0</c:v>
                </c:pt>
                <c:pt idx="4">
                  <c:v>0.0</c:v>
                </c:pt>
              </c:numCache>
            </c:numRef>
          </c:val>
        </c:ser>
        <c:dLbls>
          <c:showLegendKey val="0"/>
          <c:showVal val="0"/>
          <c:showCatName val="0"/>
          <c:showSerName val="0"/>
          <c:showPercent val="0"/>
          <c:showBubbleSize val="0"/>
        </c:dLbls>
        <c:axId val="-2107135272"/>
        <c:axId val="-2107131880"/>
      </c:radarChart>
      <c:catAx>
        <c:axId val="-2107135272"/>
        <c:scaling>
          <c:orientation val="minMax"/>
        </c:scaling>
        <c:delete val="0"/>
        <c:axPos val="b"/>
        <c:majorGridlines/>
        <c:numFmt formatCode="General" sourceLinked="1"/>
        <c:majorTickMark val="none"/>
        <c:minorTickMark val="none"/>
        <c:tickLblPos val="nextTo"/>
        <c:spPr>
          <a:ln w="9525">
            <a:noFill/>
          </a:ln>
        </c:spPr>
        <c:txPr>
          <a:bodyPr/>
          <a:lstStyle/>
          <a:p>
            <a:pPr>
              <a:defRPr>
                <a:solidFill>
                  <a:srgbClr val="008000"/>
                </a:solidFill>
              </a:defRPr>
            </a:pPr>
            <a:endParaRPr lang="fr-FR"/>
          </a:p>
        </c:txPr>
        <c:crossAx val="-2107131880"/>
        <c:crosses val="autoZero"/>
        <c:auto val="1"/>
        <c:lblAlgn val="ctr"/>
        <c:lblOffset val="100"/>
        <c:noMultiLvlLbl val="0"/>
      </c:catAx>
      <c:valAx>
        <c:axId val="-2107131880"/>
        <c:scaling>
          <c:orientation val="minMax"/>
        </c:scaling>
        <c:delete val="0"/>
        <c:axPos val="l"/>
        <c:majorGridlines/>
        <c:numFmt formatCode="0%" sourceLinked="0"/>
        <c:majorTickMark val="out"/>
        <c:minorTickMark val="none"/>
        <c:tickLblPos val="nextTo"/>
        <c:spPr>
          <a:ln>
            <a:solidFill>
              <a:schemeClr val="tx1">
                <a:lumMod val="50000"/>
                <a:lumOff val="50000"/>
              </a:schemeClr>
            </a:solidFill>
            <a:prstDash val="sysDot"/>
          </a:ln>
        </c:spPr>
        <c:txPr>
          <a:bodyPr/>
          <a:lstStyle/>
          <a:p>
            <a:pPr>
              <a:defRPr sz="800">
                <a:solidFill>
                  <a:schemeClr val="tx1">
                    <a:lumMod val="50000"/>
                    <a:lumOff val="50000"/>
                  </a:schemeClr>
                </a:solidFill>
              </a:defRPr>
            </a:pPr>
            <a:endParaRPr lang="fr-FR"/>
          </a:p>
        </c:txPr>
        <c:crossAx val="-2107135272"/>
        <c:crosses val="autoZero"/>
        <c:crossBetween val="between"/>
        <c:majorUnit val="1.0"/>
      </c:valAx>
      <c:spPr>
        <a:noFill/>
      </c:spPr>
    </c:plotArea>
    <c:plotVisOnly val="1"/>
    <c:dispBlanksAs val="gap"/>
    <c:showDLblsOverMax val="0"/>
  </c:chart>
  <c:spPr>
    <a:noFill/>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81747499883205"/>
          <c:y val="0.0984663144261014"/>
          <c:w val="0.614919825787734"/>
          <c:h val="0.817216956888222"/>
        </c:manualLayout>
      </c:layout>
      <c:radarChart>
        <c:radarStyle val="filled"/>
        <c:varyColors val="0"/>
        <c:ser>
          <c:idx val="1"/>
          <c:order val="0"/>
          <c:tx>
            <c:v>Coloriage Art 4</c:v>
          </c:tx>
          <c:spPr>
            <a:solidFill>
              <a:srgbClr val="89FF00">
                <a:alpha val="20000"/>
              </a:srgbClr>
            </a:solidFill>
            <a:ln w="25400">
              <a:noFill/>
            </a:ln>
          </c:spPr>
          <c:cat>
            <c:strRef>
              <c:f>('Résultats ISO FDIS 13485'!$A$105:$A$106,'Résultats ISO FDIS 13485'!$A$108:$A$113,'Résultats ISO FDIS 13485'!$A$115:$A$118,'Résultats ISO FDIS 13485'!$A$120:$A$125,'Résultats ISO FDIS 13485'!$A$127:$A$131)</c:f>
              <c:strCache>
                <c:ptCount val="23"/>
                <c:pt idx="0">
                  <c:v>Article 4.1 : Exigences générales du SMQ et ses processus</c:v>
                </c:pt>
                <c:pt idx="1">
                  <c:v>Article 4.2 : Exigences relatives à la documentation</c:v>
                </c:pt>
                <c:pt idx="2">
                  <c:v>Article 5.1 : Leadership et engagement</c:v>
                </c:pt>
                <c:pt idx="3">
                  <c:v>Article 5.2 : Orientation client</c:v>
                </c:pt>
                <c:pt idx="4">
                  <c:v>Article 5.3 : Politique qualité</c:v>
                </c:pt>
                <c:pt idx="5">
                  <c:v>Article 5.4 : Planification</c:v>
                </c:pt>
                <c:pt idx="6">
                  <c:v>Article 5.5 : Responsabilité, autorité et communication</c:v>
                </c:pt>
                <c:pt idx="7">
                  <c:v>Article 5.6 : Revue de direction</c:v>
                </c:pt>
                <c:pt idx="8">
                  <c:v>Article 6.1 : Fourniture des resources</c:v>
                </c:pt>
                <c:pt idx="9">
                  <c:v>Article 6.2 : Resources humaines</c:v>
                </c:pt>
                <c:pt idx="10">
                  <c:v>Article 6.3 : Infrastructures</c:v>
                </c:pt>
                <c:pt idx="11">
                  <c:v>Article 6.4 : Maîtrise de l'environnement de travail et des contaminations</c:v>
                </c:pt>
                <c:pt idx="12">
                  <c:v>Article 7.1 : Planification de la réalisation du produit</c:v>
                </c:pt>
                <c:pt idx="13">
                  <c:v>Article 7.2  : Gestion des processus clients</c:v>
                </c:pt>
                <c:pt idx="14">
                  <c:v>Article 7.3 : Conception et développement</c:v>
                </c:pt>
                <c:pt idx="15">
                  <c:v>Article 7.4 : Gestion des prestataires externes</c:v>
                </c:pt>
                <c:pt idx="16">
                  <c:v>Article 7.5 : Fourniture des produits et des services</c:v>
                </c:pt>
                <c:pt idx="17">
                  <c:v>Article 7.6 : Maîtrise de la surveillance et des équipements de mesure </c:v>
                </c:pt>
                <c:pt idx="18">
                  <c:v>Article 8.1 : Généralités</c:v>
                </c:pt>
                <c:pt idx="19">
                  <c:v>Article 8.2 : Surveillance et mesure</c:v>
                </c:pt>
                <c:pt idx="20">
                  <c:v>Article 8.3 : Maîtrise des non-conformités</c:v>
                </c:pt>
                <c:pt idx="21">
                  <c:v>Article 8.4 : Analyse et évaluation des données</c:v>
                </c:pt>
                <c:pt idx="22">
                  <c:v>Article 8.5 : Amélioration</c:v>
                </c:pt>
              </c:strCache>
            </c:strRef>
          </c:cat>
          <c:val>
            <c:numRef>
              <c:f>('Résultats ISO FDIS 13485'!$L$105:$L$106,'Résultats ISO FDIS 13485'!$L$108:$L$113,'Résultats ISO FDIS 13485'!$L$115:$L$118,'Résultats ISO FDIS 13485'!$L$120:$L$125,'Résultats ISO FDIS 13485'!$L$127:$L$131)</c:f>
              <c:numCache>
                <c:formatCode>General</c:formatCode>
                <c:ptCount val="23"/>
                <c:pt idx="0">
                  <c:v>1.0</c:v>
                </c:pt>
                <c:pt idx="1">
                  <c:v>1.0</c:v>
                </c:pt>
                <c:pt idx="2">
                  <c:v>1.0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numCache>
            </c:numRef>
          </c:val>
        </c:ser>
        <c:ser>
          <c:idx val="2"/>
          <c:order val="1"/>
          <c:tx>
            <c:v>Coloriage Art 5</c:v>
          </c:tx>
          <c:spPr>
            <a:solidFill>
              <a:srgbClr val="FFCD00">
                <a:alpha val="20000"/>
              </a:srgbClr>
            </a:solidFill>
            <a:ln>
              <a:noFill/>
            </a:ln>
          </c:spPr>
          <c:cat>
            <c:strRef>
              <c:f>('Résultats ISO FDIS 13485'!$A$105:$A$106,'Résultats ISO FDIS 13485'!$A$108:$A$113,'Résultats ISO FDIS 13485'!$A$115:$A$118,'Résultats ISO FDIS 13485'!$A$120:$A$125,'Résultats ISO FDIS 13485'!$A$127:$A$131)</c:f>
              <c:strCache>
                <c:ptCount val="23"/>
                <c:pt idx="0">
                  <c:v>Article 4.1 : Exigences générales du SMQ et ses processus</c:v>
                </c:pt>
                <c:pt idx="1">
                  <c:v>Article 4.2 : Exigences relatives à la documentation</c:v>
                </c:pt>
                <c:pt idx="2">
                  <c:v>Article 5.1 : Leadership et engagement</c:v>
                </c:pt>
                <c:pt idx="3">
                  <c:v>Article 5.2 : Orientation client</c:v>
                </c:pt>
                <c:pt idx="4">
                  <c:v>Article 5.3 : Politique qualité</c:v>
                </c:pt>
                <c:pt idx="5">
                  <c:v>Article 5.4 : Planification</c:v>
                </c:pt>
                <c:pt idx="6">
                  <c:v>Article 5.5 : Responsabilité, autorité et communication</c:v>
                </c:pt>
                <c:pt idx="7">
                  <c:v>Article 5.6 : Revue de direction</c:v>
                </c:pt>
                <c:pt idx="8">
                  <c:v>Article 6.1 : Fourniture des resources</c:v>
                </c:pt>
                <c:pt idx="9">
                  <c:v>Article 6.2 : Resources humaines</c:v>
                </c:pt>
                <c:pt idx="10">
                  <c:v>Article 6.3 : Infrastructures</c:v>
                </c:pt>
                <c:pt idx="11">
                  <c:v>Article 6.4 : Maîtrise de l'environnement de travail et des contaminations</c:v>
                </c:pt>
                <c:pt idx="12">
                  <c:v>Article 7.1 : Planification de la réalisation du produit</c:v>
                </c:pt>
                <c:pt idx="13">
                  <c:v>Article 7.2  : Gestion des processus clients</c:v>
                </c:pt>
                <c:pt idx="14">
                  <c:v>Article 7.3 : Conception et développement</c:v>
                </c:pt>
                <c:pt idx="15">
                  <c:v>Article 7.4 : Gestion des prestataires externes</c:v>
                </c:pt>
                <c:pt idx="16">
                  <c:v>Article 7.5 : Fourniture des produits et des services</c:v>
                </c:pt>
                <c:pt idx="17">
                  <c:v>Article 7.6 : Maîtrise de la surveillance et des équipements de mesure </c:v>
                </c:pt>
                <c:pt idx="18">
                  <c:v>Article 8.1 : Généralités</c:v>
                </c:pt>
                <c:pt idx="19">
                  <c:v>Article 8.2 : Surveillance et mesure</c:v>
                </c:pt>
                <c:pt idx="20">
                  <c:v>Article 8.3 : Maîtrise des non-conformités</c:v>
                </c:pt>
                <c:pt idx="21">
                  <c:v>Article 8.4 : Analyse et évaluation des données</c:v>
                </c:pt>
                <c:pt idx="22">
                  <c:v>Article 8.5 : Amélioration</c:v>
                </c:pt>
              </c:strCache>
            </c:strRef>
          </c:cat>
          <c:val>
            <c:numRef>
              <c:f>('Résultats ISO FDIS 13485'!$M$105:$M$106,'Résultats ISO FDIS 13485'!$M$108:$M$113,'Résultats ISO FDIS 13485'!$M$115:$M$118,'Résultats ISO FDIS 13485'!$M$120:$M$125,'Résultats ISO FDIS 13485'!$M$127:$M$131)</c:f>
              <c:numCache>
                <c:formatCode>General</c:formatCode>
                <c:ptCount val="23"/>
                <c:pt idx="0">
                  <c:v>0.0</c:v>
                </c:pt>
                <c:pt idx="1">
                  <c:v>0.0</c:v>
                </c:pt>
                <c:pt idx="2">
                  <c:v>1.0</c:v>
                </c:pt>
                <c:pt idx="3">
                  <c:v>1.0</c:v>
                </c:pt>
                <c:pt idx="4">
                  <c:v>1.0</c:v>
                </c:pt>
                <c:pt idx="5">
                  <c:v>1.0</c:v>
                </c:pt>
                <c:pt idx="6">
                  <c:v>1.0</c:v>
                </c:pt>
                <c:pt idx="7">
                  <c:v>1.0</c:v>
                </c:pt>
                <c:pt idx="8">
                  <c:v>1.0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numCache>
            </c:numRef>
          </c:val>
        </c:ser>
        <c:ser>
          <c:idx val="3"/>
          <c:order val="2"/>
          <c:tx>
            <c:v>Coloriage Art  6</c:v>
          </c:tx>
          <c:spPr>
            <a:solidFill>
              <a:srgbClr val="FF0092">
                <a:alpha val="20000"/>
              </a:srgbClr>
            </a:solidFill>
            <a:ln w="25400">
              <a:noFill/>
            </a:ln>
          </c:spPr>
          <c:cat>
            <c:strRef>
              <c:f>('Résultats ISO FDIS 13485'!$A$105:$A$106,'Résultats ISO FDIS 13485'!$A$108:$A$113,'Résultats ISO FDIS 13485'!$A$115:$A$118,'Résultats ISO FDIS 13485'!$A$120:$A$125,'Résultats ISO FDIS 13485'!$A$127:$A$131)</c:f>
              <c:strCache>
                <c:ptCount val="23"/>
                <c:pt idx="0">
                  <c:v>Article 4.1 : Exigences générales du SMQ et ses processus</c:v>
                </c:pt>
                <c:pt idx="1">
                  <c:v>Article 4.2 : Exigences relatives à la documentation</c:v>
                </c:pt>
                <c:pt idx="2">
                  <c:v>Article 5.1 : Leadership et engagement</c:v>
                </c:pt>
                <c:pt idx="3">
                  <c:v>Article 5.2 : Orientation client</c:v>
                </c:pt>
                <c:pt idx="4">
                  <c:v>Article 5.3 : Politique qualité</c:v>
                </c:pt>
                <c:pt idx="5">
                  <c:v>Article 5.4 : Planification</c:v>
                </c:pt>
                <c:pt idx="6">
                  <c:v>Article 5.5 : Responsabilité, autorité et communication</c:v>
                </c:pt>
                <c:pt idx="7">
                  <c:v>Article 5.6 : Revue de direction</c:v>
                </c:pt>
                <c:pt idx="8">
                  <c:v>Article 6.1 : Fourniture des resources</c:v>
                </c:pt>
                <c:pt idx="9">
                  <c:v>Article 6.2 : Resources humaines</c:v>
                </c:pt>
                <c:pt idx="10">
                  <c:v>Article 6.3 : Infrastructures</c:v>
                </c:pt>
                <c:pt idx="11">
                  <c:v>Article 6.4 : Maîtrise de l'environnement de travail et des contaminations</c:v>
                </c:pt>
                <c:pt idx="12">
                  <c:v>Article 7.1 : Planification de la réalisation du produit</c:v>
                </c:pt>
                <c:pt idx="13">
                  <c:v>Article 7.2  : Gestion des processus clients</c:v>
                </c:pt>
                <c:pt idx="14">
                  <c:v>Article 7.3 : Conception et développement</c:v>
                </c:pt>
                <c:pt idx="15">
                  <c:v>Article 7.4 : Gestion des prestataires externes</c:v>
                </c:pt>
                <c:pt idx="16">
                  <c:v>Article 7.5 : Fourniture des produits et des services</c:v>
                </c:pt>
                <c:pt idx="17">
                  <c:v>Article 7.6 : Maîtrise de la surveillance et des équipements de mesure </c:v>
                </c:pt>
                <c:pt idx="18">
                  <c:v>Article 8.1 : Généralités</c:v>
                </c:pt>
                <c:pt idx="19">
                  <c:v>Article 8.2 : Surveillance et mesure</c:v>
                </c:pt>
                <c:pt idx="20">
                  <c:v>Article 8.3 : Maîtrise des non-conformités</c:v>
                </c:pt>
                <c:pt idx="21">
                  <c:v>Article 8.4 : Analyse et évaluation des données</c:v>
                </c:pt>
                <c:pt idx="22">
                  <c:v>Article 8.5 : Amélioration</c:v>
                </c:pt>
              </c:strCache>
            </c:strRef>
          </c:cat>
          <c:val>
            <c:numRef>
              <c:f>('Résultats ISO FDIS 13485'!$N$105:$N$106,'Résultats ISO FDIS 13485'!$N$108:$N$113,'Résultats ISO FDIS 13485'!$N$115:$N$118,'Résultats ISO FDIS 13485'!$N$120:$N$125,'Résultats ISO FDIS 13485'!$N$127:$N$131)</c:f>
              <c:numCache>
                <c:formatCode>General</c:formatCode>
                <c:ptCount val="23"/>
                <c:pt idx="0">
                  <c:v>0.0</c:v>
                </c:pt>
                <c:pt idx="1">
                  <c:v>0.0</c:v>
                </c:pt>
                <c:pt idx="2">
                  <c:v>0.0</c:v>
                </c:pt>
                <c:pt idx="3">
                  <c:v>0.0</c:v>
                </c:pt>
                <c:pt idx="4">
                  <c:v>0.0</c:v>
                </c:pt>
                <c:pt idx="5">
                  <c:v>0.0</c:v>
                </c:pt>
                <c:pt idx="6">
                  <c:v>0.0</c:v>
                </c:pt>
                <c:pt idx="7">
                  <c:v>0.0</c:v>
                </c:pt>
                <c:pt idx="8">
                  <c:v>1.0</c:v>
                </c:pt>
                <c:pt idx="9">
                  <c:v>1.0</c:v>
                </c:pt>
                <c:pt idx="10">
                  <c:v>1.0</c:v>
                </c:pt>
                <c:pt idx="11">
                  <c:v>1.0</c:v>
                </c:pt>
                <c:pt idx="12">
                  <c:v>1.0</c:v>
                </c:pt>
                <c:pt idx="13">
                  <c:v>0.0</c:v>
                </c:pt>
                <c:pt idx="14">
                  <c:v>0.0</c:v>
                </c:pt>
                <c:pt idx="15">
                  <c:v>0.0</c:v>
                </c:pt>
                <c:pt idx="16">
                  <c:v>0.0</c:v>
                </c:pt>
                <c:pt idx="17">
                  <c:v>0.0</c:v>
                </c:pt>
                <c:pt idx="18">
                  <c:v>0.0</c:v>
                </c:pt>
                <c:pt idx="19">
                  <c:v>0.0</c:v>
                </c:pt>
                <c:pt idx="20">
                  <c:v>0.0</c:v>
                </c:pt>
                <c:pt idx="21">
                  <c:v>0.0</c:v>
                </c:pt>
                <c:pt idx="22">
                  <c:v>0.0</c:v>
                </c:pt>
              </c:numCache>
            </c:numRef>
          </c:val>
        </c:ser>
        <c:ser>
          <c:idx val="4"/>
          <c:order val="3"/>
          <c:tx>
            <c:v>Coloriage Art 7</c:v>
          </c:tx>
          <c:spPr>
            <a:solidFill>
              <a:srgbClr val="8C07FF">
                <a:alpha val="20000"/>
              </a:srgbClr>
            </a:solidFill>
            <a:ln w="25400">
              <a:noFill/>
            </a:ln>
          </c:spPr>
          <c:cat>
            <c:strRef>
              <c:f>('Résultats ISO FDIS 13485'!$A$105:$A$106,'Résultats ISO FDIS 13485'!$A$108:$A$113,'Résultats ISO FDIS 13485'!$A$115:$A$118,'Résultats ISO FDIS 13485'!$A$120:$A$125,'Résultats ISO FDIS 13485'!$A$127:$A$131)</c:f>
              <c:strCache>
                <c:ptCount val="23"/>
                <c:pt idx="0">
                  <c:v>Article 4.1 : Exigences générales du SMQ et ses processus</c:v>
                </c:pt>
                <c:pt idx="1">
                  <c:v>Article 4.2 : Exigences relatives à la documentation</c:v>
                </c:pt>
                <c:pt idx="2">
                  <c:v>Article 5.1 : Leadership et engagement</c:v>
                </c:pt>
                <c:pt idx="3">
                  <c:v>Article 5.2 : Orientation client</c:v>
                </c:pt>
                <c:pt idx="4">
                  <c:v>Article 5.3 : Politique qualité</c:v>
                </c:pt>
                <c:pt idx="5">
                  <c:v>Article 5.4 : Planification</c:v>
                </c:pt>
                <c:pt idx="6">
                  <c:v>Article 5.5 : Responsabilité, autorité et communication</c:v>
                </c:pt>
                <c:pt idx="7">
                  <c:v>Article 5.6 : Revue de direction</c:v>
                </c:pt>
                <c:pt idx="8">
                  <c:v>Article 6.1 : Fourniture des resources</c:v>
                </c:pt>
                <c:pt idx="9">
                  <c:v>Article 6.2 : Resources humaines</c:v>
                </c:pt>
                <c:pt idx="10">
                  <c:v>Article 6.3 : Infrastructures</c:v>
                </c:pt>
                <c:pt idx="11">
                  <c:v>Article 6.4 : Maîtrise de l'environnement de travail et des contaminations</c:v>
                </c:pt>
                <c:pt idx="12">
                  <c:v>Article 7.1 : Planification de la réalisation du produit</c:v>
                </c:pt>
                <c:pt idx="13">
                  <c:v>Article 7.2  : Gestion des processus clients</c:v>
                </c:pt>
                <c:pt idx="14">
                  <c:v>Article 7.3 : Conception et développement</c:v>
                </c:pt>
                <c:pt idx="15">
                  <c:v>Article 7.4 : Gestion des prestataires externes</c:v>
                </c:pt>
                <c:pt idx="16">
                  <c:v>Article 7.5 : Fourniture des produits et des services</c:v>
                </c:pt>
                <c:pt idx="17">
                  <c:v>Article 7.6 : Maîtrise de la surveillance et des équipements de mesure </c:v>
                </c:pt>
                <c:pt idx="18">
                  <c:v>Article 8.1 : Généralités</c:v>
                </c:pt>
                <c:pt idx="19">
                  <c:v>Article 8.2 : Surveillance et mesure</c:v>
                </c:pt>
                <c:pt idx="20">
                  <c:v>Article 8.3 : Maîtrise des non-conformités</c:v>
                </c:pt>
                <c:pt idx="21">
                  <c:v>Article 8.4 : Analyse et évaluation des données</c:v>
                </c:pt>
                <c:pt idx="22">
                  <c:v>Article 8.5 : Amélioration</c:v>
                </c:pt>
              </c:strCache>
            </c:strRef>
          </c:cat>
          <c:val>
            <c:numRef>
              <c:f>('Résultats ISO FDIS 13485'!$O$105:$O$106,'Résultats ISO FDIS 13485'!$O$108:$O$113,'Résultats ISO FDIS 13485'!$O$115:$O$118,'Résultats ISO FDIS 13485'!$O$120:$O$125,'Résultats ISO FDIS 13485'!$O$127:$O$131)</c:f>
              <c:numCache>
                <c:formatCode>General</c:formatCode>
                <c:ptCount val="23"/>
                <c:pt idx="0">
                  <c:v>0.0</c:v>
                </c:pt>
                <c:pt idx="1">
                  <c:v>0.0</c:v>
                </c:pt>
                <c:pt idx="2">
                  <c:v>0.0</c:v>
                </c:pt>
                <c:pt idx="3">
                  <c:v>0.0</c:v>
                </c:pt>
                <c:pt idx="4">
                  <c:v>0.0</c:v>
                </c:pt>
                <c:pt idx="5">
                  <c:v>0.0</c:v>
                </c:pt>
                <c:pt idx="6">
                  <c:v>0.0</c:v>
                </c:pt>
                <c:pt idx="7">
                  <c:v>0.0</c:v>
                </c:pt>
                <c:pt idx="8">
                  <c:v>0.0</c:v>
                </c:pt>
                <c:pt idx="9">
                  <c:v>0.0</c:v>
                </c:pt>
                <c:pt idx="10">
                  <c:v>0.0</c:v>
                </c:pt>
                <c:pt idx="11">
                  <c:v>0.0</c:v>
                </c:pt>
                <c:pt idx="12">
                  <c:v>1.0</c:v>
                </c:pt>
                <c:pt idx="13">
                  <c:v>1.0</c:v>
                </c:pt>
                <c:pt idx="14">
                  <c:v>1.0</c:v>
                </c:pt>
                <c:pt idx="15">
                  <c:v>1.0</c:v>
                </c:pt>
                <c:pt idx="16">
                  <c:v>1.0</c:v>
                </c:pt>
                <c:pt idx="17">
                  <c:v>1.0</c:v>
                </c:pt>
                <c:pt idx="18">
                  <c:v>1.0</c:v>
                </c:pt>
                <c:pt idx="19">
                  <c:v>0.0</c:v>
                </c:pt>
                <c:pt idx="20">
                  <c:v>0.0</c:v>
                </c:pt>
                <c:pt idx="21">
                  <c:v>0.0</c:v>
                </c:pt>
                <c:pt idx="22">
                  <c:v>0.0</c:v>
                </c:pt>
              </c:numCache>
            </c:numRef>
          </c:val>
        </c:ser>
        <c:ser>
          <c:idx val="5"/>
          <c:order val="4"/>
          <c:tx>
            <c:v>Coloriage Art 8</c:v>
          </c:tx>
          <c:spPr>
            <a:solidFill>
              <a:srgbClr val="00D6FF">
                <a:alpha val="20000"/>
              </a:srgbClr>
            </a:solidFill>
            <a:ln w="25400">
              <a:noFill/>
            </a:ln>
          </c:spPr>
          <c:cat>
            <c:strRef>
              <c:f>('Résultats ISO FDIS 13485'!$A$105:$A$106,'Résultats ISO FDIS 13485'!$A$108:$A$113,'Résultats ISO FDIS 13485'!$A$115:$A$118,'Résultats ISO FDIS 13485'!$A$120:$A$125,'Résultats ISO FDIS 13485'!$A$127:$A$131)</c:f>
              <c:strCache>
                <c:ptCount val="23"/>
                <c:pt idx="0">
                  <c:v>Article 4.1 : Exigences générales du SMQ et ses processus</c:v>
                </c:pt>
                <c:pt idx="1">
                  <c:v>Article 4.2 : Exigences relatives à la documentation</c:v>
                </c:pt>
                <c:pt idx="2">
                  <c:v>Article 5.1 : Leadership et engagement</c:v>
                </c:pt>
                <c:pt idx="3">
                  <c:v>Article 5.2 : Orientation client</c:v>
                </c:pt>
                <c:pt idx="4">
                  <c:v>Article 5.3 : Politique qualité</c:v>
                </c:pt>
                <c:pt idx="5">
                  <c:v>Article 5.4 : Planification</c:v>
                </c:pt>
                <c:pt idx="6">
                  <c:v>Article 5.5 : Responsabilité, autorité et communication</c:v>
                </c:pt>
                <c:pt idx="7">
                  <c:v>Article 5.6 : Revue de direction</c:v>
                </c:pt>
                <c:pt idx="8">
                  <c:v>Article 6.1 : Fourniture des resources</c:v>
                </c:pt>
                <c:pt idx="9">
                  <c:v>Article 6.2 : Resources humaines</c:v>
                </c:pt>
                <c:pt idx="10">
                  <c:v>Article 6.3 : Infrastructures</c:v>
                </c:pt>
                <c:pt idx="11">
                  <c:v>Article 6.4 : Maîtrise de l'environnement de travail et des contaminations</c:v>
                </c:pt>
                <c:pt idx="12">
                  <c:v>Article 7.1 : Planification de la réalisation du produit</c:v>
                </c:pt>
                <c:pt idx="13">
                  <c:v>Article 7.2  : Gestion des processus clients</c:v>
                </c:pt>
                <c:pt idx="14">
                  <c:v>Article 7.3 : Conception et développement</c:v>
                </c:pt>
                <c:pt idx="15">
                  <c:v>Article 7.4 : Gestion des prestataires externes</c:v>
                </c:pt>
                <c:pt idx="16">
                  <c:v>Article 7.5 : Fourniture des produits et des services</c:v>
                </c:pt>
                <c:pt idx="17">
                  <c:v>Article 7.6 : Maîtrise de la surveillance et des équipements de mesure </c:v>
                </c:pt>
                <c:pt idx="18">
                  <c:v>Article 8.1 : Généralités</c:v>
                </c:pt>
                <c:pt idx="19">
                  <c:v>Article 8.2 : Surveillance et mesure</c:v>
                </c:pt>
                <c:pt idx="20">
                  <c:v>Article 8.3 : Maîtrise des non-conformités</c:v>
                </c:pt>
                <c:pt idx="21">
                  <c:v>Article 8.4 : Analyse et évaluation des données</c:v>
                </c:pt>
                <c:pt idx="22">
                  <c:v>Article 8.5 : Amélioration</c:v>
                </c:pt>
              </c:strCache>
            </c:strRef>
          </c:cat>
          <c:val>
            <c:numRef>
              <c:f>('Résultats ISO FDIS 13485'!$P$105:$P$106,'Résultats ISO FDIS 13485'!$P$108:$P$113,'Résultats ISO FDIS 13485'!$P$115:$P$118,'Résultats ISO FDIS 13485'!$P$120:$P$125,'Résultats ISO FDIS 13485'!$P$127:$P$131)</c:f>
              <c:numCache>
                <c:formatCode>General</c:formatCode>
                <c:ptCount val="23"/>
                <c:pt idx="0">
                  <c:v>1.0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1.0</c:v>
                </c:pt>
                <c:pt idx="19">
                  <c:v>1.0</c:v>
                </c:pt>
                <c:pt idx="20">
                  <c:v>1.0</c:v>
                </c:pt>
                <c:pt idx="21">
                  <c:v>1.0</c:v>
                </c:pt>
                <c:pt idx="22">
                  <c:v>1.0</c:v>
                </c:pt>
              </c:numCache>
            </c:numRef>
          </c:val>
        </c:ser>
        <c:ser>
          <c:idx val="6"/>
          <c:order val="5"/>
          <c:tx>
            <c:strRef>
              <c:f>'Résultats ISO FDIS 13485'!$S$104</c:f>
              <c:strCache>
                <c:ptCount val="1"/>
                <c:pt idx="0">
                  <c:v>Conforme</c:v>
                </c:pt>
              </c:strCache>
            </c:strRef>
          </c:tx>
          <c:spPr>
            <a:noFill/>
            <a:ln w="19050">
              <a:solidFill>
                <a:srgbClr val="008000"/>
              </a:solidFill>
              <a:prstDash val="dash"/>
            </a:ln>
          </c:spPr>
          <c:cat>
            <c:strRef>
              <c:f>('Résultats ISO FDIS 13485'!$A$105:$A$106,'Résultats ISO FDIS 13485'!$A$108:$A$113,'Résultats ISO FDIS 13485'!$A$115:$A$118,'Résultats ISO FDIS 13485'!$A$120:$A$125,'Résultats ISO FDIS 13485'!$A$127:$A$131)</c:f>
              <c:strCache>
                <c:ptCount val="23"/>
                <c:pt idx="0">
                  <c:v>Article 4.1 : Exigences générales du SMQ et ses processus</c:v>
                </c:pt>
                <c:pt idx="1">
                  <c:v>Article 4.2 : Exigences relatives à la documentation</c:v>
                </c:pt>
                <c:pt idx="2">
                  <c:v>Article 5.1 : Leadership et engagement</c:v>
                </c:pt>
                <c:pt idx="3">
                  <c:v>Article 5.2 : Orientation client</c:v>
                </c:pt>
                <c:pt idx="4">
                  <c:v>Article 5.3 : Politique qualité</c:v>
                </c:pt>
                <c:pt idx="5">
                  <c:v>Article 5.4 : Planification</c:v>
                </c:pt>
                <c:pt idx="6">
                  <c:v>Article 5.5 : Responsabilité, autorité et communication</c:v>
                </c:pt>
                <c:pt idx="7">
                  <c:v>Article 5.6 : Revue de direction</c:v>
                </c:pt>
                <c:pt idx="8">
                  <c:v>Article 6.1 : Fourniture des resources</c:v>
                </c:pt>
                <c:pt idx="9">
                  <c:v>Article 6.2 : Resources humaines</c:v>
                </c:pt>
                <c:pt idx="10">
                  <c:v>Article 6.3 : Infrastructures</c:v>
                </c:pt>
                <c:pt idx="11">
                  <c:v>Article 6.4 : Maîtrise de l'environnement de travail et des contaminations</c:v>
                </c:pt>
                <c:pt idx="12">
                  <c:v>Article 7.1 : Planification de la réalisation du produit</c:v>
                </c:pt>
                <c:pt idx="13">
                  <c:v>Article 7.2  : Gestion des processus clients</c:v>
                </c:pt>
                <c:pt idx="14">
                  <c:v>Article 7.3 : Conception et développement</c:v>
                </c:pt>
                <c:pt idx="15">
                  <c:v>Article 7.4 : Gestion des prestataires externes</c:v>
                </c:pt>
                <c:pt idx="16">
                  <c:v>Article 7.5 : Fourniture des produits et des services</c:v>
                </c:pt>
                <c:pt idx="17">
                  <c:v>Article 7.6 : Maîtrise de la surveillance et des équipements de mesure </c:v>
                </c:pt>
                <c:pt idx="18">
                  <c:v>Article 8.1 : Généralités</c:v>
                </c:pt>
                <c:pt idx="19">
                  <c:v>Article 8.2 : Surveillance et mesure</c:v>
                </c:pt>
                <c:pt idx="20">
                  <c:v>Article 8.3 : Maîtrise des non-conformités</c:v>
                </c:pt>
                <c:pt idx="21">
                  <c:v>Article 8.4 : Analyse et évaluation des données</c:v>
                </c:pt>
                <c:pt idx="22">
                  <c:v>Article 8.5 : Amélioration</c:v>
                </c:pt>
              </c:strCache>
            </c:strRef>
          </c:cat>
          <c:val>
            <c:numRef>
              <c:f>('Résultats ISO FDIS 13485'!$S$105:$S$106,'Résultats ISO FDIS 13485'!$S$108:$S$113,'Résultats ISO FDIS 13485'!$S$115:$S$118,'Résultats ISO FDIS 13485'!$S$120:$S$125,'Résultats ISO FDIS 13485'!$S$127:$S$131)</c:f>
              <c:numCache>
                <c:formatCode>0%</c:formatCode>
                <c:ptCount val="23"/>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numCache>
            </c:numRef>
          </c:val>
        </c:ser>
        <c:ser>
          <c:idx val="7"/>
          <c:order val="6"/>
          <c:tx>
            <c:strRef>
              <c:f>'Résultats ISO FDIS 13485'!$R$104</c:f>
              <c:strCache>
                <c:ptCount val="1"/>
                <c:pt idx="0">
                  <c:v>Convaincant</c:v>
                </c:pt>
              </c:strCache>
            </c:strRef>
          </c:tx>
          <c:spPr>
            <a:noFill/>
            <a:ln w="19050">
              <a:solidFill>
                <a:srgbClr val="FF6600"/>
              </a:solidFill>
              <a:prstDash val="dash"/>
            </a:ln>
          </c:spPr>
          <c:val>
            <c:numRef>
              <c:f>('Résultats ISO FDIS 13485'!$R$105:$R$106,'Résultats ISO FDIS 13485'!$R$108:$R$113,'Résultats ISO FDIS 13485'!$R$115:$R$118,'Résultats ISO FDIS 13485'!$R$120:$R$125,'Résultats ISO FDIS 13485'!$R$127:$R$131)</c:f>
              <c:numCache>
                <c:formatCode>0%</c:formatCode>
                <c:ptCount val="23"/>
                <c:pt idx="0">
                  <c:v>0.6</c:v>
                </c:pt>
                <c:pt idx="1">
                  <c:v>0.6</c:v>
                </c:pt>
                <c:pt idx="2">
                  <c:v>0.6</c:v>
                </c:pt>
                <c:pt idx="3">
                  <c:v>0.6</c:v>
                </c:pt>
                <c:pt idx="4">
                  <c:v>0.6</c:v>
                </c:pt>
                <c:pt idx="5">
                  <c:v>0.6</c:v>
                </c:pt>
                <c:pt idx="6">
                  <c:v>0.6</c:v>
                </c:pt>
                <c:pt idx="7">
                  <c:v>0.6</c:v>
                </c:pt>
                <c:pt idx="8">
                  <c:v>0.6</c:v>
                </c:pt>
                <c:pt idx="9">
                  <c:v>0.6</c:v>
                </c:pt>
                <c:pt idx="10">
                  <c:v>0.6</c:v>
                </c:pt>
                <c:pt idx="11">
                  <c:v>0.6</c:v>
                </c:pt>
                <c:pt idx="12">
                  <c:v>0.6</c:v>
                </c:pt>
                <c:pt idx="13">
                  <c:v>0.6</c:v>
                </c:pt>
                <c:pt idx="14">
                  <c:v>0.6</c:v>
                </c:pt>
                <c:pt idx="15">
                  <c:v>0.6</c:v>
                </c:pt>
                <c:pt idx="16">
                  <c:v>0.6</c:v>
                </c:pt>
                <c:pt idx="17">
                  <c:v>0.6</c:v>
                </c:pt>
                <c:pt idx="18">
                  <c:v>0.6</c:v>
                </c:pt>
                <c:pt idx="19">
                  <c:v>0.6</c:v>
                </c:pt>
                <c:pt idx="20">
                  <c:v>0.6</c:v>
                </c:pt>
                <c:pt idx="21">
                  <c:v>0.6</c:v>
                </c:pt>
                <c:pt idx="22">
                  <c:v>0.6</c:v>
                </c:pt>
              </c:numCache>
            </c:numRef>
          </c:val>
        </c:ser>
        <c:ser>
          <c:idx val="8"/>
          <c:order val="7"/>
          <c:tx>
            <c:strRef>
              <c:f>'Résultats ISO FDIS 13485'!$Q$104</c:f>
              <c:strCache>
                <c:ptCount val="1"/>
                <c:pt idx="0">
                  <c:v>Informel</c:v>
                </c:pt>
              </c:strCache>
            </c:strRef>
          </c:tx>
          <c:spPr>
            <a:noFill/>
            <a:ln w="19050">
              <a:solidFill>
                <a:srgbClr val="FF0000"/>
              </a:solidFill>
              <a:prstDash val="dash"/>
            </a:ln>
          </c:spPr>
          <c:val>
            <c:numRef>
              <c:f>('Résultats ISO FDIS 13485'!$Q$105:$Q$106,'Résultats ISO FDIS 13485'!$Q$108:$Q$113,'Résultats ISO FDIS 13485'!$Q$115:$Q$118,'Résultats ISO FDIS 13485'!$Q$120:$Q$125,'Résultats ISO FDIS 13485'!$Q$127:$Q$131)</c:f>
              <c:numCache>
                <c:formatCode>0%</c:formatCode>
                <c:ptCount val="23"/>
                <c:pt idx="0">
                  <c:v>0.3</c:v>
                </c:pt>
                <c:pt idx="1">
                  <c:v>0.3</c:v>
                </c:pt>
                <c:pt idx="2">
                  <c:v>0.3</c:v>
                </c:pt>
                <c:pt idx="3">
                  <c:v>0.3</c:v>
                </c:pt>
                <c:pt idx="4">
                  <c:v>0.3</c:v>
                </c:pt>
                <c:pt idx="5">
                  <c:v>0.3</c:v>
                </c:pt>
                <c:pt idx="6">
                  <c:v>0.3</c:v>
                </c:pt>
                <c:pt idx="7">
                  <c:v>0.3</c:v>
                </c:pt>
                <c:pt idx="8">
                  <c:v>0.3</c:v>
                </c:pt>
                <c:pt idx="9">
                  <c:v>0.3</c:v>
                </c:pt>
                <c:pt idx="10">
                  <c:v>0.3</c:v>
                </c:pt>
                <c:pt idx="11">
                  <c:v>0.3</c:v>
                </c:pt>
                <c:pt idx="12">
                  <c:v>0.3</c:v>
                </c:pt>
                <c:pt idx="13">
                  <c:v>0.3</c:v>
                </c:pt>
                <c:pt idx="14">
                  <c:v>0.3</c:v>
                </c:pt>
                <c:pt idx="15">
                  <c:v>0.3</c:v>
                </c:pt>
                <c:pt idx="16">
                  <c:v>0.3</c:v>
                </c:pt>
                <c:pt idx="17">
                  <c:v>0.3</c:v>
                </c:pt>
                <c:pt idx="18">
                  <c:v>0.3</c:v>
                </c:pt>
                <c:pt idx="19">
                  <c:v>0.3</c:v>
                </c:pt>
                <c:pt idx="20">
                  <c:v>0.3</c:v>
                </c:pt>
                <c:pt idx="21">
                  <c:v>0.3</c:v>
                </c:pt>
                <c:pt idx="22">
                  <c:v>0.3</c:v>
                </c:pt>
              </c:numCache>
            </c:numRef>
          </c:val>
        </c:ser>
        <c:ser>
          <c:idx val="0"/>
          <c:order val="8"/>
          <c:tx>
            <c:v>Evaluation Mutuelle</c:v>
          </c:tx>
          <c:spPr>
            <a:solidFill>
              <a:srgbClr val="DCFFDB">
                <a:alpha val="63000"/>
              </a:srgbClr>
            </a:solidFill>
            <a:ln w="19050" cmpd="sng">
              <a:solidFill>
                <a:srgbClr val="008000"/>
              </a:solidFill>
            </a:ln>
          </c:spPr>
          <c:cat>
            <c:strRef>
              <c:f>('Résultats ISO FDIS 13485'!$A$105:$A$106,'Résultats ISO FDIS 13485'!$A$108:$A$113,'Résultats ISO FDIS 13485'!$A$115:$A$118,'Résultats ISO FDIS 13485'!$A$120:$A$125,'Résultats ISO FDIS 13485'!$A$127:$A$131)</c:f>
              <c:strCache>
                <c:ptCount val="23"/>
                <c:pt idx="0">
                  <c:v>Article 4.1 : Exigences générales du SMQ et ses processus</c:v>
                </c:pt>
                <c:pt idx="1">
                  <c:v>Article 4.2 : Exigences relatives à la documentation</c:v>
                </c:pt>
                <c:pt idx="2">
                  <c:v>Article 5.1 : Leadership et engagement</c:v>
                </c:pt>
                <c:pt idx="3">
                  <c:v>Article 5.2 : Orientation client</c:v>
                </c:pt>
                <c:pt idx="4">
                  <c:v>Article 5.3 : Politique qualité</c:v>
                </c:pt>
                <c:pt idx="5">
                  <c:v>Article 5.4 : Planification</c:v>
                </c:pt>
                <c:pt idx="6">
                  <c:v>Article 5.5 : Responsabilité, autorité et communication</c:v>
                </c:pt>
                <c:pt idx="7">
                  <c:v>Article 5.6 : Revue de direction</c:v>
                </c:pt>
                <c:pt idx="8">
                  <c:v>Article 6.1 : Fourniture des resources</c:v>
                </c:pt>
                <c:pt idx="9">
                  <c:v>Article 6.2 : Resources humaines</c:v>
                </c:pt>
                <c:pt idx="10">
                  <c:v>Article 6.3 : Infrastructures</c:v>
                </c:pt>
                <c:pt idx="11">
                  <c:v>Article 6.4 : Maîtrise de l'environnement de travail et des contaminations</c:v>
                </c:pt>
                <c:pt idx="12">
                  <c:v>Article 7.1 : Planification de la réalisation du produit</c:v>
                </c:pt>
                <c:pt idx="13">
                  <c:v>Article 7.2  : Gestion des processus clients</c:v>
                </c:pt>
                <c:pt idx="14">
                  <c:v>Article 7.3 : Conception et développement</c:v>
                </c:pt>
                <c:pt idx="15">
                  <c:v>Article 7.4 : Gestion des prestataires externes</c:v>
                </c:pt>
                <c:pt idx="16">
                  <c:v>Article 7.5 : Fourniture des produits et des services</c:v>
                </c:pt>
                <c:pt idx="17">
                  <c:v>Article 7.6 : Maîtrise de la surveillance et des équipements de mesure </c:v>
                </c:pt>
                <c:pt idx="18">
                  <c:v>Article 8.1 : Généralités</c:v>
                </c:pt>
                <c:pt idx="19">
                  <c:v>Article 8.2 : Surveillance et mesure</c:v>
                </c:pt>
                <c:pt idx="20">
                  <c:v>Article 8.3 : Maîtrise des non-conformités</c:v>
                </c:pt>
                <c:pt idx="21">
                  <c:v>Article 8.4 : Analyse et évaluation des données</c:v>
                </c:pt>
                <c:pt idx="22">
                  <c:v>Article 8.5 : Amélioration</c:v>
                </c:pt>
              </c:strCache>
            </c:strRef>
          </c:cat>
          <c:val>
            <c:numRef>
              <c:f>('Résultats ISO FDIS 13485'!$F$105:$F$106,'Résultats ISO FDIS 13485'!$F$108:$F$113,'Résultats ISO FDIS 13485'!$F$115:$F$118,'Résultats ISO FDIS 13485'!$F$120:$F$125,'Résultats ISO FDIS 13485'!$F$127:$F$131)</c:f>
              <c:numCache>
                <c:formatCode>0%</c:formatCode>
                <c:ptCount val="23"/>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numCache>
            </c:numRef>
          </c:val>
        </c:ser>
        <c:dLbls>
          <c:showLegendKey val="0"/>
          <c:showVal val="0"/>
          <c:showCatName val="0"/>
          <c:showSerName val="0"/>
          <c:showPercent val="0"/>
          <c:showBubbleSize val="0"/>
        </c:dLbls>
        <c:axId val="-2107051912"/>
        <c:axId val="-2107048376"/>
      </c:radarChart>
      <c:catAx>
        <c:axId val="-2107051912"/>
        <c:scaling>
          <c:orientation val="minMax"/>
        </c:scaling>
        <c:delete val="0"/>
        <c:axPos val="b"/>
        <c:majorGridlines/>
        <c:majorTickMark val="none"/>
        <c:minorTickMark val="none"/>
        <c:tickLblPos val="nextTo"/>
        <c:spPr>
          <a:noFill/>
          <a:ln w="9525">
            <a:noFill/>
          </a:ln>
          <a:effectLst>
            <a:outerShdw blurRad="50800" dist="50800" dir="5400000" sx="1000" sy="1000" algn="ctr" rotWithShape="0">
              <a:srgbClr val="000000"/>
            </a:outerShdw>
          </a:effectLst>
        </c:spPr>
        <c:txPr>
          <a:bodyPr/>
          <a:lstStyle/>
          <a:p>
            <a:pPr>
              <a:defRPr sz="600">
                <a:solidFill>
                  <a:srgbClr val="008000"/>
                </a:solidFill>
                <a:latin typeface="Arial Narrow"/>
              </a:defRPr>
            </a:pPr>
            <a:endParaRPr lang="fr-FR"/>
          </a:p>
        </c:txPr>
        <c:crossAx val="-2107048376"/>
        <c:crosses val="autoZero"/>
        <c:auto val="1"/>
        <c:lblAlgn val="ctr"/>
        <c:lblOffset val="100"/>
        <c:noMultiLvlLbl val="0"/>
      </c:catAx>
      <c:valAx>
        <c:axId val="-2107048376"/>
        <c:scaling>
          <c:orientation val="minMax"/>
        </c:scaling>
        <c:delete val="0"/>
        <c:axPos val="l"/>
        <c:majorGridlines>
          <c:spPr>
            <a:ln w="3175" cmpd="sng">
              <a:solidFill>
                <a:schemeClr val="bg1">
                  <a:lumMod val="50000"/>
                </a:schemeClr>
              </a:solidFill>
              <a:prstDash val="sysDot"/>
            </a:ln>
          </c:spPr>
        </c:majorGridlines>
        <c:numFmt formatCode="0%" sourceLinked="0"/>
        <c:majorTickMark val="none"/>
        <c:minorTickMark val="none"/>
        <c:tickLblPos val="nextTo"/>
        <c:txPr>
          <a:bodyPr/>
          <a:lstStyle/>
          <a:p>
            <a:pPr>
              <a:defRPr sz="800">
                <a:solidFill>
                  <a:schemeClr val="tx1">
                    <a:lumMod val="50000"/>
                    <a:lumOff val="50000"/>
                  </a:schemeClr>
                </a:solidFill>
                <a:latin typeface="Arial Narrow"/>
              </a:defRPr>
            </a:pPr>
            <a:endParaRPr lang="fr-FR"/>
          </a:p>
        </c:txPr>
        <c:crossAx val="-2107051912"/>
        <c:crosses val="autoZero"/>
        <c:crossBetween val="between"/>
        <c:majorUnit val="0.2"/>
        <c:minorUnit val="0.04"/>
      </c:valAx>
      <c:spPr>
        <a:noFill/>
      </c:spPr>
    </c:plotArea>
    <c:plotVisOnly val="1"/>
    <c:dispBlanksAs val="gap"/>
    <c:showDLblsOverMax val="0"/>
  </c:chart>
  <c:spPr>
    <a:noFill/>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9894408882343"/>
          <c:y val="0.170073928258968"/>
          <c:w val="0.364239959213731"/>
          <c:h val="0.703185476815398"/>
        </c:manualLayout>
      </c:layout>
      <c:radarChart>
        <c:radarStyle val="filled"/>
        <c:varyColors val="0"/>
        <c:ser>
          <c:idx val="0"/>
          <c:order val="0"/>
          <c:tx>
            <c:strRef>
              <c:f>'Résultats ISO FDIS 13485'!$A$107</c:f>
              <c:strCache>
                <c:ptCount val="1"/>
                <c:pt idx="0">
                  <c:v>Article 5 : Gestion des responsabilités</c:v>
                </c:pt>
              </c:strCache>
            </c:strRef>
          </c:tx>
          <c:spPr>
            <a:solidFill>
              <a:srgbClr val="DCFFDB">
                <a:alpha val="82000"/>
              </a:srgbClr>
            </a:solidFill>
            <a:ln w="12700">
              <a:solidFill>
                <a:srgbClr val="008000"/>
              </a:solidFill>
            </a:ln>
          </c:spPr>
          <c:cat>
            <c:strRef>
              <c:f>'Résultats ISO FDIS 13485'!$A$108:$A$113</c:f>
              <c:strCache>
                <c:ptCount val="6"/>
                <c:pt idx="0">
                  <c:v>Article 5.1 : Leadership et engagement</c:v>
                </c:pt>
                <c:pt idx="1">
                  <c:v>Article 5.2 : Orientation client</c:v>
                </c:pt>
                <c:pt idx="2">
                  <c:v>Article 5.3 : Politique qualité</c:v>
                </c:pt>
                <c:pt idx="3">
                  <c:v>Article 5.4 : Planification</c:v>
                </c:pt>
                <c:pt idx="4">
                  <c:v>Article 5.5 : Responsabilité, autorité et communication</c:v>
                </c:pt>
                <c:pt idx="5">
                  <c:v>Article 5.6 : Revue de direction</c:v>
                </c:pt>
              </c:strCache>
            </c:strRef>
          </c:cat>
          <c:val>
            <c:numRef>
              <c:f>'Résultats ISO FDIS 13485'!$F$108:$F$113</c:f>
              <c:numCache>
                <c:formatCode>0%</c:formatCode>
                <c:ptCount val="6"/>
                <c:pt idx="0">
                  <c:v>0.0</c:v>
                </c:pt>
                <c:pt idx="1">
                  <c:v>0.0</c:v>
                </c:pt>
                <c:pt idx="2">
                  <c:v>0.0</c:v>
                </c:pt>
                <c:pt idx="3">
                  <c:v>0.0</c:v>
                </c:pt>
                <c:pt idx="4">
                  <c:v>0.0</c:v>
                </c:pt>
                <c:pt idx="5">
                  <c:v>0.0</c:v>
                </c:pt>
              </c:numCache>
            </c:numRef>
          </c:val>
        </c:ser>
        <c:dLbls>
          <c:showLegendKey val="0"/>
          <c:showVal val="0"/>
          <c:showCatName val="0"/>
          <c:showSerName val="0"/>
          <c:showPercent val="0"/>
          <c:showBubbleSize val="0"/>
        </c:dLbls>
        <c:axId val="-2107026536"/>
        <c:axId val="-2107023144"/>
      </c:radarChart>
      <c:catAx>
        <c:axId val="-2107026536"/>
        <c:scaling>
          <c:orientation val="minMax"/>
        </c:scaling>
        <c:delete val="0"/>
        <c:axPos val="b"/>
        <c:majorGridlines>
          <c:spPr>
            <a:ln w="3175">
              <a:solidFill>
                <a:srgbClr val="969696"/>
              </a:solidFill>
              <a:prstDash val="solid"/>
            </a:ln>
          </c:spPr>
        </c:majorGridlines>
        <c:numFmt formatCode="@" sourceLinked="0"/>
        <c:majorTickMark val="out"/>
        <c:minorTickMark val="none"/>
        <c:tickLblPos val="nextTo"/>
        <c:txPr>
          <a:bodyPr rot="0" vert="horz"/>
          <a:lstStyle/>
          <a:p>
            <a:pPr>
              <a:defRPr sz="800" b="0" i="0" u="none" strike="noStrike" baseline="0">
                <a:solidFill>
                  <a:srgbClr val="008000"/>
                </a:solidFill>
                <a:latin typeface="Arial"/>
                <a:ea typeface="Arial"/>
                <a:cs typeface="Arial"/>
              </a:defRPr>
            </a:pPr>
            <a:endParaRPr lang="fr-FR"/>
          </a:p>
        </c:txPr>
        <c:crossAx val="-2107023144"/>
        <c:crosses val="autoZero"/>
        <c:auto val="0"/>
        <c:lblAlgn val="ctr"/>
        <c:lblOffset val="100"/>
        <c:noMultiLvlLbl val="0"/>
      </c:catAx>
      <c:valAx>
        <c:axId val="-2107023144"/>
        <c:scaling>
          <c:orientation val="minMax"/>
          <c:max val="1.0"/>
          <c:min val="0.0"/>
        </c:scaling>
        <c:delete val="0"/>
        <c:axPos val="l"/>
        <c:majorGridlines>
          <c:spPr>
            <a:ln w="3175">
              <a:solidFill>
                <a:srgbClr val="808080"/>
              </a:solidFill>
              <a:prstDash val="sysDash"/>
            </a:ln>
          </c:spPr>
        </c:majorGridlines>
        <c:numFmt formatCode="0%" sourceLinked="0"/>
        <c:majorTickMark val="none"/>
        <c:minorTickMark val="none"/>
        <c:tickLblPos val="nextTo"/>
        <c:spPr>
          <a:ln w="3175">
            <a:solidFill>
              <a:srgbClr val="969696"/>
            </a:solidFill>
            <a:prstDash val="sysDot"/>
          </a:ln>
        </c:spPr>
        <c:txPr>
          <a:bodyPr rot="0" vert="horz"/>
          <a:lstStyle/>
          <a:p>
            <a:pPr>
              <a:defRPr sz="700" b="0" i="0" u="none" strike="noStrike" baseline="0">
                <a:solidFill>
                  <a:schemeClr val="tx1">
                    <a:lumMod val="50000"/>
                    <a:lumOff val="50000"/>
                  </a:schemeClr>
                </a:solidFill>
                <a:latin typeface="Arial Narrow"/>
                <a:ea typeface="Arial Narrow"/>
                <a:cs typeface="Arial Narrow"/>
              </a:defRPr>
            </a:pPr>
            <a:endParaRPr lang="fr-FR"/>
          </a:p>
        </c:txPr>
        <c:crossAx val="-2107026536"/>
        <c:crosses val="autoZero"/>
        <c:crossBetween val="between"/>
        <c:majorUnit val="0.2"/>
        <c:minorUnit val="0.0500000000000001"/>
      </c:valAx>
      <c:spPr>
        <a:noFill/>
        <a:ln w="25400">
          <a:noFill/>
        </a:ln>
      </c:spPr>
    </c:plotArea>
    <c:plotVisOnly val="1"/>
    <c:dispBlanksAs val="gap"/>
    <c:showDLblsOverMax val="0"/>
  </c:chart>
  <c:spPr>
    <a:noFill/>
    <a:ln w="9525">
      <a:noFill/>
    </a:ln>
  </c:spPr>
  <c:txPr>
    <a:bodyPr/>
    <a:lstStyle/>
    <a:p>
      <a:pPr>
        <a:defRPr sz="600" b="0" i="0" u="none" strike="noStrike" baseline="0">
          <a:solidFill>
            <a:srgbClr val="000000"/>
          </a:solidFill>
          <a:latin typeface="Arial"/>
          <a:ea typeface="Arial"/>
          <a:cs typeface="Arial"/>
        </a:defRPr>
      </a:pPr>
      <a:endParaRPr lang="fr-FR"/>
    </a:p>
  </c:txPr>
  <c:printSettings>
    <c:headerFooter alignWithMargins="0">
      <c:oddFooter>&amp;L&amp;"Arial Narrow,Normal"&amp;8Edition de novembre 2015&amp;C&amp;"Arial Narrow,Normal"&amp;8©2015 : Master 2 Qualité et Performance dans les Organisations&amp;R&amp;"Arial Narrow,Normal"&amp;8&amp;P/&amp;N</c:oddFooter>
    </c:headerFooter>
    <c:pageMargins b="0.984251969" l="0.750000000000002" r="0.750000000000002" t="0.984251969" header="0.5" footer="0.5"/>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9460950375389"/>
          <c:y val="0.148498687664042"/>
          <c:w val="0.381439296832082"/>
          <c:h val="0.728972878390201"/>
        </c:manualLayout>
      </c:layout>
      <c:radarChart>
        <c:radarStyle val="filled"/>
        <c:varyColors val="0"/>
        <c:ser>
          <c:idx val="0"/>
          <c:order val="0"/>
          <c:tx>
            <c:strRef>
              <c:f>'Résultats ISO FDIS 13485'!$A$114</c:f>
              <c:strCache>
                <c:ptCount val="1"/>
                <c:pt idx="0">
                  <c:v>Article 6 : Management des ressources</c:v>
                </c:pt>
              </c:strCache>
            </c:strRef>
          </c:tx>
          <c:spPr>
            <a:solidFill>
              <a:srgbClr val="DCFFDB">
                <a:alpha val="71000"/>
              </a:srgbClr>
            </a:solidFill>
            <a:ln w="12700">
              <a:solidFill>
                <a:srgbClr val="008000"/>
              </a:solidFill>
            </a:ln>
          </c:spPr>
          <c:cat>
            <c:strRef>
              <c:f>'Résultats ISO FDIS 13485'!$A$115:$A$118</c:f>
              <c:strCache>
                <c:ptCount val="4"/>
                <c:pt idx="0">
                  <c:v>Article 6.1 : Fourniture des resources</c:v>
                </c:pt>
                <c:pt idx="1">
                  <c:v>Article 6.2 : Resources humaines</c:v>
                </c:pt>
                <c:pt idx="2">
                  <c:v>Article 6.3 : Infrastructures</c:v>
                </c:pt>
                <c:pt idx="3">
                  <c:v>Article 6.4 : Maîtrise de l'environnement de travail et des contaminations</c:v>
                </c:pt>
              </c:strCache>
            </c:strRef>
          </c:cat>
          <c:val>
            <c:numRef>
              <c:f>'Résultats ISO FDIS 13485'!$F$115:$F$118</c:f>
              <c:numCache>
                <c:formatCode>0%</c:formatCode>
                <c:ptCount val="4"/>
                <c:pt idx="0">
                  <c:v>0.0</c:v>
                </c:pt>
                <c:pt idx="1">
                  <c:v>0.0</c:v>
                </c:pt>
                <c:pt idx="2">
                  <c:v>0.0</c:v>
                </c:pt>
                <c:pt idx="3">
                  <c:v>0.0</c:v>
                </c:pt>
              </c:numCache>
            </c:numRef>
          </c:val>
        </c:ser>
        <c:dLbls>
          <c:showLegendKey val="0"/>
          <c:showVal val="0"/>
          <c:showCatName val="0"/>
          <c:showSerName val="0"/>
          <c:showPercent val="0"/>
          <c:showBubbleSize val="0"/>
        </c:dLbls>
        <c:axId val="-2106994920"/>
        <c:axId val="-2106991528"/>
      </c:radarChart>
      <c:catAx>
        <c:axId val="-2106994920"/>
        <c:scaling>
          <c:orientation val="minMax"/>
        </c:scaling>
        <c:delete val="0"/>
        <c:axPos val="b"/>
        <c:majorGridlines>
          <c:spPr>
            <a:ln w="3175">
              <a:solidFill>
                <a:srgbClr val="969696"/>
              </a:solidFill>
              <a:prstDash val="solid"/>
            </a:ln>
          </c:spPr>
        </c:majorGridlines>
        <c:numFmt formatCode="@" sourceLinked="0"/>
        <c:majorTickMark val="out"/>
        <c:minorTickMark val="none"/>
        <c:tickLblPos val="nextTo"/>
        <c:txPr>
          <a:bodyPr rot="0" vert="horz"/>
          <a:lstStyle/>
          <a:p>
            <a:pPr>
              <a:defRPr sz="800" b="0" i="0" u="none" strike="noStrike" baseline="0">
                <a:solidFill>
                  <a:srgbClr val="008000"/>
                </a:solidFill>
                <a:latin typeface="Arial"/>
                <a:ea typeface="Arial"/>
                <a:cs typeface="Arial"/>
              </a:defRPr>
            </a:pPr>
            <a:endParaRPr lang="fr-FR"/>
          </a:p>
        </c:txPr>
        <c:crossAx val="-2106991528"/>
        <c:crosses val="autoZero"/>
        <c:auto val="0"/>
        <c:lblAlgn val="ctr"/>
        <c:lblOffset val="100"/>
        <c:noMultiLvlLbl val="0"/>
      </c:catAx>
      <c:valAx>
        <c:axId val="-2106991528"/>
        <c:scaling>
          <c:orientation val="minMax"/>
          <c:max val="1.0"/>
          <c:min val="0.0"/>
        </c:scaling>
        <c:delete val="0"/>
        <c:axPos val="l"/>
        <c:majorGridlines>
          <c:spPr>
            <a:ln w="3175">
              <a:solidFill>
                <a:srgbClr val="808080"/>
              </a:solidFill>
              <a:prstDash val="sysDash"/>
            </a:ln>
          </c:spPr>
        </c:majorGridlines>
        <c:numFmt formatCode="0%" sourceLinked="0"/>
        <c:majorTickMark val="none"/>
        <c:minorTickMark val="none"/>
        <c:tickLblPos val="nextTo"/>
        <c:spPr>
          <a:ln w="3175">
            <a:solidFill>
              <a:schemeClr val="tx1">
                <a:lumMod val="50000"/>
                <a:lumOff val="50000"/>
              </a:schemeClr>
            </a:solidFill>
            <a:prstDash val="sysDot"/>
          </a:ln>
        </c:spPr>
        <c:txPr>
          <a:bodyPr rot="0" vert="horz"/>
          <a:lstStyle/>
          <a:p>
            <a:pPr>
              <a:defRPr sz="700" b="0" i="0" u="none" strike="noStrike" baseline="0">
                <a:solidFill>
                  <a:schemeClr val="tx1">
                    <a:lumMod val="50000"/>
                    <a:lumOff val="50000"/>
                  </a:schemeClr>
                </a:solidFill>
                <a:latin typeface="Arial Narrow"/>
                <a:ea typeface="Arial Narrow"/>
                <a:cs typeface="Arial Narrow"/>
              </a:defRPr>
            </a:pPr>
            <a:endParaRPr lang="fr-FR"/>
          </a:p>
        </c:txPr>
        <c:crossAx val="-2106994920"/>
        <c:crosses val="autoZero"/>
        <c:crossBetween val="between"/>
        <c:majorUnit val="0.2"/>
        <c:minorUnit val="0.0500000000000001"/>
      </c:valAx>
      <c:spPr>
        <a:noFill/>
        <a:ln w="25400">
          <a:noFill/>
        </a:ln>
      </c:spPr>
    </c:plotArea>
    <c:plotVisOnly val="1"/>
    <c:dispBlanksAs val="gap"/>
    <c:showDLblsOverMax val="0"/>
  </c:chart>
  <c:spPr>
    <a:noFill/>
    <a:ln w="9525">
      <a:noFill/>
    </a:ln>
  </c:spPr>
  <c:txPr>
    <a:bodyPr/>
    <a:lstStyle/>
    <a:p>
      <a:pPr>
        <a:defRPr sz="600" b="0" i="0" u="none" strike="noStrike" baseline="0">
          <a:solidFill>
            <a:srgbClr val="000000"/>
          </a:solidFill>
          <a:latin typeface="Arial"/>
          <a:ea typeface="Arial"/>
          <a:cs typeface="Arial"/>
        </a:defRPr>
      </a:pPr>
      <a:endParaRPr lang="fr-FR"/>
    </a:p>
  </c:txPr>
  <c:printSettings>
    <c:headerFooter alignWithMargins="0">
      <c:oddFooter>&amp;L&amp;"Arial Narrow,Normal"&amp;8Edition de novembre 2015&amp;C&amp;"Arial Narrow,Normal"&amp;8©2015 : Master 2 Qualité et Performance dans les Organisations&amp;R&amp;"Arial Narrow,Normal"&amp;8&amp;P/&amp;N</c:oddFooter>
    </c:headerFooter>
    <c:pageMargins b="0.984251969" l="0.750000000000002" r="0.750000000000002" t="0.984251969" header="0.5" footer="0.5"/>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9180652418448"/>
          <c:y val="0.169134293296211"/>
          <c:w val="0.355152080989876"/>
          <c:h val="0.686758167659982"/>
        </c:manualLayout>
      </c:layout>
      <c:radarChart>
        <c:radarStyle val="filled"/>
        <c:varyColors val="0"/>
        <c:ser>
          <c:idx val="0"/>
          <c:order val="0"/>
          <c:tx>
            <c:strRef>
              <c:f>'Résultats ISO FDIS 13485'!$A$119</c:f>
              <c:strCache>
                <c:ptCount val="1"/>
                <c:pt idx="0">
                  <c:v>Article 7 : Réalisation du produit</c:v>
                </c:pt>
              </c:strCache>
            </c:strRef>
          </c:tx>
          <c:spPr>
            <a:solidFill>
              <a:srgbClr val="DCFFDB">
                <a:alpha val="83000"/>
              </a:srgbClr>
            </a:solidFill>
            <a:ln w="12700">
              <a:solidFill>
                <a:srgbClr val="008000"/>
              </a:solidFill>
            </a:ln>
          </c:spPr>
          <c:cat>
            <c:strRef>
              <c:f>'Résultats ISO FDIS 13485'!$A$120:$A$125</c:f>
              <c:strCache>
                <c:ptCount val="6"/>
                <c:pt idx="0">
                  <c:v>Article 7.1 : Planification de la réalisation du produit</c:v>
                </c:pt>
                <c:pt idx="1">
                  <c:v>Article 7.2  : Gestion des processus clients</c:v>
                </c:pt>
                <c:pt idx="2">
                  <c:v>Article 7.3 : Conception et développement</c:v>
                </c:pt>
                <c:pt idx="3">
                  <c:v>Article 7.4 : Gestion des prestataires externes</c:v>
                </c:pt>
                <c:pt idx="4">
                  <c:v>Article 7.5 : Fourniture des produits et des services</c:v>
                </c:pt>
                <c:pt idx="5">
                  <c:v>Article 7.6 : Maîtrise de la surveillance et des équipements de mesure </c:v>
                </c:pt>
              </c:strCache>
            </c:strRef>
          </c:cat>
          <c:val>
            <c:numRef>
              <c:f>'Résultats ISO FDIS 13485'!$F$120:$F$125</c:f>
              <c:numCache>
                <c:formatCode>0%</c:formatCode>
                <c:ptCount val="6"/>
                <c:pt idx="0">
                  <c:v>0.0</c:v>
                </c:pt>
                <c:pt idx="1">
                  <c:v>0.0</c:v>
                </c:pt>
                <c:pt idx="2">
                  <c:v>0.0</c:v>
                </c:pt>
                <c:pt idx="3">
                  <c:v>0.0</c:v>
                </c:pt>
                <c:pt idx="4">
                  <c:v>0.0</c:v>
                </c:pt>
                <c:pt idx="5">
                  <c:v>0.0</c:v>
                </c:pt>
              </c:numCache>
            </c:numRef>
          </c:val>
        </c:ser>
        <c:dLbls>
          <c:showLegendKey val="0"/>
          <c:showVal val="0"/>
          <c:showCatName val="0"/>
          <c:showSerName val="0"/>
          <c:showPercent val="0"/>
          <c:showBubbleSize val="0"/>
        </c:dLbls>
        <c:axId val="-2106963064"/>
        <c:axId val="-2106959672"/>
      </c:radarChart>
      <c:catAx>
        <c:axId val="-2106963064"/>
        <c:scaling>
          <c:orientation val="minMax"/>
        </c:scaling>
        <c:delete val="0"/>
        <c:axPos val="b"/>
        <c:majorGridlines>
          <c:spPr>
            <a:ln w="3175">
              <a:solidFill>
                <a:srgbClr val="969696"/>
              </a:solidFill>
              <a:prstDash val="solid"/>
            </a:ln>
          </c:spPr>
        </c:majorGridlines>
        <c:numFmt formatCode="@" sourceLinked="0"/>
        <c:majorTickMark val="out"/>
        <c:minorTickMark val="none"/>
        <c:tickLblPos val="nextTo"/>
        <c:txPr>
          <a:bodyPr rot="0" vert="horz"/>
          <a:lstStyle/>
          <a:p>
            <a:pPr>
              <a:defRPr sz="800" b="0" i="0" u="none" strike="noStrike" baseline="0">
                <a:solidFill>
                  <a:srgbClr val="008000"/>
                </a:solidFill>
                <a:latin typeface="Arial"/>
                <a:ea typeface="Arial"/>
                <a:cs typeface="Arial"/>
              </a:defRPr>
            </a:pPr>
            <a:endParaRPr lang="fr-FR"/>
          </a:p>
        </c:txPr>
        <c:crossAx val="-2106959672"/>
        <c:crosses val="autoZero"/>
        <c:auto val="0"/>
        <c:lblAlgn val="ctr"/>
        <c:lblOffset val="100"/>
        <c:noMultiLvlLbl val="0"/>
      </c:catAx>
      <c:valAx>
        <c:axId val="-2106959672"/>
        <c:scaling>
          <c:orientation val="minMax"/>
          <c:max val="1.0"/>
          <c:min val="0.0"/>
        </c:scaling>
        <c:delete val="0"/>
        <c:axPos val="l"/>
        <c:majorGridlines>
          <c:spPr>
            <a:ln w="3175">
              <a:solidFill>
                <a:srgbClr val="808080"/>
              </a:solidFill>
              <a:prstDash val="sysDash"/>
            </a:ln>
          </c:spPr>
        </c:majorGridlines>
        <c:numFmt formatCode="0%" sourceLinked="0"/>
        <c:majorTickMark val="cross"/>
        <c:minorTickMark val="none"/>
        <c:tickLblPos val="nextTo"/>
        <c:spPr>
          <a:ln w="3175">
            <a:solidFill>
              <a:srgbClr val="969696"/>
            </a:solidFill>
            <a:prstDash val="sysDot"/>
          </a:ln>
        </c:spPr>
        <c:txPr>
          <a:bodyPr rot="0" vert="horz"/>
          <a:lstStyle/>
          <a:p>
            <a:pPr>
              <a:defRPr sz="700" b="0" i="0" u="none" strike="noStrike" baseline="0">
                <a:solidFill>
                  <a:schemeClr val="tx1">
                    <a:lumMod val="50000"/>
                    <a:lumOff val="50000"/>
                  </a:schemeClr>
                </a:solidFill>
                <a:latin typeface="Arial Narrow"/>
                <a:ea typeface="Arial Narrow"/>
                <a:cs typeface="Arial Narrow"/>
              </a:defRPr>
            </a:pPr>
            <a:endParaRPr lang="fr-FR"/>
          </a:p>
        </c:txPr>
        <c:crossAx val="-2106963064"/>
        <c:crosses val="autoZero"/>
        <c:crossBetween val="between"/>
        <c:majorUnit val="0.2"/>
        <c:minorUnit val="0.0500000000000001"/>
      </c:valAx>
      <c:spPr>
        <a:noFill/>
        <a:ln w="25400">
          <a:noFill/>
        </a:ln>
      </c:spPr>
    </c:plotArea>
    <c:plotVisOnly val="1"/>
    <c:dispBlanksAs val="gap"/>
    <c:showDLblsOverMax val="0"/>
  </c:chart>
  <c:spPr>
    <a:noFill/>
    <a:ln w="9525">
      <a:noFill/>
    </a:ln>
  </c:spPr>
  <c:txPr>
    <a:bodyPr/>
    <a:lstStyle/>
    <a:p>
      <a:pPr>
        <a:defRPr sz="600" b="0" i="0" u="none" strike="noStrike" baseline="0">
          <a:solidFill>
            <a:srgbClr val="000000"/>
          </a:solidFill>
          <a:latin typeface="Arial"/>
          <a:ea typeface="Arial"/>
          <a:cs typeface="Arial"/>
        </a:defRPr>
      </a:pPr>
      <a:endParaRPr lang="fr-FR"/>
    </a:p>
  </c:txPr>
  <c:printSettings>
    <c:headerFooter alignWithMargins="0">
      <c:oddFooter>&amp;L&amp;"Arial Narrow,Normal"&amp;8Edition de novembre 2015&amp;C&amp;"Arial Narrow,Normal"&amp;8©2015 : Master 2 Qualité et Performance dans les Organisations&amp;R&amp;"Arial Narrow,Normal"&amp;8&amp;P/&amp;N</c:oddFooter>
    </c:headerFooter>
    <c:pageMargins b="0.984251969" l="0.750000000000002" r="0.750000000000002" t="0.984251969" header="0.5" footer="0.5"/>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4210404784446"/>
          <c:y val="0.122565350062949"/>
          <c:w val="0.424910291638765"/>
          <c:h val="0.791647568444188"/>
        </c:manualLayout>
      </c:layout>
      <c:radarChart>
        <c:radarStyle val="filled"/>
        <c:varyColors val="0"/>
        <c:ser>
          <c:idx val="0"/>
          <c:order val="0"/>
          <c:tx>
            <c:strRef>
              <c:f>'Résultats ISO FDIS 13485'!$A$126</c:f>
              <c:strCache>
                <c:ptCount val="1"/>
                <c:pt idx="0">
                  <c:v>Article 8 : Mesure, analyse et amélioration</c:v>
                </c:pt>
              </c:strCache>
            </c:strRef>
          </c:tx>
          <c:spPr>
            <a:solidFill>
              <a:srgbClr val="DCFFDB">
                <a:alpha val="67000"/>
              </a:srgbClr>
            </a:solidFill>
            <a:ln>
              <a:solidFill>
                <a:srgbClr val="008000"/>
              </a:solidFill>
            </a:ln>
          </c:spPr>
          <c:cat>
            <c:strRef>
              <c:f>'Résultats ISO FDIS 13485'!$A$127:$A$131</c:f>
              <c:strCache>
                <c:ptCount val="5"/>
                <c:pt idx="0">
                  <c:v>Article 8.1 : Généralités</c:v>
                </c:pt>
                <c:pt idx="1">
                  <c:v>Article 8.2 : Surveillance et mesure</c:v>
                </c:pt>
                <c:pt idx="2">
                  <c:v>Article 8.3 : Maîtrise des non-conformités</c:v>
                </c:pt>
                <c:pt idx="3">
                  <c:v>Article 8.4 : Analyse et évaluation des données</c:v>
                </c:pt>
                <c:pt idx="4">
                  <c:v>Article 8.5 : Amélioration</c:v>
                </c:pt>
              </c:strCache>
            </c:strRef>
          </c:cat>
          <c:val>
            <c:numRef>
              <c:f>'Résultats ISO FDIS 13485'!$F$127:$F$131</c:f>
              <c:numCache>
                <c:formatCode>0%</c:formatCode>
                <c:ptCount val="5"/>
                <c:pt idx="0">
                  <c:v>0.0</c:v>
                </c:pt>
                <c:pt idx="1">
                  <c:v>0.0</c:v>
                </c:pt>
                <c:pt idx="2">
                  <c:v>0.0</c:v>
                </c:pt>
                <c:pt idx="3">
                  <c:v>0.0</c:v>
                </c:pt>
                <c:pt idx="4">
                  <c:v>0.0</c:v>
                </c:pt>
              </c:numCache>
            </c:numRef>
          </c:val>
        </c:ser>
        <c:dLbls>
          <c:showLegendKey val="0"/>
          <c:showVal val="0"/>
          <c:showCatName val="0"/>
          <c:showSerName val="0"/>
          <c:showPercent val="0"/>
          <c:showBubbleSize val="0"/>
        </c:dLbls>
        <c:axId val="-2106931512"/>
        <c:axId val="-2106928120"/>
      </c:radarChart>
      <c:catAx>
        <c:axId val="-2106931512"/>
        <c:scaling>
          <c:orientation val="minMax"/>
        </c:scaling>
        <c:delete val="0"/>
        <c:axPos val="b"/>
        <c:majorGridlines>
          <c:spPr>
            <a:ln w="3175">
              <a:solidFill>
                <a:srgbClr val="969696"/>
              </a:solidFill>
              <a:prstDash val="solid"/>
            </a:ln>
          </c:spPr>
        </c:majorGridlines>
        <c:numFmt formatCode="@" sourceLinked="0"/>
        <c:majorTickMark val="out"/>
        <c:minorTickMark val="none"/>
        <c:tickLblPos val="nextTo"/>
        <c:txPr>
          <a:bodyPr rot="0" vert="horz"/>
          <a:lstStyle/>
          <a:p>
            <a:pPr>
              <a:defRPr sz="800" b="0" i="0" u="none" strike="noStrike" baseline="0">
                <a:solidFill>
                  <a:srgbClr val="008000"/>
                </a:solidFill>
                <a:latin typeface="Arial"/>
                <a:ea typeface="Arial"/>
                <a:cs typeface="Arial"/>
              </a:defRPr>
            </a:pPr>
            <a:endParaRPr lang="fr-FR"/>
          </a:p>
        </c:txPr>
        <c:crossAx val="-2106928120"/>
        <c:crosses val="autoZero"/>
        <c:auto val="0"/>
        <c:lblAlgn val="ctr"/>
        <c:lblOffset val="100"/>
        <c:noMultiLvlLbl val="0"/>
      </c:catAx>
      <c:valAx>
        <c:axId val="-2106928120"/>
        <c:scaling>
          <c:orientation val="minMax"/>
          <c:max val="1.0"/>
          <c:min val="0.0"/>
        </c:scaling>
        <c:delete val="0"/>
        <c:axPos val="l"/>
        <c:majorGridlines>
          <c:spPr>
            <a:ln w="3175">
              <a:solidFill>
                <a:srgbClr val="808080"/>
              </a:solidFill>
              <a:prstDash val="sysDash"/>
            </a:ln>
          </c:spPr>
        </c:majorGridlines>
        <c:numFmt formatCode="0%" sourceLinked="0"/>
        <c:majorTickMark val="cross"/>
        <c:minorTickMark val="none"/>
        <c:tickLblPos val="nextTo"/>
        <c:spPr>
          <a:ln w="3175">
            <a:solidFill>
              <a:srgbClr val="969696"/>
            </a:solidFill>
            <a:prstDash val="sysDot"/>
          </a:ln>
        </c:spPr>
        <c:txPr>
          <a:bodyPr rot="0" vert="horz"/>
          <a:lstStyle/>
          <a:p>
            <a:pPr>
              <a:defRPr sz="700" b="0" i="0" u="none" strike="noStrike" baseline="0">
                <a:solidFill>
                  <a:schemeClr val="tx1">
                    <a:lumMod val="50000"/>
                    <a:lumOff val="50000"/>
                  </a:schemeClr>
                </a:solidFill>
                <a:latin typeface="Arial Narrow"/>
                <a:ea typeface="Arial Narrow"/>
                <a:cs typeface="Arial Narrow"/>
              </a:defRPr>
            </a:pPr>
            <a:endParaRPr lang="fr-FR"/>
          </a:p>
        </c:txPr>
        <c:crossAx val="-2106931512"/>
        <c:crosses val="autoZero"/>
        <c:crossBetween val="between"/>
        <c:majorUnit val="0.2"/>
        <c:minorUnit val="0.0500000000000001"/>
      </c:valAx>
      <c:spPr>
        <a:noFill/>
        <a:ln w="25400">
          <a:noFill/>
        </a:ln>
      </c:spPr>
    </c:plotArea>
    <c:plotVisOnly val="1"/>
    <c:dispBlanksAs val="gap"/>
    <c:showDLblsOverMax val="0"/>
  </c:chart>
  <c:spPr>
    <a:noFill/>
    <a:ln w="9525">
      <a:noFill/>
    </a:ln>
  </c:spPr>
  <c:txPr>
    <a:bodyPr/>
    <a:lstStyle/>
    <a:p>
      <a:pPr>
        <a:defRPr sz="600" b="0" i="0" u="none" strike="noStrike" baseline="0">
          <a:solidFill>
            <a:srgbClr val="000000"/>
          </a:solidFill>
          <a:latin typeface="Arial"/>
          <a:ea typeface="Arial"/>
          <a:cs typeface="Arial"/>
        </a:defRPr>
      </a:pPr>
      <a:endParaRPr lang="fr-FR"/>
    </a:p>
  </c:txPr>
  <c:printSettings>
    <c:headerFooter alignWithMargins="0">
      <c:oddFooter>&amp;L&amp;"Arial Narrow,Normal"&amp;8Edition de novembre 2015&amp;C&amp;"Arial Narrow,Normal"&amp;8©2015 : Master 2 Qualité et Performance dans les Organisations&amp;R&amp;"Arial Narrow,Normal"&amp;8&amp;P/&amp;N</c:oddFooter>
    </c:headerFooter>
    <c:pageMargins b="0.984251969" l="0.750000000000002" r="0.750000000000002" t="0.984251969" header="0.5" footer="0.5"/>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Article 4</c:v>
          </c:tx>
          <c:spPr>
            <a:solidFill>
              <a:srgbClr val="DCFFDB">
                <a:alpha val="61000"/>
              </a:srgbClr>
            </a:solidFill>
            <a:ln w="12700" cmpd="sng">
              <a:solidFill>
                <a:srgbClr val="008000"/>
              </a:solidFill>
            </a:ln>
          </c:spPr>
          <c:invertIfNegative val="0"/>
          <c:cat>
            <c:strRef>
              <c:f>'Résultats ISO FDIS 13485'!$A$105:$A$106</c:f>
              <c:strCache>
                <c:ptCount val="2"/>
                <c:pt idx="0">
                  <c:v>Article 4.1 : Exigences générales du SMQ et ses processus</c:v>
                </c:pt>
                <c:pt idx="1">
                  <c:v>Article 4.2 : Exigences relatives à la documentation</c:v>
                </c:pt>
              </c:strCache>
            </c:strRef>
          </c:cat>
          <c:val>
            <c:numRef>
              <c:f>'Résultats ISO FDIS 13485'!$F$105:$F$106</c:f>
              <c:numCache>
                <c:formatCode>0%</c:formatCode>
                <c:ptCount val="2"/>
                <c:pt idx="0">
                  <c:v>0.0</c:v>
                </c:pt>
                <c:pt idx="1">
                  <c:v>0.0</c:v>
                </c:pt>
              </c:numCache>
            </c:numRef>
          </c:val>
        </c:ser>
        <c:dLbls>
          <c:showLegendKey val="0"/>
          <c:showVal val="0"/>
          <c:showCatName val="0"/>
          <c:showSerName val="0"/>
          <c:showPercent val="0"/>
          <c:showBubbleSize val="0"/>
        </c:dLbls>
        <c:gapWidth val="150"/>
        <c:axId val="2146687832"/>
        <c:axId val="2146690920"/>
      </c:barChart>
      <c:catAx>
        <c:axId val="2146687832"/>
        <c:scaling>
          <c:orientation val="minMax"/>
        </c:scaling>
        <c:delete val="0"/>
        <c:axPos val="b"/>
        <c:majorTickMark val="out"/>
        <c:minorTickMark val="none"/>
        <c:tickLblPos val="nextTo"/>
        <c:txPr>
          <a:bodyPr/>
          <a:lstStyle/>
          <a:p>
            <a:pPr>
              <a:defRPr sz="800">
                <a:solidFill>
                  <a:srgbClr val="008000"/>
                </a:solidFill>
              </a:defRPr>
            </a:pPr>
            <a:endParaRPr lang="fr-FR"/>
          </a:p>
        </c:txPr>
        <c:crossAx val="2146690920"/>
        <c:crosses val="autoZero"/>
        <c:auto val="1"/>
        <c:lblAlgn val="ctr"/>
        <c:lblOffset val="100"/>
        <c:noMultiLvlLbl val="0"/>
      </c:catAx>
      <c:valAx>
        <c:axId val="2146690920"/>
        <c:scaling>
          <c:orientation val="minMax"/>
          <c:max val="1.0"/>
          <c:min val="0.0"/>
        </c:scaling>
        <c:delete val="0"/>
        <c:axPos val="l"/>
        <c:majorGridlines>
          <c:spPr>
            <a:ln w="3175" cmpd="sng">
              <a:solidFill>
                <a:schemeClr val="tx1">
                  <a:lumMod val="50000"/>
                  <a:lumOff val="50000"/>
                </a:schemeClr>
              </a:solidFill>
              <a:prstDash val="sysDot"/>
            </a:ln>
          </c:spPr>
        </c:majorGridlines>
        <c:numFmt formatCode="0%" sourceLinked="0"/>
        <c:majorTickMark val="out"/>
        <c:minorTickMark val="none"/>
        <c:tickLblPos val="nextTo"/>
        <c:txPr>
          <a:bodyPr/>
          <a:lstStyle/>
          <a:p>
            <a:pPr>
              <a:defRPr sz="800">
                <a:solidFill>
                  <a:schemeClr val="tx1">
                    <a:lumMod val="50000"/>
                    <a:lumOff val="50000"/>
                  </a:schemeClr>
                </a:solidFill>
              </a:defRPr>
            </a:pPr>
            <a:endParaRPr lang="fr-FR"/>
          </a:p>
        </c:txPr>
        <c:crossAx val="2146687832"/>
        <c:crosses val="autoZero"/>
        <c:crossBetween val="between"/>
        <c:majorUnit val="0.2"/>
      </c:valAx>
      <c:spPr>
        <a:noFill/>
        <a:ln w="3175" cmpd="sng">
          <a:prstDash val="sysDot"/>
        </a:ln>
      </c:spPr>
    </c:plotArea>
    <c:plotVisOnly val="1"/>
    <c:dispBlanksAs val="gap"/>
    <c:showDLblsOverMax val="0"/>
  </c:chart>
  <c:spPr>
    <a:noFill/>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352109832425"/>
          <c:y val="0.0553080205995667"/>
          <c:w val="0.886854189380174"/>
          <c:h val="0.721902216918108"/>
        </c:manualLayout>
      </c:layout>
      <c:barChart>
        <c:barDir val="col"/>
        <c:grouping val="clustered"/>
        <c:varyColors val="0"/>
        <c:ser>
          <c:idx val="0"/>
          <c:order val="0"/>
          <c:tx>
            <c:v>Histo Conformité</c:v>
          </c:tx>
          <c:spPr>
            <a:solidFill>
              <a:srgbClr val="FFE9F9">
                <a:alpha val="67000"/>
              </a:srgbClr>
            </a:solidFill>
            <a:ln>
              <a:solidFill>
                <a:srgbClr val="FF6FCF"/>
              </a:solidFill>
            </a:ln>
          </c:spPr>
          <c:invertIfNegative val="0"/>
          <c:dLbls>
            <c:txPr>
              <a:bodyPr/>
              <a:lstStyle/>
              <a:p>
                <a:pPr>
                  <a:defRPr>
                    <a:solidFill>
                      <a:srgbClr val="FF0092"/>
                    </a:solidFill>
                  </a:defRPr>
                </a:pPr>
                <a:endParaRPr lang="fr-FR"/>
              </a:p>
            </c:txPr>
            <c:showLegendKey val="0"/>
            <c:showVal val="1"/>
            <c:showCatName val="0"/>
            <c:showSerName val="0"/>
            <c:showPercent val="0"/>
            <c:showBubbleSize val="0"/>
            <c:showLeaderLines val="0"/>
          </c:dLbls>
          <c:cat>
            <c:strRef>
              <c:f>'Estim. ISO 9001'!$L$11:$L$14</c:f>
              <c:strCache>
                <c:ptCount val="4"/>
                <c:pt idx="0">
                  <c:v>Insuffisant</c:v>
                </c:pt>
                <c:pt idx="1">
                  <c:v>Informel</c:v>
                </c:pt>
                <c:pt idx="2">
                  <c:v>Convaincant</c:v>
                </c:pt>
                <c:pt idx="3">
                  <c:v>Conforme</c:v>
                </c:pt>
              </c:strCache>
            </c:strRef>
          </c:cat>
          <c:val>
            <c:numRef>
              <c:f>'Estim. ISO 9001'!$M$11:$M$14</c:f>
              <c:numCache>
                <c:formatCode>General</c:formatCode>
                <c:ptCount val="4"/>
                <c:pt idx="0">
                  <c:v>28.0</c:v>
                </c:pt>
                <c:pt idx="1">
                  <c:v>0.0</c:v>
                </c:pt>
                <c:pt idx="2">
                  <c:v>0.0</c:v>
                </c:pt>
                <c:pt idx="3">
                  <c:v>0.0</c:v>
                </c:pt>
              </c:numCache>
            </c:numRef>
          </c:val>
        </c:ser>
        <c:dLbls>
          <c:showLegendKey val="0"/>
          <c:showVal val="0"/>
          <c:showCatName val="0"/>
          <c:showSerName val="0"/>
          <c:showPercent val="0"/>
          <c:showBubbleSize val="0"/>
        </c:dLbls>
        <c:gapWidth val="150"/>
        <c:axId val="2147322072"/>
        <c:axId val="2147332968"/>
      </c:barChart>
      <c:catAx>
        <c:axId val="2147322072"/>
        <c:scaling>
          <c:orientation val="minMax"/>
        </c:scaling>
        <c:delete val="0"/>
        <c:axPos val="b"/>
        <c:majorTickMark val="none"/>
        <c:minorTickMark val="none"/>
        <c:tickLblPos val="nextTo"/>
        <c:txPr>
          <a:bodyPr/>
          <a:lstStyle/>
          <a:p>
            <a:pPr>
              <a:defRPr>
                <a:solidFill>
                  <a:srgbClr val="FF0092"/>
                </a:solidFill>
              </a:defRPr>
            </a:pPr>
            <a:endParaRPr lang="fr-FR"/>
          </a:p>
        </c:txPr>
        <c:crossAx val="2147332968"/>
        <c:crosses val="autoZero"/>
        <c:auto val="1"/>
        <c:lblAlgn val="ctr"/>
        <c:lblOffset val="100"/>
        <c:noMultiLvlLbl val="0"/>
      </c:catAx>
      <c:valAx>
        <c:axId val="2147332968"/>
        <c:scaling>
          <c:orientation val="minMax"/>
        </c:scaling>
        <c:delete val="0"/>
        <c:axPos val="l"/>
        <c:majorGridlines/>
        <c:numFmt formatCode="General" sourceLinked="1"/>
        <c:majorTickMark val="none"/>
        <c:minorTickMark val="none"/>
        <c:tickLblPos val="nextTo"/>
        <c:crossAx val="2147322072"/>
        <c:crosses val="autoZero"/>
        <c:crossBetween val="between"/>
      </c:valAx>
      <c:spPr>
        <a:noFill/>
      </c:spPr>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fr-FR" sz="1100"/>
              <a:t>Véracité des critères d'exigence</a:t>
            </a:r>
          </a:p>
        </c:rich>
      </c:tx>
      <c:layout>
        <c:manualLayout>
          <c:xMode val="edge"/>
          <c:yMode val="edge"/>
          <c:x val="0.0853824861394975"/>
          <c:y val="0.0453900709219858"/>
        </c:manualLayout>
      </c:layout>
      <c:overlay val="0"/>
    </c:title>
    <c:autoTitleDeleted val="0"/>
    <c:plotArea>
      <c:layout>
        <c:manualLayout>
          <c:layoutTarget val="inner"/>
          <c:xMode val="edge"/>
          <c:yMode val="edge"/>
          <c:x val="0.10648053318195"/>
          <c:y val="0.187857336005353"/>
          <c:w val="0.862720452251161"/>
          <c:h val="0.592217116485638"/>
        </c:manualLayout>
      </c:layout>
      <c:barChart>
        <c:barDir val="col"/>
        <c:grouping val="clustered"/>
        <c:varyColors val="0"/>
        <c:ser>
          <c:idx val="0"/>
          <c:order val="0"/>
          <c:spPr>
            <a:solidFill>
              <a:srgbClr val="EBF5FF">
                <a:alpha val="67000"/>
              </a:srgbClr>
            </a:solidFill>
            <a:ln>
              <a:solidFill>
                <a:srgbClr val="3366FF"/>
              </a:solidFill>
            </a:ln>
          </c:spPr>
          <c:invertIfNegative val="0"/>
          <c:dLbls>
            <c:txPr>
              <a:bodyPr/>
              <a:lstStyle/>
              <a:p>
                <a:pPr>
                  <a:defRPr>
                    <a:solidFill>
                      <a:srgbClr val="3366FF"/>
                    </a:solidFill>
                  </a:defRPr>
                </a:pPr>
                <a:endParaRPr lang="fr-FR"/>
              </a:p>
            </c:txPr>
            <c:showLegendKey val="0"/>
            <c:showVal val="1"/>
            <c:showCatName val="0"/>
            <c:showSerName val="0"/>
            <c:showPercent val="0"/>
            <c:showBubbleSize val="0"/>
            <c:showLeaderLines val="0"/>
          </c:dLbls>
          <c:cat>
            <c:strRef>
              <c:f>'Résultats Mutualisés'!$L$22:$L$27</c:f>
              <c:strCache>
                <c:ptCount val="6"/>
                <c:pt idx="0">
                  <c:v>FAUX unanime</c:v>
                </c:pt>
                <c:pt idx="1">
                  <c:v>FAUX</c:v>
                </c:pt>
                <c:pt idx="2">
                  <c:v>Plutôt FAUX</c:v>
                </c:pt>
                <c:pt idx="3">
                  <c:v>Plutôt VRAI</c:v>
                </c:pt>
                <c:pt idx="4">
                  <c:v>VRAI</c:v>
                </c:pt>
                <c:pt idx="5">
                  <c:v>VRAI Prouvé</c:v>
                </c:pt>
              </c:strCache>
            </c:strRef>
          </c:cat>
          <c:val>
            <c:numRef>
              <c:f>'Résultats Mutualisés'!$M$22:$M$27</c:f>
              <c:numCache>
                <c:formatCode>General</c:formatCode>
                <c:ptCount val="6"/>
                <c:pt idx="0">
                  <c:v>0.0</c:v>
                </c:pt>
                <c:pt idx="1">
                  <c:v>0.0</c:v>
                </c:pt>
                <c:pt idx="2">
                  <c:v>0.0</c:v>
                </c:pt>
                <c:pt idx="3">
                  <c:v>0.0</c:v>
                </c:pt>
                <c:pt idx="4">
                  <c:v>0.0</c:v>
                </c:pt>
                <c:pt idx="5">
                  <c:v>0.0</c:v>
                </c:pt>
              </c:numCache>
            </c:numRef>
          </c:val>
        </c:ser>
        <c:dLbls>
          <c:showLegendKey val="0"/>
          <c:showVal val="0"/>
          <c:showCatName val="0"/>
          <c:showSerName val="0"/>
          <c:showPercent val="0"/>
          <c:showBubbleSize val="0"/>
        </c:dLbls>
        <c:gapWidth val="150"/>
        <c:axId val="-2124375608"/>
        <c:axId val="-2124372632"/>
      </c:barChart>
      <c:catAx>
        <c:axId val="-2124375608"/>
        <c:scaling>
          <c:orientation val="minMax"/>
        </c:scaling>
        <c:delete val="0"/>
        <c:axPos val="b"/>
        <c:majorTickMark val="none"/>
        <c:minorTickMark val="none"/>
        <c:tickLblPos val="nextTo"/>
        <c:crossAx val="-2124372632"/>
        <c:crosses val="autoZero"/>
        <c:auto val="1"/>
        <c:lblAlgn val="ctr"/>
        <c:lblOffset val="100"/>
        <c:noMultiLvlLbl val="0"/>
      </c:catAx>
      <c:valAx>
        <c:axId val="-2124372632"/>
        <c:scaling>
          <c:orientation val="minMax"/>
        </c:scaling>
        <c:delete val="0"/>
        <c:axPos val="l"/>
        <c:majorGridlines/>
        <c:numFmt formatCode="General" sourceLinked="1"/>
        <c:majorTickMark val="none"/>
        <c:minorTickMark val="none"/>
        <c:tickLblPos val="nextTo"/>
        <c:crossAx val="-2124375608"/>
        <c:crosses val="autoZero"/>
        <c:crossBetween val="between"/>
        <c:majorUnit val="100.0"/>
        <c:minorUnit val="10.0"/>
      </c:valAx>
      <c:spPr>
        <a:noFill/>
      </c:spPr>
    </c:plotArea>
    <c:plotVisOnly val="1"/>
    <c:dispBlanksAs val="gap"/>
    <c:showDLblsOverMax val="0"/>
  </c:chart>
  <c:spPr>
    <a:noFill/>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solidFill>
                  <a:srgbClr val="FF0092"/>
                </a:solidFill>
              </a:defRPr>
            </a:pPr>
            <a:r>
              <a:rPr lang="fr-FR" sz="1100">
                <a:solidFill>
                  <a:srgbClr val="FF0092"/>
                </a:solidFill>
              </a:rPr>
              <a:t>Véracité des critères d'exigence</a:t>
            </a:r>
          </a:p>
        </c:rich>
      </c:tx>
      <c:layout>
        <c:manualLayout>
          <c:xMode val="edge"/>
          <c:yMode val="edge"/>
          <c:x val="0.00794135370997277"/>
          <c:y val="0.0453899698181292"/>
        </c:manualLayout>
      </c:layout>
      <c:overlay val="0"/>
    </c:title>
    <c:autoTitleDeleted val="0"/>
    <c:plotArea>
      <c:layout>
        <c:manualLayout>
          <c:layoutTarget val="inner"/>
          <c:xMode val="edge"/>
          <c:yMode val="edge"/>
          <c:x val="0.10648053318195"/>
          <c:y val="0.187857336005353"/>
          <c:w val="0.862720452251161"/>
          <c:h val="0.592217116485638"/>
        </c:manualLayout>
      </c:layout>
      <c:barChart>
        <c:barDir val="col"/>
        <c:grouping val="clustered"/>
        <c:varyColors val="0"/>
        <c:ser>
          <c:idx val="0"/>
          <c:order val="0"/>
          <c:spPr>
            <a:solidFill>
              <a:srgbClr val="FFE9F9">
                <a:alpha val="67000"/>
              </a:srgbClr>
            </a:solidFill>
            <a:ln>
              <a:solidFill>
                <a:srgbClr val="FF6FCF"/>
              </a:solidFill>
            </a:ln>
          </c:spPr>
          <c:invertIfNegative val="0"/>
          <c:dLbls>
            <c:txPr>
              <a:bodyPr/>
              <a:lstStyle/>
              <a:p>
                <a:pPr>
                  <a:defRPr>
                    <a:solidFill>
                      <a:srgbClr val="FF0092"/>
                    </a:solidFill>
                  </a:defRPr>
                </a:pPr>
                <a:endParaRPr lang="fr-FR"/>
              </a:p>
            </c:txPr>
            <c:showLegendKey val="0"/>
            <c:showVal val="1"/>
            <c:showCatName val="0"/>
            <c:showSerName val="0"/>
            <c:showPercent val="0"/>
            <c:showBubbleSize val="0"/>
            <c:showLeaderLines val="0"/>
          </c:dLbls>
          <c:cat>
            <c:strRef>
              <c:f>'Estim. ISO 9001'!$L$22:$L$27</c:f>
              <c:strCache>
                <c:ptCount val="6"/>
                <c:pt idx="0">
                  <c:v>FAUX unanime</c:v>
                </c:pt>
                <c:pt idx="1">
                  <c:v>FAUX</c:v>
                </c:pt>
                <c:pt idx="2">
                  <c:v>Plutôt FAUX</c:v>
                </c:pt>
                <c:pt idx="3">
                  <c:v>Plutôt VRAI</c:v>
                </c:pt>
                <c:pt idx="4">
                  <c:v>VRAI</c:v>
                </c:pt>
                <c:pt idx="5">
                  <c:v>VRAI Prouvé</c:v>
                </c:pt>
              </c:strCache>
            </c:strRef>
          </c:cat>
          <c:val>
            <c:numRef>
              <c:f>'Estim. ISO 9001'!$N$22:$N$27</c:f>
              <c:numCache>
                <c:formatCode>0</c:formatCode>
                <c:ptCount val="6"/>
                <c:pt idx="0">
                  <c:v>0.0</c:v>
                </c:pt>
                <c:pt idx="1">
                  <c:v>0.0</c:v>
                </c:pt>
                <c:pt idx="2">
                  <c:v>0.0</c:v>
                </c:pt>
                <c:pt idx="3">
                  <c:v>0.0</c:v>
                </c:pt>
                <c:pt idx="4">
                  <c:v>0.0</c:v>
                </c:pt>
                <c:pt idx="5">
                  <c:v>0.0</c:v>
                </c:pt>
              </c:numCache>
            </c:numRef>
          </c:val>
        </c:ser>
        <c:dLbls>
          <c:showLegendKey val="0"/>
          <c:showVal val="0"/>
          <c:showCatName val="0"/>
          <c:showSerName val="0"/>
          <c:showPercent val="0"/>
          <c:showBubbleSize val="0"/>
        </c:dLbls>
        <c:gapWidth val="150"/>
        <c:axId val="2146549416"/>
        <c:axId val="2146450520"/>
      </c:barChart>
      <c:catAx>
        <c:axId val="2146549416"/>
        <c:scaling>
          <c:orientation val="minMax"/>
        </c:scaling>
        <c:delete val="0"/>
        <c:axPos val="b"/>
        <c:majorTickMark val="none"/>
        <c:minorTickMark val="none"/>
        <c:tickLblPos val="nextTo"/>
        <c:txPr>
          <a:bodyPr/>
          <a:lstStyle/>
          <a:p>
            <a:pPr>
              <a:defRPr>
                <a:solidFill>
                  <a:srgbClr val="FF0092"/>
                </a:solidFill>
              </a:defRPr>
            </a:pPr>
            <a:endParaRPr lang="fr-FR"/>
          </a:p>
        </c:txPr>
        <c:crossAx val="2146450520"/>
        <c:crosses val="autoZero"/>
        <c:auto val="1"/>
        <c:lblAlgn val="ctr"/>
        <c:lblOffset val="100"/>
        <c:noMultiLvlLbl val="0"/>
      </c:catAx>
      <c:valAx>
        <c:axId val="2146450520"/>
        <c:scaling>
          <c:orientation val="minMax"/>
        </c:scaling>
        <c:delete val="0"/>
        <c:axPos val="l"/>
        <c:majorGridlines/>
        <c:numFmt formatCode="0" sourceLinked="1"/>
        <c:majorTickMark val="none"/>
        <c:minorTickMark val="none"/>
        <c:tickLblPos val="nextTo"/>
        <c:crossAx val="2146549416"/>
        <c:crosses val="autoZero"/>
        <c:crossBetween val="between"/>
        <c:majorUnit val="100.0"/>
        <c:minorUnit val="10.0"/>
      </c:valAx>
      <c:spPr>
        <a:noFill/>
      </c:spPr>
    </c:plotArea>
    <c:plotVisOnly val="1"/>
    <c:dispBlanksAs val="gap"/>
    <c:showDLblsOverMax val="0"/>
  </c:chart>
  <c:spPr>
    <a:noFill/>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204215641997369"/>
          <c:y val="0.17913972709933"/>
          <c:w val="0.553024721660416"/>
          <c:h val="0.688704699955984"/>
        </c:manualLayout>
      </c:layout>
      <c:radarChart>
        <c:radarStyle val="filled"/>
        <c:varyColors val="0"/>
        <c:ser>
          <c:idx val="1"/>
          <c:order val="0"/>
          <c:tx>
            <c:v>Coloriage Art4</c:v>
          </c:tx>
          <c:spPr>
            <a:solidFill>
              <a:srgbClr val="89FF00">
                <a:alpha val="20000"/>
              </a:srgbClr>
            </a:solidFill>
            <a:ln w="25400">
              <a:noFill/>
            </a:ln>
          </c:spPr>
          <c:cat>
            <c:strRef>
              <c:f>('Estim. ISO 9001'!$A$122,'Estim. ISO 9001'!$A$127,'Estim. ISO 9001'!$A$131,'Estim. ISO 9001'!$A$135,'Estim. ISO 9001'!$A$141,'Estim. ISO 9001'!$A$149,'Estim. ISO 9001'!$A$153)</c:f>
              <c:strCache>
                <c:ptCount val="7"/>
                <c:pt idx="0">
                  <c:v>Art 4 : Contexte de l'organisme</c:v>
                </c:pt>
                <c:pt idx="1">
                  <c:v>Art 5 : Leadership</c:v>
                </c:pt>
                <c:pt idx="2">
                  <c:v>Art 6 : Planification </c:v>
                </c:pt>
                <c:pt idx="3">
                  <c:v>Art 7 : Support</c:v>
                </c:pt>
                <c:pt idx="4">
                  <c:v>Art 8 : Réalisation des activités opérationnelles</c:v>
                </c:pt>
                <c:pt idx="5">
                  <c:v>Art 9 : Evaluation des performances</c:v>
                </c:pt>
                <c:pt idx="6">
                  <c:v>Art 10 : Amélioration</c:v>
                </c:pt>
              </c:strCache>
            </c:strRef>
          </c:cat>
          <c:val>
            <c:numRef>
              <c:f>'Estim. ISO 9001'!$P$12:$P$18</c:f>
              <c:numCache>
                <c:formatCode>General</c:formatCode>
                <c:ptCount val="7"/>
                <c:pt idx="0">
                  <c:v>1.0</c:v>
                </c:pt>
                <c:pt idx="1">
                  <c:v>1.0</c:v>
                </c:pt>
                <c:pt idx="2">
                  <c:v>0.0</c:v>
                </c:pt>
                <c:pt idx="3">
                  <c:v>0.0</c:v>
                </c:pt>
                <c:pt idx="4">
                  <c:v>0.0</c:v>
                </c:pt>
                <c:pt idx="5">
                  <c:v>0.0</c:v>
                </c:pt>
                <c:pt idx="6">
                  <c:v>0.0</c:v>
                </c:pt>
              </c:numCache>
            </c:numRef>
          </c:val>
        </c:ser>
        <c:ser>
          <c:idx val="2"/>
          <c:order val="1"/>
          <c:tx>
            <c:v>Coloriage Art5</c:v>
          </c:tx>
          <c:spPr>
            <a:solidFill>
              <a:srgbClr val="FFCD00">
                <a:alpha val="20000"/>
              </a:srgbClr>
            </a:solidFill>
            <a:ln w="25400">
              <a:noFill/>
            </a:ln>
          </c:spPr>
          <c:cat>
            <c:strRef>
              <c:f>('Estim. ISO 9001'!$A$122,'Estim. ISO 9001'!$A$127,'Estim. ISO 9001'!$A$131,'Estim. ISO 9001'!$A$135,'Estim. ISO 9001'!$A$141,'Estim. ISO 9001'!$A$149,'Estim. ISO 9001'!$A$153)</c:f>
              <c:strCache>
                <c:ptCount val="7"/>
                <c:pt idx="0">
                  <c:v>Art 4 : Contexte de l'organisme</c:v>
                </c:pt>
                <c:pt idx="1">
                  <c:v>Art 5 : Leadership</c:v>
                </c:pt>
                <c:pt idx="2">
                  <c:v>Art 6 : Planification </c:v>
                </c:pt>
                <c:pt idx="3">
                  <c:v>Art 7 : Support</c:v>
                </c:pt>
                <c:pt idx="4">
                  <c:v>Art 8 : Réalisation des activités opérationnelles</c:v>
                </c:pt>
                <c:pt idx="5">
                  <c:v>Art 9 : Evaluation des performances</c:v>
                </c:pt>
                <c:pt idx="6">
                  <c:v>Art 10 : Amélioration</c:v>
                </c:pt>
              </c:strCache>
            </c:strRef>
          </c:cat>
          <c:val>
            <c:numRef>
              <c:f>'Estim. ISO 9001'!$Q$12:$Q$18</c:f>
              <c:numCache>
                <c:formatCode>General</c:formatCode>
                <c:ptCount val="7"/>
                <c:pt idx="0">
                  <c:v>0.0</c:v>
                </c:pt>
                <c:pt idx="1">
                  <c:v>1.0</c:v>
                </c:pt>
                <c:pt idx="2">
                  <c:v>1.0</c:v>
                </c:pt>
                <c:pt idx="3">
                  <c:v>0.0</c:v>
                </c:pt>
                <c:pt idx="4">
                  <c:v>0.0</c:v>
                </c:pt>
                <c:pt idx="5">
                  <c:v>0.0</c:v>
                </c:pt>
                <c:pt idx="6">
                  <c:v>0.0</c:v>
                </c:pt>
              </c:numCache>
            </c:numRef>
          </c:val>
        </c:ser>
        <c:ser>
          <c:idx val="3"/>
          <c:order val="2"/>
          <c:tx>
            <c:v>Coloriage Art6</c:v>
          </c:tx>
          <c:spPr>
            <a:solidFill>
              <a:srgbClr val="FF0092">
                <a:alpha val="20000"/>
              </a:srgbClr>
            </a:solidFill>
            <a:ln w="25400">
              <a:noFill/>
            </a:ln>
          </c:spPr>
          <c:cat>
            <c:strRef>
              <c:f>('Estim. ISO 9001'!$A$122,'Estim. ISO 9001'!$A$127,'Estim. ISO 9001'!$A$131,'Estim. ISO 9001'!$A$135,'Estim. ISO 9001'!$A$141,'Estim. ISO 9001'!$A$149,'Estim. ISO 9001'!$A$153)</c:f>
              <c:strCache>
                <c:ptCount val="7"/>
                <c:pt idx="0">
                  <c:v>Art 4 : Contexte de l'organisme</c:v>
                </c:pt>
                <c:pt idx="1">
                  <c:v>Art 5 : Leadership</c:v>
                </c:pt>
                <c:pt idx="2">
                  <c:v>Art 6 : Planification </c:v>
                </c:pt>
                <c:pt idx="3">
                  <c:v>Art 7 : Support</c:v>
                </c:pt>
                <c:pt idx="4">
                  <c:v>Art 8 : Réalisation des activités opérationnelles</c:v>
                </c:pt>
                <c:pt idx="5">
                  <c:v>Art 9 : Evaluation des performances</c:v>
                </c:pt>
                <c:pt idx="6">
                  <c:v>Art 10 : Amélioration</c:v>
                </c:pt>
              </c:strCache>
            </c:strRef>
          </c:cat>
          <c:val>
            <c:numRef>
              <c:f>'Estim. ISO 9001'!$R$12:$R$18</c:f>
              <c:numCache>
                <c:formatCode>General</c:formatCode>
                <c:ptCount val="7"/>
                <c:pt idx="0">
                  <c:v>0.0</c:v>
                </c:pt>
                <c:pt idx="1">
                  <c:v>0.0</c:v>
                </c:pt>
                <c:pt idx="2">
                  <c:v>1.0</c:v>
                </c:pt>
                <c:pt idx="3">
                  <c:v>1.0</c:v>
                </c:pt>
                <c:pt idx="4">
                  <c:v>0.0</c:v>
                </c:pt>
                <c:pt idx="5">
                  <c:v>0.0</c:v>
                </c:pt>
                <c:pt idx="6">
                  <c:v>0.0</c:v>
                </c:pt>
              </c:numCache>
            </c:numRef>
          </c:val>
        </c:ser>
        <c:ser>
          <c:idx val="4"/>
          <c:order val="3"/>
          <c:tx>
            <c:v>Coloriage Art7</c:v>
          </c:tx>
          <c:spPr>
            <a:solidFill>
              <a:srgbClr val="8C07FF">
                <a:alpha val="20000"/>
              </a:srgbClr>
            </a:solidFill>
            <a:ln w="25400">
              <a:noFill/>
            </a:ln>
          </c:spPr>
          <c:cat>
            <c:strRef>
              <c:f>('Estim. ISO 9001'!$A$122,'Estim. ISO 9001'!$A$127,'Estim. ISO 9001'!$A$131,'Estim. ISO 9001'!$A$135,'Estim. ISO 9001'!$A$141,'Estim. ISO 9001'!$A$149,'Estim. ISO 9001'!$A$153)</c:f>
              <c:strCache>
                <c:ptCount val="7"/>
                <c:pt idx="0">
                  <c:v>Art 4 : Contexte de l'organisme</c:v>
                </c:pt>
                <c:pt idx="1">
                  <c:v>Art 5 : Leadership</c:v>
                </c:pt>
                <c:pt idx="2">
                  <c:v>Art 6 : Planification </c:v>
                </c:pt>
                <c:pt idx="3">
                  <c:v>Art 7 : Support</c:v>
                </c:pt>
                <c:pt idx="4">
                  <c:v>Art 8 : Réalisation des activités opérationnelles</c:v>
                </c:pt>
                <c:pt idx="5">
                  <c:v>Art 9 : Evaluation des performances</c:v>
                </c:pt>
                <c:pt idx="6">
                  <c:v>Art 10 : Amélioration</c:v>
                </c:pt>
              </c:strCache>
            </c:strRef>
          </c:cat>
          <c:val>
            <c:numRef>
              <c:f>'Estim. ISO 9001'!$S$12:$S$18</c:f>
              <c:numCache>
                <c:formatCode>General</c:formatCode>
                <c:ptCount val="7"/>
                <c:pt idx="0">
                  <c:v>0.0</c:v>
                </c:pt>
                <c:pt idx="1">
                  <c:v>0.0</c:v>
                </c:pt>
                <c:pt idx="2">
                  <c:v>0.0</c:v>
                </c:pt>
                <c:pt idx="3">
                  <c:v>1.0</c:v>
                </c:pt>
                <c:pt idx="4">
                  <c:v>1.0</c:v>
                </c:pt>
                <c:pt idx="5">
                  <c:v>0.0</c:v>
                </c:pt>
                <c:pt idx="6">
                  <c:v>0.0</c:v>
                </c:pt>
              </c:numCache>
            </c:numRef>
          </c:val>
        </c:ser>
        <c:ser>
          <c:idx val="5"/>
          <c:order val="4"/>
          <c:tx>
            <c:v>Coloriage Art8</c:v>
          </c:tx>
          <c:spPr>
            <a:solidFill>
              <a:srgbClr val="00D6FF">
                <a:alpha val="20000"/>
              </a:srgbClr>
            </a:solidFill>
            <a:ln w="25400">
              <a:noFill/>
            </a:ln>
          </c:spPr>
          <c:cat>
            <c:strRef>
              <c:f>('Estim. ISO 9001'!$A$122,'Estim. ISO 9001'!$A$127,'Estim. ISO 9001'!$A$131,'Estim. ISO 9001'!$A$135,'Estim. ISO 9001'!$A$141,'Estim. ISO 9001'!$A$149,'Estim. ISO 9001'!$A$153)</c:f>
              <c:strCache>
                <c:ptCount val="7"/>
                <c:pt idx="0">
                  <c:v>Art 4 : Contexte de l'organisme</c:v>
                </c:pt>
                <c:pt idx="1">
                  <c:v>Art 5 : Leadership</c:v>
                </c:pt>
                <c:pt idx="2">
                  <c:v>Art 6 : Planification </c:v>
                </c:pt>
                <c:pt idx="3">
                  <c:v>Art 7 : Support</c:v>
                </c:pt>
                <c:pt idx="4">
                  <c:v>Art 8 : Réalisation des activités opérationnelles</c:v>
                </c:pt>
                <c:pt idx="5">
                  <c:v>Art 9 : Evaluation des performances</c:v>
                </c:pt>
                <c:pt idx="6">
                  <c:v>Art 10 : Amélioration</c:v>
                </c:pt>
              </c:strCache>
            </c:strRef>
          </c:cat>
          <c:val>
            <c:numRef>
              <c:f>'Estim. ISO 9001'!$T$12:$T$18</c:f>
              <c:numCache>
                <c:formatCode>General</c:formatCode>
                <c:ptCount val="7"/>
                <c:pt idx="0">
                  <c:v>0.0</c:v>
                </c:pt>
                <c:pt idx="1">
                  <c:v>0.0</c:v>
                </c:pt>
                <c:pt idx="2">
                  <c:v>0.0</c:v>
                </c:pt>
                <c:pt idx="3">
                  <c:v>0.0</c:v>
                </c:pt>
                <c:pt idx="4">
                  <c:v>1.0</c:v>
                </c:pt>
                <c:pt idx="5">
                  <c:v>1.0</c:v>
                </c:pt>
                <c:pt idx="6">
                  <c:v>0.0</c:v>
                </c:pt>
              </c:numCache>
            </c:numRef>
          </c:val>
        </c:ser>
        <c:ser>
          <c:idx val="6"/>
          <c:order val="5"/>
          <c:tx>
            <c:v>Coloriage Art9</c:v>
          </c:tx>
          <c:spPr>
            <a:solidFill>
              <a:srgbClr val="81D9F2">
                <a:alpha val="64000"/>
              </a:srgbClr>
            </a:solidFill>
            <a:ln w="25400">
              <a:noFill/>
            </a:ln>
          </c:spPr>
          <c:val>
            <c:numRef>
              <c:f>'Estim. ISO 9001'!$U$12:$U$18</c:f>
              <c:numCache>
                <c:formatCode>General</c:formatCode>
                <c:ptCount val="7"/>
                <c:pt idx="0">
                  <c:v>0.0</c:v>
                </c:pt>
                <c:pt idx="1">
                  <c:v>0.0</c:v>
                </c:pt>
                <c:pt idx="2">
                  <c:v>0.0</c:v>
                </c:pt>
                <c:pt idx="3">
                  <c:v>0.0</c:v>
                </c:pt>
                <c:pt idx="4">
                  <c:v>0.0</c:v>
                </c:pt>
                <c:pt idx="5">
                  <c:v>1.0</c:v>
                </c:pt>
                <c:pt idx="6">
                  <c:v>1.0</c:v>
                </c:pt>
              </c:numCache>
            </c:numRef>
          </c:val>
        </c:ser>
        <c:ser>
          <c:idx val="7"/>
          <c:order val="6"/>
          <c:tx>
            <c:v>Coloriage Art10</c:v>
          </c:tx>
          <c:spPr>
            <a:solidFill>
              <a:srgbClr val="F1AAA1">
                <a:alpha val="70000"/>
              </a:srgbClr>
            </a:solidFill>
            <a:ln w="25400">
              <a:noFill/>
            </a:ln>
          </c:spPr>
          <c:val>
            <c:numRef>
              <c:f>'Estim. ISO 9001'!$V$12:$V$18</c:f>
              <c:numCache>
                <c:formatCode>General</c:formatCode>
                <c:ptCount val="7"/>
                <c:pt idx="0">
                  <c:v>1.0</c:v>
                </c:pt>
                <c:pt idx="1">
                  <c:v>0.0</c:v>
                </c:pt>
                <c:pt idx="2">
                  <c:v>0.0</c:v>
                </c:pt>
                <c:pt idx="3">
                  <c:v>0.0</c:v>
                </c:pt>
                <c:pt idx="4">
                  <c:v>1.0</c:v>
                </c:pt>
                <c:pt idx="5">
                  <c:v>0.0</c:v>
                </c:pt>
                <c:pt idx="6">
                  <c:v>1.0</c:v>
                </c:pt>
              </c:numCache>
            </c:numRef>
          </c:val>
        </c:ser>
        <c:ser>
          <c:idx val="8"/>
          <c:order val="7"/>
          <c:tx>
            <c:strRef>
              <c:f>'Estim. ISO 9001'!$Y$11</c:f>
              <c:strCache>
                <c:ptCount val="1"/>
                <c:pt idx="0">
                  <c:v>Conforme</c:v>
                </c:pt>
              </c:strCache>
            </c:strRef>
          </c:tx>
          <c:spPr>
            <a:noFill/>
            <a:ln w="19050" cmpd="sng">
              <a:solidFill>
                <a:srgbClr val="008000"/>
              </a:solidFill>
              <a:prstDash val="dash"/>
            </a:ln>
          </c:spPr>
          <c:val>
            <c:numRef>
              <c:f>'Estim. ISO 9001'!$Y$12:$Y$18</c:f>
              <c:numCache>
                <c:formatCode>0%</c:formatCode>
                <c:ptCount val="7"/>
                <c:pt idx="0">
                  <c:v>0.8</c:v>
                </c:pt>
                <c:pt idx="1">
                  <c:v>0.8</c:v>
                </c:pt>
                <c:pt idx="2">
                  <c:v>0.8</c:v>
                </c:pt>
                <c:pt idx="3">
                  <c:v>0.8</c:v>
                </c:pt>
                <c:pt idx="4">
                  <c:v>0.8</c:v>
                </c:pt>
                <c:pt idx="5">
                  <c:v>0.8</c:v>
                </c:pt>
                <c:pt idx="6">
                  <c:v>0.8</c:v>
                </c:pt>
              </c:numCache>
            </c:numRef>
          </c:val>
        </c:ser>
        <c:ser>
          <c:idx val="10"/>
          <c:order val="8"/>
          <c:tx>
            <c:strRef>
              <c:f>'Estim. ISO 9001'!$X$11</c:f>
              <c:strCache>
                <c:ptCount val="1"/>
                <c:pt idx="0">
                  <c:v>Convaincant</c:v>
                </c:pt>
              </c:strCache>
            </c:strRef>
          </c:tx>
          <c:spPr>
            <a:noFill/>
            <a:ln w="19050">
              <a:solidFill>
                <a:srgbClr val="FF6600"/>
              </a:solidFill>
              <a:prstDash val="dash"/>
            </a:ln>
          </c:spPr>
          <c:val>
            <c:numRef>
              <c:f>'Estim. ISO 9001'!$X$12:$X$18</c:f>
              <c:numCache>
                <c:formatCode>0%</c:formatCode>
                <c:ptCount val="7"/>
                <c:pt idx="0">
                  <c:v>0.6</c:v>
                </c:pt>
                <c:pt idx="1">
                  <c:v>0.6</c:v>
                </c:pt>
                <c:pt idx="2">
                  <c:v>0.6</c:v>
                </c:pt>
                <c:pt idx="3">
                  <c:v>0.6</c:v>
                </c:pt>
                <c:pt idx="4">
                  <c:v>0.6</c:v>
                </c:pt>
                <c:pt idx="5">
                  <c:v>0.6</c:v>
                </c:pt>
                <c:pt idx="6">
                  <c:v>0.6</c:v>
                </c:pt>
              </c:numCache>
            </c:numRef>
          </c:val>
        </c:ser>
        <c:ser>
          <c:idx val="9"/>
          <c:order val="9"/>
          <c:tx>
            <c:strRef>
              <c:f>'Estim. ISO 9001'!$W$11</c:f>
              <c:strCache>
                <c:ptCount val="1"/>
                <c:pt idx="0">
                  <c:v>Informel</c:v>
                </c:pt>
              </c:strCache>
            </c:strRef>
          </c:tx>
          <c:spPr>
            <a:noFill/>
            <a:ln w="19050">
              <a:solidFill>
                <a:srgbClr val="FF0000"/>
              </a:solidFill>
              <a:prstDash val="dash"/>
            </a:ln>
          </c:spPr>
          <c:val>
            <c:numRef>
              <c:f>'Estim. ISO 9001'!$W$12:$W$18</c:f>
              <c:numCache>
                <c:formatCode>0%</c:formatCode>
                <c:ptCount val="7"/>
                <c:pt idx="0">
                  <c:v>0.3</c:v>
                </c:pt>
                <c:pt idx="1">
                  <c:v>0.3</c:v>
                </c:pt>
                <c:pt idx="2">
                  <c:v>0.3</c:v>
                </c:pt>
                <c:pt idx="3">
                  <c:v>0.3</c:v>
                </c:pt>
                <c:pt idx="4">
                  <c:v>0.3</c:v>
                </c:pt>
                <c:pt idx="5">
                  <c:v>0.3</c:v>
                </c:pt>
                <c:pt idx="6">
                  <c:v>0.3</c:v>
                </c:pt>
              </c:numCache>
            </c:numRef>
          </c:val>
        </c:ser>
        <c:ser>
          <c:idx val="0"/>
          <c:order val="10"/>
          <c:tx>
            <c:v>Evaluation ISO 9001</c:v>
          </c:tx>
          <c:spPr>
            <a:solidFill>
              <a:srgbClr val="FFE9F9">
                <a:alpha val="85000"/>
              </a:srgbClr>
            </a:solidFill>
            <a:ln w="28575" cmpd="sng">
              <a:solidFill>
                <a:srgbClr val="FF6FCF"/>
              </a:solidFill>
            </a:ln>
          </c:spPr>
          <c:cat>
            <c:strRef>
              <c:f>('Estim. ISO 9001'!$A$122,'Estim. ISO 9001'!$A$127,'Estim. ISO 9001'!$A$131,'Estim. ISO 9001'!$A$135,'Estim. ISO 9001'!$A$141,'Estim. ISO 9001'!$A$149,'Estim. ISO 9001'!$A$153)</c:f>
              <c:strCache>
                <c:ptCount val="7"/>
                <c:pt idx="0">
                  <c:v>Art 4 : Contexte de l'organisme</c:v>
                </c:pt>
                <c:pt idx="1">
                  <c:v>Art 5 : Leadership</c:v>
                </c:pt>
                <c:pt idx="2">
                  <c:v>Art 6 : Planification </c:v>
                </c:pt>
                <c:pt idx="3">
                  <c:v>Art 7 : Support</c:v>
                </c:pt>
                <c:pt idx="4">
                  <c:v>Art 8 : Réalisation des activités opérationnelles</c:v>
                </c:pt>
                <c:pt idx="5">
                  <c:v>Art 9 : Evaluation des performances</c:v>
                </c:pt>
                <c:pt idx="6">
                  <c:v>Art 10 : Amélioration</c:v>
                </c:pt>
              </c:strCache>
            </c:strRef>
          </c:cat>
          <c:val>
            <c:numRef>
              <c:f>('Estim. ISO 9001'!$G$122,'Estim. ISO 9001'!$G$127,'Estim. ISO 9001'!$G$131,'Estim. ISO 9001'!$G$135,'Estim. ISO 9001'!$G$141,'Estim. ISO 9001'!$G$149,'Estim. ISO 9001'!$G$153)</c:f>
              <c:numCache>
                <c:formatCode>0%</c:formatCode>
                <c:ptCount val="7"/>
                <c:pt idx="0">
                  <c:v>0.0</c:v>
                </c:pt>
                <c:pt idx="1">
                  <c:v>0.0</c:v>
                </c:pt>
                <c:pt idx="2">
                  <c:v>0.0</c:v>
                </c:pt>
                <c:pt idx="3">
                  <c:v>0.0</c:v>
                </c:pt>
                <c:pt idx="4">
                  <c:v>0.0</c:v>
                </c:pt>
                <c:pt idx="5">
                  <c:v>0.0</c:v>
                </c:pt>
                <c:pt idx="6">
                  <c:v>0.0</c:v>
                </c:pt>
              </c:numCache>
            </c:numRef>
          </c:val>
        </c:ser>
        <c:dLbls>
          <c:showLegendKey val="0"/>
          <c:showVal val="0"/>
          <c:showCatName val="0"/>
          <c:showSerName val="0"/>
          <c:showPercent val="0"/>
          <c:showBubbleSize val="0"/>
        </c:dLbls>
        <c:axId val="-2106763704"/>
        <c:axId val="-2129540312"/>
      </c:radarChart>
      <c:catAx>
        <c:axId val="-2106763704"/>
        <c:scaling>
          <c:orientation val="minMax"/>
        </c:scaling>
        <c:delete val="0"/>
        <c:axPos val="b"/>
        <c:majorGridlines/>
        <c:numFmt formatCode="General" sourceLinked="1"/>
        <c:majorTickMark val="none"/>
        <c:minorTickMark val="none"/>
        <c:tickLblPos val="nextTo"/>
        <c:spPr>
          <a:ln w="9525">
            <a:noFill/>
          </a:ln>
        </c:spPr>
        <c:txPr>
          <a:bodyPr/>
          <a:lstStyle/>
          <a:p>
            <a:pPr>
              <a:defRPr>
                <a:solidFill>
                  <a:srgbClr val="FF0092"/>
                </a:solidFill>
              </a:defRPr>
            </a:pPr>
            <a:endParaRPr lang="fr-FR"/>
          </a:p>
        </c:txPr>
        <c:crossAx val="-2129540312"/>
        <c:crosses val="autoZero"/>
        <c:auto val="1"/>
        <c:lblAlgn val="ctr"/>
        <c:lblOffset val="100"/>
        <c:noMultiLvlLbl val="0"/>
      </c:catAx>
      <c:valAx>
        <c:axId val="-2129540312"/>
        <c:scaling>
          <c:orientation val="minMax"/>
        </c:scaling>
        <c:delete val="0"/>
        <c:axPos val="l"/>
        <c:majorGridlines/>
        <c:numFmt formatCode="0%" sourceLinked="0"/>
        <c:majorTickMark val="out"/>
        <c:minorTickMark val="none"/>
        <c:tickLblPos val="nextTo"/>
        <c:spPr>
          <a:ln>
            <a:solidFill>
              <a:schemeClr val="tx1">
                <a:lumMod val="50000"/>
                <a:lumOff val="50000"/>
              </a:schemeClr>
            </a:solidFill>
            <a:prstDash val="sysDot"/>
          </a:ln>
        </c:spPr>
        <c:txPr>
          <a:bodyPr/>
          <a:lstStyle/>
          <a:p>
            <a:pPr>
              <a:defRPr sz="800">
                <a:solidFill>
                  <a:schemeClr val="tx1">
                    <a:lumMod val="50000"/>
                    <a:lumOff val="50000"/>
                  </a:schemeClr>
                </a:solidFill>
              </a:defRPr>
            </a:pPr>
            <a:endParaRPr lang="fr-FR"/>
          </a:p>
        </c:txPr>
        <c:crossAx val="-2106763704"/>
        <c:crosses val="autoZero"/>
        <c:crossBetween val="between"/>
        <c:majorUnit val="0.2"/>
      </c:valAx>
      <c:spPr>
        <a:noFill/>
      </c:spPr>
    </c:plotArea>
    <c:plotVisOnly val="1"/>
    <c:dispBlanksAs val="gap"/>
    <c:showDLblsOverMax val="0"/>
  </c:chart>
  <c:spPr>
    <a:noFill/>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81747499883205"/>
          <c:y val="0.0984663144261014"/>
          <c:w val="0.614919825787734"/>
          <c:h val="0.817216956888222"/>
        </c:manualLayout>
      </c:layout>
      <c:radarChart>
        <c:radarStyle val="filled"/>
        <c:varyColors val="0"/>
        <c:ser>
          <c:idx val="1"/>
          <c:order val="0"/>
          <c:tx>
            <c:v>Coloriage Art 4</c:v>
          </c:tx>
          <c:spPr>
            <a:solidFill>
              <a:srgbClr val="89FF00">
                <a:alpha val="20000"/>
              </a:srgbClr>
            </a:solidFill>
            <a:ln w="25400">
              <a:noFill/>
            </a:ln>
          </c:spPr>
          <c:cat>
            <c:strRef>
              <c:f>('Estim. ISO 9001'!$A$123:$A$126,'Estim. ISO 9001'!$A$128:$A$130,'Estim. ISO 9001'!$A$132:$A$134,'Estim. ISO 9001'!$A$136:$A$140,'Estim. ISO 9001'!$A$142:$A$148,'Estim. ISO 9001'!$A$150:$A$152,'Estim. ISO 9001'!$A$154:$A$156)</c:f>
              <c:strCache>
                <c:ptCount val="28"/>
                <c:pt idx="0">
                  <c:v>4.1</c:v>
                </c:pt>
                <c:pt idx="1">
                  <c:v>4.2</c:v>
                </c:pt>
                <c:pt idx="2">
                  <c:v>4.3</c:v>
                </c:pt>
                <c:pt idx="3">
                  <c:v>4.4</c:v>
                </c:pt>
                <c:pt idx="4">
                  <c:v>5.1</c:v>
                </c:pt>
                <c:pt idx="5">
                  <c:v>5.2</c:v>
                </c:pt>
                <c:pt idx="6">
                  <c:v>5.3</c:v>
                </c:pt>
                <c:pt idx="7">
                  <c:v>6.1</c:v>
                </c:pt>
                <c:pt idx="8">
                  <c:v>6.2</c:v>
                </c:pt>
                <c:pt idx="9">
                  <c:v>6.3</c:v>
                </c:pt>
                <c:pt idx="10">
                  <c:v>7.1</c:v>
                </c:pt>
                <c:pt idx="11">
                  <c:v>7.2</c:v>
                </c:pt>
                <c:pt idx="12">
                  <c:v>7.3</c:v>
                </c:pt>
                <c:pt idx="13">
                  <c:v>7.4</c:v>
                </c:pt>
                <c:pt idx="14">
                  <c:v>7.5</c:v>
                </c:pt>
                <c:pt idx="15">
                  <c:v>8.1</c:v>
                </c:pt>
                <c:pt idx="16">
                  <c:v>8.2</c:v>
                </c:pt>
                <c:pt idx="17">
                  <c:v>8.3</c:v>
                </c:pt>
                <c:pt idx="18">
                  <c:v>8.4</c:v>
                </c:pt>
                <c:pt idx="19">
                  <c:v>8.5</c:v>
                </c:pt>
                <c:pt idx="20">
                  <c:v>8.6</c:v>
                </c:pt>
                <c:pt idx="21">
                  <c:v>8.7</c:v>
                </c:pt>
                <c:pt idx="22">
                  <c:v>9.1</c:v>
                </c:pt>
                <c:pt idx="23">
                  <c:v>9.2</c:v>
                </c:pt>
                <c:pt idx="24">
                  <c:v>9.3</c:v>
                </c:pt>
                <c:pt idx="25">
                  <c:v>10.1</c:v>
                </c:pt>
                <c:pt idx="26">
                  <c:v>10.2</c:v>
                </c:pt>
                <c:pt idx="27">
                  <c:v>10.3</c:v>
                </c:pt>
              </c:strCache>
            </c:strRef>
          </c:cat>
          <c:val>
            <c:numRef>
              <c:f>('Estim. ISO 9001'!$L$123:$L$126,'Estim. ISO 9001'!$L$128:$L$130,'Estim. ISO 9001'!$L$132:$L$134,'Estim. ISO 9001'!$L$136:$L$140,'Estim. ISO 9001'!$L$142:$L$148,'Estim. ISO 9001'!$L$150:$L$152,'Estim. ISO 9001'!$L$154:$L$156)</c:f>
              <c:numCache>
                <c:formatCode>General</c:formatCode>
                <c:ptCount val="28"/>
                <c:pt idx="0">
                  <c:v>1.0</c:v>
                </c:pt>
                <c:pt idx="1">
                  <c:v>1.0</c:v>
                </c:pt>
                <c:pt idx="2">
                  <c:v>1.0</c:v>
                </c:pt>
                <c:pt idx="3">
                  <c:v>1.0</c:v>
                </c:pt>
                <c:pt idx="4">
                  <c:v>1.0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numCache>
            </c:numRef>
          </c:val>
        </c:ser>
        <c:ser>
          <c:idx val="2"/>
          <c:order val="1"/>
          <c:tx>
            <c:v>Coloriage Art 5</c:v>
          </c:tx>
          <c:spPr>
            <a:solidFill>
              <a:srgbClr val="FFCD00">
                <a:alpha val="20000"/>
              </a:srgbClr>
            </a:solidFill>
            <a:ln>
              <a:noFill/>
            </a:ln>
          </c:spPr>
          <c:cat>
            <c:strRef>
              <c:f>('Estim. ISO 9001'!$A$123:$A$126,'Estim. ISO 9001'!$A$128:$A$130,'Estim. ISO 9001'!$A$132:$A$134,'Estim. ISO 9001'!$A$136:$A$140,'Estim. ISO 9001'!$A$142:$A$148,'Estim. ISO 9001'!$A$150:$A$152,'Estim. ISO 9001'!$A$154:$A$156)</c:f>
              <c:strCache>
                <c:ptCount val="28"/>
                <c:pt idx="0">
                  <c:v>4.1</c:v>
                </c:pt>
                <c:pt idx="1">
                  <c:v>4.2</c:v>
                </c:pt>
                <c:pt idx="2">
                  <c:v>4.3</c:v>
                </c:pt>
                <c:pt idx="3">
                  <c:v>4.4</c:v>
                </c:pt>
                <c:pt idx="4">
                  <c:v>5.1</c:v>
                </c:pt>
                <c:pt idx="5">
                  <c:v>5.2</c:v>
                </c:pt>
                <c:pt idx="6">
                  <c:v>5.3</c:v>
                </c:pt>
                <c:pt idx="7">
                  <c:v>6.1</c:v>
                </c:pt>
                <c:pt idx="8">
                  <c:v>6.2</c:v>
                </c:pt>
                <c:pt idx="9">
                  <c:v>6.3</c:v>
                </c:pt>
                <c:pt idx="10">
                  <c:v>7.1</c:v>
                </c:pt>
                <c:pt idx="11">
                  <c:v>7.2</c:v>
                </c:pt>
                <c:pt idx="12">
                  <c:v>7.3</c:v>
                </c:pt>
                <c:pt idx="13">
                  <c:v>7.4</c:v>
                </c:pt>
                <c:pt idx="14">
                  <c:v>7.5</c:v>
                </c:pt>
                <c:pt idx="15">
                  <c:v>8.1</c:v>
                </c:pt>
                <c:pt idx="16">
                  <c:v>8.2</c:v>
                </c:pt>
                <c:pt idx="17">
                  <c:v>8.3</c:v>
                </c:pt>
                <c:pt idx="18">
                  <c:v>8.4</c:v>
                </c:pt>
                <c:pt idx="19">
                  <c:v>8.5</c:v>
                </c:pt>
                <c:pt idx="20">
                  <c:v>8.6</c:v>
                </c:pt>
                <c:pt idx="21">
                  <c:v>8.7</c:v>
                </c:pt>
                <c:pt idx="22">
                  <c:v>9.1</c:v>
                </c:pt>
                <c:pt idx="23">
                  <c:v>9.2</c:v>
                </c:pt>
                <c:pt idx="24">
                  <c:v>9.3</c:v>
                </c:pt>
                <c:pt idx="25">
                  <c:v>10.1</c:v>
                </c:pt>
                <c:pt idx="26">
                  <c:v>10.2</c:v>
                </c:pt>
                <c:pt idx="27">
                  <c:v>10.3</c:v>
                </c:pt>
              </c:strCache>
            </c:strRef>
          </c:cat>
          <c:val>
            <c:numRef>
              <c:f>('Estim. ISO 9001'!$M$123:$M$126,'Estim. ISO 9001'!$M$128:$M$130,'Estim. ISO 9001'!$M$132:$M$134,'Estim. ISO 9001'!$M$136:$M$140,'Estim. ISO 9001'!$M$142:$M$148,'Estim. ISO 9001'!$M$150:$M$152,'Estim. ISO 9001'!$M$154:$M$156)</c:f>
              <c:numCache>
                <c:formatCode>General</c:formatCode>
                <c:ptCount val="28"/>
                <c:pt idx="0">
                  <c:v>0.0</c:v>
                </c:pt>
                <c:pt idx="1">
                  <c:v>0.0</c:v>
                </c:pt>
                <c:pt idx="2">
                  <c:v>0.0</c:v>
                </c:pt>
                <c:pt idx="3">
                  <c:v>0.0</c:v>
                </c:pt>
                <c:pt idx="4">
                  <c:v>1.0</c:v>
                </c:pt>
                <c:pt idx="5">
                  <c:v>1.0</c:v>
                </c:pt>
                <c:pt idx="6">
                  <c:v>1.0</c:v>
                </c:pt>
                <c:pt idx="7">
                  <c:v>1.0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numCache>
            </c:numRef>
          </c:val>
        </c:ser>
        <c:ser>
          <c:idx val="3"/>
          <c:order val="2"/>
          <c:tx>
            <c:v>Coloriage Art  6</c:v>
          </c:tx>
          <c:spPr>
            <a:solidFill>
              <a:srgbClr val="FF0092">
                <a:alpha val="20000"/>
              </a:srgbClr>
            </a:solidFill>
            <a:ln w="25400">
              <a:noFill/>
            </a:ln>
          </c:spPr>
          <c:cat>
            <c:strRef>
              <c:f>('Estim. ISO 9001'!$A$123:$A$126,'Estim. ISO 9001'!$A$128:$A$130,'Estim. ISO 9001'!$A$132:$A$134,'Estim. ISO 9001'!$A$136:$A$140,'Estim. ISO 9001'!$A$142:$A$148,'Estim. ISO 9001'!$A$150:$A$152,'Estim. ISO 9001'!$A$154:$A$156)</c:f>
              <c:strCache>
                <c:ptCount val="28"/>
                <c:pt idx="0">
                  <c:v>4.1</c:v>
                </c:pt>
                <c:pt idx="1">
                  <c:v>4.2</c:v>
                </c:pt>
                <c:pt idx="2">
                  <c:v>4.3</c:v>
                </c:pt>
                <c:pt idx="3">
                  <c:v>4.4</c:v>
                </c:pt>
                <c:pt idx="4">
                  <c:v>5.1</c:v>
                </c:pt>
                <c:pt idx="5">
                  <c:v>5.2</c:v>
                </c:pt>
                <c:pt idx="6">
                  <c:v>5.3</c:v>
                </c:pt>
                <c:pt idx="7">
                  <c:v>6.1</c:v>
                </c:pt>
                <c:pt idx="8">
                  <c:v>6.2</c:v>
                </c:pt>
                <c:pt idx="9">
                  <c:v>6.3</c:v>
                </c:pt>
                <c:pt idx="10">
                  <c:v>7.1</c:v>
                </c:pt>
                <c:pt idx="11">
                  <c:v>7.2</c:v>
                </c:pt>
                <c:pt idx="12">
                  <c:v>7.3</c:v>
                </c:pt>
                <c:pt idx="13">
                  <c:v>7.4</c:v>
                </c:pt>
                <c:pt idx="14">
                  <c:v>7.5</c:v>
                </c:pt>
                <c:pt idx="15">
                  <c:v>8.1</c:v>
                </c:pt>
                <c:pt idx="16">
                  <c:v>8.2</c:v>
                </c:pt>
                <c:pt idx="17">
                  <c:v>8.3</c:v>
                </c:pt>
                <c:pt idx="18">
                  <c:v>8.4</c:v>
                </c:pt>
                <c:pt idx="19">
                  <c:v>8.5</c:v>
                </c:pt>
                <c:pt idx="20">
                  <c:v>8.6</c:v>
                </c:pt>
                <c:pt idx="21">
                  <c:v>8.7</c:v>
                </c:pt>
                <c:pt idx="22">
                  <c:v>9.1</c:v>
                </c:pt>
                <c:pt idx="23">
                  <c:v>9.2</c:v>
                </c:pt>
                <c:pt idx="24">
                  <c:v>9.3</c:v>
                </c:pt>
                <c:pt idx="25">
                  <c:v>10.1</c:v>
                </c:pt>
                <c:pt idx="26">
                  <c:v>10.2</c:v>
                </c:pt>
                <c:pt idx="27">
                  <c:v>10.3</c:v>
                </c:pt>
              </c:strCache>
            </c:strRef>
          </c:cat>
          <c:val>
            <c:numRef>
              <c:f>('Estim. ISO 9001'!$N$123:$N$126,'Estim. ISO 9001'!$N$128:$N$130,'Estim. ISO 9001'!$N$132:$N$134,'Estim. ISO 9001'!$N$136:$N$140,'Estim. ISO 9001'!$N$142:$N$148,'Estim. ISO 9001'!$N$150:$N$152,'Estim. ISO 9001'!$N$154:$N$156)</c:f>
              <c:numCache>
                <c:formatCode>General</c:formatCode>
                <c:ptCount val="28"/>
                <c:pt idx="0">
                  <c:v>0.0</c:v>
                </c:pt>
                <c:pt idx="1">
                  <c:v>0.0</c:v>
                </c:pt>
                <c:pt idx="2">
                  <c:v>0.0</c:v>
                </c:pt>
                <c:pt idx="3">
                  <c:v>0.0</c:v>
                </c:pt>
                <c:pt idx="4">
                  <c:v>0.0</c:v>
                </c:pt>
                <c:pt idx="5">
                  <c:v>0.0</c:v>
                </c:pt>
                <c:pt idx="6">
                  <c:v>0.0</c:v>
                </c:pt>
                <c:pt idx="7">
                  <c:v>1.0</c:v>
                </c:pt>
                <c:pt idx="8">
                  <c:v>1.0</c:v>
                </c:pt>
                <c:pt idx="9">
                  <c:v>1.0</c:v>
                </c:pt>
                <c:pt idx="10">
                  <c:v>1.0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numCache>
            </c:numRef>
          </c:val>
        </c:ser>
        <c:ser>
          <c:idx val="4"/>
          <c:order val="3"/>
          <c:tx>
            <c:v>Coloriage Art 7</c:v>
          </c:tx>
          <c:spPr>
            <a:solidFill>
              <a:srgbClr val="8C07FF">
                <a:alpha val="20000"/>
              </a:srgbClr>
            </a:solidFill>
            <a:ln w="25400">
              <a:noFill/>
            </a:ln>
          </c:spPr>
          <c:cat>
            <c:strRef>
              <c:f>('Estim. ISO 9001'!$A$123:$A$126,'Estim. ISO 9001'!$A$128:$A$130,'Estim. ISO 9001'!$A$132:$A$134,'Estim. ISO 9001'!$A$136:$A$140,'Estim. ISO 9001'!$A$142:$A$148,'Estim. ISO 9001'!$A$150:$A$152,'Estim. ISO 9001'!$A$154:$A$156)</c:f>
              <c:strCache>
                <c:ptCount val="28"/>
                <c:pt idx="0">
                  <c:v>4.1</c:v>
                </c:pt>
                <c:pt idx="1">
                  <c:v>4.2</c:v>
                </c:pt>
                <c:pt idx="2">
                  <c:v>4.3</c:v>
                </c:pt>
                <c:pt idx="3">
                  <c:v>4.4</c:v>
                </c:pt>
                <c:pt idx="4">
                  <c:v>5.1</c:v>
                </c:pt>
                <c:pt idx="5">
                  <c:v>5.2</c:v>
                </c:pt>
                <c:pt idx="6">
                  <c:v>5.3</c:v>
                </c:pt>
                <c:pt idx="7">
                  <c:v>6.1</c:v>
                </c:pt>
                <c:pt idx="8">
                  <c:v>6.2</c:v>
                </c:pt>
                <c:pt idx="9">
                  <c:v>6.3</c:v>
                </c:pt>
                <c:pt idx="10">
                  <c:v>7.1</c:v>
                </c:pt>
                <c:pt idx="11">
                  <c:v>7.2</c:v>
                </c:pt>
                <c:pt idx="12">
                  <c:v>7.3</c:v>
                </c:pt>
                <c:pt idx="13">
                  <c:v>7.4</c:v>
                </c:pt>
                <c:pt idx="14">
                  <c:v>7.5</c:v>
                </c:pt>
                <c:pt idx="15">
                  <c:v>8.1</c:v>
                </c:pt>
                <c:pt idx="16">
                  <c:v>8.2</c:v>
                </c:pt>
                <c:pt idx="17">
                  <c:v>8.3</c:v>
                </c:pt>
                <c:pt idx="18">
                  <c:v>8.4</c:v>
                </c:pt>
                <c:pt idx="19">
                  <c:v>8.5</c:v>
                </c:pt>
                <c:pt idx="20">
                  <c:v>8.6</c:v>
                </c:pt>
                <c:pt idx="21">
                  <c:v>8.7</c:v>
                </c:pt>
                <c:pt idx="22">
                  <c:v>9.1</c:v>
                </c:pt>
                <c:pt idx="23">
                  <c:v>9.2</c:v>
                </c:pt>
                <c:pt idx="24">
                  <c:v>9.3</c:v>
                </c:pt>
                <c:pt idx="25">
                  <c:v>10.1</c:v>
                </c:pt>
                <c:pt idx="26">
                  <c:v>10.2</c:v>
                </c:pt>
                <c:pt idx="27">
                  <c:v>10.3</c:v>
                </c:pt>
              </c:strCache>
            </c:strRef>
          </c:cat>
          <c:val>
            <c:numRef>
              <c:f>('Estim. ISO 9001'!$O$123:$O$126,'Estim. ISO 9001'!$O$128:$O$130,'Estim. ISO 9001'!$O$132:$O$134,'Estim. ISO 9001'!$O$136:$O$140,'Estim. ISO 9001'!$O$142:$O$148,'Estim. ISO 9001'!$O$150:$O$152,'Estim. ISO 9001'!$O$154:$O$156)</c:f>
              <c:numCache>
                <c:formatCode>General</c:formatCode>
                <c:ptCount val="28"/>
                <c:pt idx="0">
                  <c:v>0.0</c:v>
                </c:pt>
                <c:pt idx="1">
                  <c:v>0.0</c:v>
                </c:pt>
                <c:pt idx="2">
                  <c:v>0.0</c:v>
                </c:pt>
                <c:pt idx="3">
                  <c:v>0.0</c:v>
                </c:pt>
                <c:pt idx="4">
                  <c:v>0.0</c:v>
                </c:pt>
                <c:pt idx="5">
                  <c:v>0.0</c:v>
                </c:pt>
                <c:pt idx="6">
                  <c:v>0.0</c:v>
                </c:pt>
                <c:pt idx="7">
                  <c:v>0.0</c:v>
                </c:pt>
                <c:pt idx="8">
                  <c:v>0.0</c:v>
                </c:pt>
                <c:pt idx="9">
                  <c:v>0.0</c:v>
                </c:pt>
                <c:pt idx="10">
                  <c:v>1.0</c:v>
                </c:pt>
                <c:pt idx="11">
                  <c:v>1.0</c:v>
                </c:pt>
                <c:pt idx="12">
                  <c:v>1.0</c:v>
                </c:pt>
                <c:pt idx="13">
                  <c:v>1.0</c:v>
                </c:pt>
                <c:pt idx="14">
                  <c:v>1.0</c:v>
                </c:pt>
                <c:pt idx="15">
                  <c:v>1.0</c:v>
                </c:pt>
                <c:pt idx="16">
                  <c:v>0.0</c:v>
                </c:pt>
                <c:pt idx="17">
                  <c:v>0.0</c:v>
                </c:pt>
                <c:pt idx="18">
                  <c:v>0.0</c:v>
                </c:pt>
                <c:pt idx="19">
                  <c:v>0.0</c:v>
                </c:pt>
                <c:pt idx="20">
                  <c:v>0.0</c:v>
                </c:pt>
                <c:pt idx="21">
                  <c:v>0.0</c:v>
                </c:pt>
                <c:pt idx="22">
                  <c:v>0.0</c:v>
                </c:pt>
                <c:pt idx="23">
                  <c:v>0.0</c:v>
                </c:pt>
                <c:pt idx="24">
                  <c:v>0.0</c:v>
                </c:pt>
                <c:pt idx="25">
                  <c:v>0.0</c:v>
                </c:pt>
                <c:pt idx="26">
                  <c:v>0.0</c:v>
                </c:pt>
                <c:pt idx="27">
                  <c:v>0.0</c:v>
                </c:pt>
              </c:numCache>
            </c:numRef>
          </c:val>
        </c:ser>
        <c:ser>
          <c:idx val="5"/>
          <c:order val="4"/>
          <c:tx>
            <c:v>Coloriage Art 8</c:v>
          </c:tx>
          <c:spPr>
            <a:solidFill>
              <a:srgbClr val="00D6FF">
                <a:alpha val="20000"/>
              </a:srgbClr>
            </a:solidFill>
            <a:ln w="25400">
              <a:noFill/>
            </a:ln>
          </c:spPr>
          <c:cat>
            <c:strRef>
              <c:f>('Estim. ISO 9001'!$A$123:$A$126,'Estim. ISO 9001'!$A$128:$A$130,'Estim. ISO 9001'!$A$132:$A$134,'Estim. ISO 9001'!$A$136:$A$140,'Estim. ISO 9001'!$A$142:$A$148,'Estim. ISO 9001'!$A$150:$A$152,'Estim. ISO 9001'!$A$154:$A$156)</c:f>
              <c:strCache>
                <c:ptCount val="28"/>
                <c:pt idx="0">
                  <c:v>4.1</c:v>
                </c:pt>
                <c:pt idx="1">
                  <c:v>4.2</c:v>
                </c:pt>
                <c:pt idx="2">
                  <c:v>4.3</c:v>
                </c:pt>
                <c:pt idx="3">
                  <c:v>4.4</c:v>
                </c:pt>
                <c:pt idx="4">
                  <c:v>5.1</c:v>
                </c:pt>
                <c:pt idx="5">
                  <c:v>5.2</c:v>
                </c:pt>
                <c:pt idx="6">
                  <c:v>5.3</c:v>
                </c:pt>
                <c:pt idx="7">
                  <c:v>6.1</c:v>
                </c:pt>
                <c:pt idx="8">
                  <c:v>6.2</c:v>
                </c:pt>
                <c:pt idx="9">
                  <c:v>6.3</c:v>
                </c:pt>
                <c:pt idx="10">
                  <c:v>7.1</c:v>
                </c:pt>
                <c:pt idx="11">
                  <c:v>7.2</c:v>
                </c:pt>
                <c:pt idx="12">
                  <c:v>7.3</c:v>
                </c:pt>
                <c:pt idx="13">
                  <c:v>7.4</c:v>
                </c:pt>
                <c:pt idx="14">
                  <c:v>7.5</c:v>
                </c:pt>
                <c:pt idx="15">
                  <c:v>8.1</c:v>
                </c:pt>
                <c:pt idx="16">
                  <c:v>8.2</c:v>
                </c:pt>
                <c:pt idx="17">
                  <c:v>8.3</c:v>
                </c:pt>
                <c:pt idx="18">
                  <c:v>8.4</c:v>
                </c:pt>
                <c:pt idx="19">
                  <c:v>8.5</c:v>
                </c:pt>
                <c:pt idx="20">
                  <c:v>8.6</c:v>
                </c:pt>
                <c:pt idx="21">
                  <c:v>8.7</c:v>
                </c:pt>
                <c:pt idx="22">
                  <c:v>9.1</c:v>
                </c:pt>
                <c:pt idx="23">
                  <c:v>9.2</c:v>
                </c:pt>
                <c:pt idx="24">
                  <c:v>9.3</c:v>
                </c:pt>
                <c:pt idx="25">
                  <c:v>10.1</c:v>
                </c:pt>
                <c:pt idx="26">
                  <c:v>10.2</c:v>
                </c:pt>
                <c:pt idx="27">
                  <c:v>10.3</c:v>
                </c:pt>
              </c:strCache>
            </c:strRef>
          </c:cat>
          <c:val>
            <c:numRef>
              <c:f>('Estim. ISO 9001'!$P$123:$P$126,'Estim. ISO 9001'!$P$128:$P$130,'Estim. ISO 9001'!$P$132:$P$134,'Estim. ISO 9001'!$P$136:$P$140,'Estim. ISO 9001'!$P$142:$P$148,'Estim. ISO 9001'!$P$150:$P$152,'Estim. ISO 9001'!$P$154:$P$156)</c:f>
              <c:numCache>
                <c:formatCode>General</c:formatCode>
                <c:ptCount val="28"/>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1.0</c:v>
                </c:pt>
                <c:pt idx="16">
                  <c:v>1.0</c:v>
                </c:pt>
                <c:pt idx="17">
                  <c:v>1.0</c:v>
                </c:pt>
                <c:pt idx="18">
                  <c:v>1.0</c:v>
                </c:pt>
                <c:pt idx="19">
                  <c:v>1.0</c:v>
                </c:pt>
                <c:pt idx="20">
                  <c:v>1.0</c:v>
                </c:pt>
                <c:pt idx="21">
                  <c:v>1.0</c:v>
                </c:pt>
                <c:pt idx="22">
                  <c:v>1.0</c:v>
                </c:pt>
                <c:pt idx="23">
                  <c:v>0.0</c:v>
                </c:pt>
                <c:pt idx="24">
                  <c:v>0.0</c:v>
                </c:pt>
                <c:pt idx="25">
                  <c:v>0.0</c:v>
                </c:pt>
                <c:pt idx="26">
                  <c:v>0.0</c:v>
                </c:pt>
                <c:pt idx="27">
                  <c:v>0.0</c:v>
                </c:pt>
              </c:numCache>
            </c:numRef>
          </c:val>
        </c:ser>
        <c:ser>
          <c:idx val="7"/>
          <c:order val="5"/>
          <c:tx>
            <c:v>Coloriage Art9</c:v>
          </c:tx>
          <c:spPr>
            <a:solidFill>
              <a:srgbClr val="81D9F2">
                <a:alpha val="68000"/>
              </a:srgbClr>
            </a:solidFill>
            <a:ln w="25400">
              <a:noFill/>
            </a:ln>
          </c:spPr>
          <c:cat>
            <c:strRef>
              <c:f>('Estim. ISO 9001'!$A$123:$A$126,'Estim. ISO 9001'!$A$128:$A$130,'Estim. ISO 9001'!$A$132:$A$134,'Estim. ISO 9001'!$A$136:$A$140,'Estim. ISO 9001'!$A$142:$A$148,'Estim. ISO 9001'!$A$150:$A$152,'Estim. ISO 9001'!$A$154:$A$156)</c:f>
              <c:strCache>
                <c:ptCount val="28"/>
                <c:pt idx="0">
                  <c:v>4.1</c:v>
                </c:pt>
                <c:pt idx="1">
                  <c:v>4.2</c:v>
                </c:pt>
                <c:pt idx="2">
                  <c:v>4.3</c:v>
                </c:pt>
                <c:pt idx="3">
                  <c:v>4.4</c:v>
                </c:pt>
                <c:pt idx="4">
                  <c:v>5.1</c:v>
                </c:pt>
                <c:pt idx="5">
                  <c:v>5.2</c:v>
                </c:pt>
                <c:pt idx="6">
                  <c:v>5.3</c:v>
                </c:pt>
                <c:pt idx="7">
                  <c:v>6.1</c:v>
                </c:pt>
                <c:pt idx="8">
                  <c:v>6.2</c:v>
                </c:pt>
                <c:pt idx="9">
                  <c:v>6.3</c:v>
                </c:pt>
                <c:pt idx="10">
                  <c:v>7.1</c:v>
                </c:pt>
                <c:pt idx="11">
                  <c:v>7.2</c:v>
                </c:pt>
                <c:pt idx="12">
                  <c:v>7.3</c:v>
                </c:pt>
                <c:pt idx="13">
                  <c:v>7.4</c:v>
                </c:pt>
                <c:pt idx="14">
                  <c:v>7.5</c:v>
                </c:pt>
                <c:pt idx="15">
                  <c:v>8.1</c:v>
                </c:pt>
                <c:pt idx="16">
                  <c:v>8.2</c:v>
                </c:pt>
                <c:pt idx="17">
                  <c:v>8.3</c:v>
                </c:pt>
                <c:pt idx="18">
                  <c:v>8.4</c:v>
                </c:pt>
                <c:pt idx="19">
                  <c:v>8.5</c:v>
                </c:pt>
                <c:pt idx="20">
                  <c:v>8.6</c:v>
                </c:pt>
                <c:pt idx="21">
                  <c:v>8.7</c:v>
                </c:pt>
                <c:pt idx="22">
                  <c:v>9.1</c:v>
                </c:pt>
                <c:pt idx="23">
                  <c:v>9.2</c:v>
                </c:pt>
                <c:pt idx="24">
                  <c:v>9.3</c:v>
                </c:pt>
                <c:pt idx="25">
                  <c:v>10.1</c:v>
                </c:pt>
                <c:pt idx="26">
                  <c:v>10.2</c:v>
                </c:pt>
                <c:pt idx="27">
                  <c:v>10.3</c:v>
                </c:pt>
              </c:strCache>
            </c:strRef>
          </c:cat>
          <c:val>
            <c:numRef>
              <c:f>('Estim. ISO 9001'!$Q$123:$Q$126,'Estim. ISO 9001'!$Q$128:$Q$130,'Estim. ISO 9001'!$Q$132:$Q$134,'Estim. ISO 9001'!$Q$136:$Q$140,'Estim. ISO 9001'!$Q$142:$Q$148,'Estim. ISO 9001'!$Q$150:$Q$152,'Estim. ISO 9001'!$Q$154:$Q$156)</c:f>
              <c:numCache>
                <c:formatCode>General</c:formatCode>
                <c:ptCount val="28"/>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1.0</c:v>
                </c:pt>
                <c:pt idx="23">
                  <c:v>1.0</c:v>
                </c:pt>
                <c:pt idx="24">
                  <c:v>1.0</c:v>
                </c:pt>
                <c:pt idx="25">
                  <c:v>1.0</c:v>
                </c:pt>
                <c:pt idx="26">
                  <c:v>0.0</c:v>
                </c:pt>
                <c:pt idx="27">
                  <c:v>0.0</c:v>
                </c:pt>
              </c:numCache>
            </c:numRef>
          </c:val>
        </c:ser>
        <c:ser>
          <c:idx val="8"/>
          <c:order val="6"/>
          <c:tx>
            <c:v>Coloriage Art10</c:v>
          </c:tx>
          <c:spPr>
            <a:solidFill>
              <a:srgbClr val="F1AAA1">
                <a:alpha val="70000"/>
              </a:srgbClr>
            </a:solidFill>
            <a:ln w="25400">
              <a:noFill/>
            </a:ln>
          </c:spPr>
          <c:cat>
            <c:strRef>
              <c:f>('Estim. ISO 9001'!$A$123:$A$126,'Estim. ISO 9001'!$A$128:$A$130,'Estim. ISO 9001'!$A$132:$A$134,'Estim. ISO 9001'!$A$136:$A$140,'Estim. ISO 9001'!$A$142:$A$148,'Estim. ISO 9001'!$A$150:$A$152,'Estim. ISO 9001'!$A$154:$A$156)</c:f>
              <c:strCache>
                <c:ptCount val="28"/>
                <c:pt idx="0">
                  <c:v>4.1</c:v>
                </c:pt>
                <c:pt idx="1">
                  <c:v>4.2</c:v>
                </c:pt>
                <c:pt idx="2">
                  <c:v>4.3</c:v>
                </c:pt>
                <c:pt idx="3">
                  <c:v>4.4</c:v>
                </c:pt>
                <c:pt idx="4">
                  <c:v>5.1</c:v>
                </c:pt>
                <c:pt idx="5">
                  <c:v>5.2</c:v>
                </c:pt>
                <c:pt idx="6">
                  <c:v>5.3</c:v>
                </c:pt>
                <c:pt idx="7">
                  <c:v>6.1</c:v>
                </c:pt>
                <c:pt idx="8">
                  <c:v>6.2</c:v>
                </c:pt>
                <c:pt idx="9">
                  <c:v>6.3</c:v>
                </c:pt>
                <c:pt idx="10">
                  <c:v>7.1</c:v>
                </c:pt>
                <c:pt idx="11">
                  <c:v>7.2</c:v>
                </c:pt>
                <c:pt idx="12">
                  <c:v>7.3</c:v>
                </c:pt>
                <c:pt idx="13">
                  <c:v>7.4</c:v>
                </c:pt>
                <c:pt idx="14">
                  <c:v>7.5</c:v>
                </c:pt>
                <c:pt idx="15">
                  <c:v>8.1</c:v>
                </c:pt>
                <c:pt idx="16">
                  <c:v>8.2</c:v>
                </c:pt>
                <c:pt idx="17">
                  <c:v>8.3</c:v>
                </c:pt>
                <c:pt idx="18">
                  <c:v>8.4</c:v>
                </c:pt>
                <c:pt idx="19">
                  <c:v>8.5</c:v>
                </c:pt>
                <c:pt idx="20">
                  <c:v>8.6</c:v>
                </c:pt>
                <c:pt idx="21">
                  <c:v>8.7</c:v>
                </c:pt>
                <c:pt idx="22">
                  <c:v>9.1</c:v>
                </c:pt>
                <c:pt idx="23">
                  <c:v>9.2</c:v>
                </c:pt>
                <c:pt idx="24">
                  <c:v>9.3</c:v>
                </c:pt>
                <c:pt idx="25">
                  <c:v>10.1</c:v>
                </c:pt>
                <c:pt idx="26">
                  <c:v>10.2</c:v>
                </c:pt>
                <c:pt idx="27">
                  <c:v>10.3</c:v>
                </c:pt>
              </c:strCache>
            </c:strRef>
          </c:cat>
          <c:val>
            <c:numRef>
              <c:f>('Estim. ISO 9001'!$R$123:$R$126,'Estim. ISO 9001'!$R$128:$R$130,'Estim. ISO 9001'!$R$132:$R$134,'Estim. ISO 9001'!$R$136:$R$140,'Estim. ISO 9001'!$R$142:$R$148,'Estim. ISO 9001'!$R$150:$R$152,'Estim. ISO 9001'!$R$154:$R$156)</c:f>
              <c:numCache>
                <c:formatCode>0</c:formatCode>
                <c:ptCount val="28"/>
                <c:pt idx="0">
                  <c:v>1.0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1.0</c:v>
                </c:pt>
                <c:pt idx="26">
                  <c:v>1.0</c:v>
                </c:pt>
                <c:pt idx="27">
                  <c:v>1.0</c:v>
                </c:pt>
              </c:numCache>
            </c:numRef>
          </c:val>
        </c:ser>
        <c:ser>
          <c:idx val="6"/>
          <c:order val="7"/>
          <c:tx>
            <c:strRef>
              <c:f>'Estim. ISO 9001'!$U$122</c:f>
              <c:strCache>
                <c:ptCount val="1"/>
                <c:pt idx="0">
                  <c:v>Conforme</c:v>
                </c:pt>
              </c:strCache>
            </c:strRef>
          </c:tx>
          <c:spPr>
            <a:noFill/>
            <a:ln w="19050">
              <a:solidFill>
                <a:srgbClr val="008000"/>
              </a:solidFill>
              <a:prstDash val="dash"/>
            </a:ln>
          </c:spPr>
          <c:cat>
            <c:strRef>
              <c:f>('Estim. ISO 9001'!$A$123:$A$126,'Estim. ISO 9001'!$A$128:$A$130,'Estim. ISO 9001'!$A$132:$A$134,'Estim. ISO 9001'!$A$136:$A$140,'Estim. ISO 9001'!$A$142:$A$148,'Estim. ISO 9001'!$A$150:$A$152,'Estim. ISO 9001'!$A$154:$A$156)</c:f>
              <c:strCache>
                <c:ptCount val="28"/>
                <c:pt idx="0">
                  <c:v>4.1</c:v>
                </c:pt>
                <c:pt idx="1">
                  <c:v>4.2</c:v>
                </c:pt>
                <c:pt idx="2">
                  <c:v>4.3</c:v>
                </c:pt>
                <c:pt idx="3">
                  <c:v>4.4</c:v>
                </c:pt>
                <c:pt idx="4">
                  <c:v>5.1</c:v>
                </c:pt>
                <c:pt idx="5">
                  <c:v>5.2</c:v>
                </c:pt>
                <c:pt idx="6">
                  <c:v>5.3</c:v>
                </c:pt>
                <c:pt idx="7">
                  <c:v>6.1</c:v>
                </c:pt>
                <c:pt idx="8">
                  <c:v>6.2</c:v>
                </c:pt>
                <c:pt idx="9">
                  <c:v>6.3</c:v>
                </c:pt>
                <c:pt idx="10">
                  <c:v>7.1</c:v>
                </c:pt>
                <c:pt idx="11">
                  <c:v>7.2</c:v>
                </c:pt>
                <c:pt idx="12">
                  <c:v>7.3</c:v>
                </c:pt>
                <c:pt idx="13">
                  <c:v>7.4</c:v>
                </c:pt>
                <c:pt idx="14">
                  <c:v>7.5</c:v>
                </c:pt>
                <c:pt idx="15">
                  <c:v>8.1</c:v>
                </c:pt>
                <c:pt idx="16">
                  <c:v>8.2</c:v>
                </c:pt>
                <c:pt idx="17">
                  <c:v>8.3</c:v>
                </c:pt>
                <c:pt idx="18">
                  <c:v>8.4</c:v>
                </c:pt>
                <c:pt idx="19">
                  <c:v>8.5</c:v>
                </c:pt>
                <c:pt idx="20">
                  <c:v>8.6</c:v>
                </c:pt>
                <c:pt idx="21">
                  <c:v>8.7</c:v>
                </c:pt>
                <c:pt idx="22">
                  <c:v>9.1</c:v>
                </c:pt>
                <c:pt idx="23">
                  <c:v>9.2</c:v>
                </c:pt>
                <c:pt idx="24">
                  <c:v>9.3</c:v>
                </c:pt>
                <c:pt idx="25">
                  <c:v>10.1</c:v>
                </c:pt>
                <c:pt idx="26">
                  <c:v>10.2</c:v>
                </c:pt>
                <c:pt idx="27">
                  <c:v>10.3</c:v>
                </c:pt>
              </c:strCache>
            </c:strRef>
          </c:cat>
          <c:val>
            <c:numRef>
              <c:f>('Estim. ISO 9001'!$U$123:$U$126,'Estim. ISO 9001'!$U$128:$U$130,'Estim. ISO 9001'!$U$132:$U$134,'Estim. ISO 9001'!$U$136:$U$140,'Estim. ISO 9001'!$U$142:$U$148,'Estim. ISO 9001'!$U$150:$U$152,'Estim. ISO 9001'!$U$154:$U$156)</c:f>
              <c:numCache>
                <c:formatCode>0%</c:formatCode>
                <c:ptCount val="28"/>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pt idx="25">
                  <c:v>0.8</c:v>
                </c:pt>
                <c:pt idx="26">
                  <c:v>0.8</c:v>
                </c:pt>
                <c:pt idx="27">
                  <c:v>0.8</c:v>
                </c:pt>
              </c:numCache>
            </c:numRef>
          </c:val>
        </c:ser>
        <c:ser>
          <c:idx val="10"/>
          <c:order val="8"/>
          <c:tx>
            <c:strRef>
              <c:f>'Estim. ISO 9001'!$T$122</c:f>
              <c:strCache>
                <c:ptCount val="1"/>
                <c:pt idx="0">
                  <c:v>Convaincant</c:v>
                </c:pt>
              </c:strCache>
            </c:strRef>
          </c:tx>
          <c:spPr>
            <a:noFill/>
            <a:ln w="19050">
              <a:solidFill>
                <a:srgbClr val="FF6600"/>
              </a:solidFill>
              <a:prstDash val="dash"/>
            </a:ln>
          </c:spPr>
          <c:val>
            <c:numRef>
              <c:f>('Estim. ISO 9001'!$T$123:$T$126,'Estim. ISO 9001'!$T$128:$T$130,'Estim. ISO 9001'!$T$132:$T$134,'Estim. ISO 9001'!$T$136:$T$140,'Estim. ISO 9001'!$T$142:$T$148,'Estim. ISO 9001'!$T$150:$T$152,'Estim. ISO 9001'!$T$154:$T$156)</c:f>
              <c:numCache>
                <c:formatCode>0%</c:formatCode>
                <c:ptCount val="28"/>
                <c:pt idx="0">
                  <c:v>0.6</c:v>
                </c:pt>
                <c:pt idx="1">
                  <c:v>0.6</c:v>
                </c:pt>
                <c:pt idx="2">
                  <c:v>0.6</c:v>
                </c:pt>
                <c:pt idx="3">
                  <c:v>0.6</c:v>
                </c:pt>
                <c:pt idx="4">
                  <c:v>0.6</c:v>
                </c:pt>
                <c:pt idx="5">
                  <c:v>0.6</c:v>
                </c:pt>
                <c:pt idx="6">
                  <c:v>0.6</c:v>
                </c:pt>
                <c:pt idx="7">
                  <c:v>0.6</c:v>
                </c:pt>
                <c:pt idx="8">
                  <c:v>0.6</c:v>
                </c:pt>
                <c:pt idx="9">
                  <c:v>0.6</c:v>
                </c:pt>
                <c:pt idx="10">
                  <c:v>0.6</c:v>
                </c:pt>
                <c:pt idx="11">
                  <c:v>0.6</c:v>
                </c:pt>
                <c:pt idx="12">
                  <c:v>0.6</c:v>
                </c:pt>
                <c:pt idx="13">
                  <c:v>0.6</c:v>
                </c:pt>
                <c:pt idx="14">
                  <c:v>0.6</c:v>
                </c:pt>
                <c:pt idx="15">
                  <c:v>0.6</c:v>
                </c:pt>
                <c:pt idx="16">
                  <c:v>0.6</c:v>
                </c:pt>
                <c:pt idx="17">
                  <c:v>0.6</c:v>
                </c:pt>
                <c:pt idx="18">
                  <c:v>0.6</c:v>
                </c:pt>
                <c:pt idx="19">
                  <c:v>0.6</c:v>
                </c:pt>
                <c:pt idx="20">
                  <c:v>0.6</c:v>
                </c:pt>
                <c:pt idx="21">
                  <c:v>0.6</c:v>
                </c:pt>
                <c:pt idx="22">
                  <c:v>0.6</c:v>
                </c:pt>
                <c:pt idx="23">
                  <c:v>0.6</c:v>
                </c:pt>
                <c:pt idx="24">
                  <c:v>0.6</c:v>
                </c:pt>
                <c:pt idx="25">
                  <c:v>0.6</c:v>
                </c:pt>
                <c:pt idx="26">
                  <c:v>0.6</c:v>
                </c:pt>
                <c:pt idx="27">
                  <c:v>0.6</c:v>
                </c:pt>
              </c:numCache>
            </c:numRef>
          </c:val>
        </c:ser>
        <c:ser>
          <c:idx val="9"/>
          <c:order val="9"/>
          <c:tx>
            <c:strRef>
              <c:f>'Estim. ISO 9001'!$S$122</c:f>
              <c:strCache>
                <c:ptCount val="1"/>
                <c:pt idx="0">
                  <c:v>Informel</c:v>
                </c:pt>
              </c:strCache>
            </c:strRef>
          </c:tx>
          <c:spPr>
            <a:noFill/>
            <a:ln w="19050">
              <a:solidFill>
                <a:srgbClr val="FF0000"/>
              </a:solidFill>
              <a:prstDash val="dash"/>
            </a:ln>
          </c:spPr>
          <c:val>
            <c:numRef>
              <c:f>('Estim. ISO 9001'!$S$123:$S$126,'Estim. ISO 9001'!$S$128:$S$130,'Estim. ISO 9001'!$S$132:$S$134,'Estim. ISO 9001'!$S$136:$S$140,'Estim. ISO 9001'!$S$142:$S$148,'Estim. ISO 9001'!$S$150:$S$152,'Estim. ISO 9001'!$S$154:$S$156)</c:f>
              <c:numCache>
                <c:formatCode>0%</c:formatCode>
                <c:ptCount val="28"/>
                <c:pt idx="0">
                  <c:v>0.3</c:v>
                </c:pt>
                <c:pt idx="1">
                  <c:v>0.3</c:v>
                </c:pt>
                <c:pt idx="2">
                  <c:v>0.3</c:v>
                </c:pt>
                <c:pt idx="3">
                  <c:v>0.3</c:v>
                </c:pt>
                <c:pt idx="4">
                  <c:v>0.3</c:v>
                </c:pt>
                <c:pt idx="5">
                  <c:v>0.3</c:v>
                </c:pt>
                <c:pt idx="6">
                  <c:v>0.3</c:v>
                </c:pt>
                <c:pt idx="7">
                  <c:v>0.3</c:v>
                </c:pt>
                <c:pt idx="8">
                  <c:v>0.3</c:v>
                </c:pt>
                <c:pt idx="9">
                  <c:v>0.3</c:v>
                </c:pt>
                <c:pt idx="10">
                  <c:v>0.3</c:v>
                </c:pt>
                <c:pt idx="11">
                  <c:v>0.3</c:v>
                </c:pt>
                <c:pt idx="12">
                  <c:v>0.3</c:v>
                </c:pt>
                <c:pt idx="13">
                  <c:v>0.3</c:v>
                </c:pt>
                <c:pt idx="14">
                  <c:v>0.3</c:v>
                </c:pt>
                <c:pt idx="15">
                  <c:v>0.3</c:v>
                </c:pt>
                <c:pt idx="16">
                  <c:v>0.3</c:v>
                </c:pt>
                <c:pt idx="17">
                  <c:v>0.3</c:v>
                </c:pt>
                <c:pt idx="18">
                  <c:v>0.3</c:v>
                </c:pt>
                <c:pt idx="19">
                  <c:v>0.3</c:v>
                </c:pt>
                <c:pt idx="20">
                  <c:v>0.3</c:v>
                </c:pt>
                <c:pt idx="21">
                  <c:v>0.3</c:v>
                </c:pt>
                <c:pt idx="22">
                  <c:v>0.3</c:v>
                </c:pt>
                <c:pt idx="23">
                  <c:v>0.3</c:v>
                </c:pt>
                <c:pt idx="24">
                  <c:v>0.3</c:v>
                </c:pt>
                <c:pt idx="25">
                  <c:v>0.3</c:v>
                </c:pt>
                <c:pt idx="26">
                  <c:v>0.3</c:v>
                </c:pt>
                <c:pt idx="27">
                  <c:v>0.3</c:v>
                </c:pt>
              </c:numCache>
            </c:numRef>
          </c:val>
        </c:ser>
        <c:ser>
          <c:idx val="0"/>
          <c:order val="10"/>
          <c:tx>
            <c:v>Estimation ISO 9001</c:v>
          </c:tx>
          <c:spPr>
            <a:solidFill>
              <a:srgbClr val="FFE9F9">
                <a:alpha val="80000"/>
              </a:srgbClr>
            </a:solidFill>
            <a:ln w="28575" cmpd="sng">
              <a:solidFill>
                <a:srgbClr val="FF6FCF"/>
              </a:solidFill>
            </a:ln>
          </c:spPr>
          <c:cat>
            <c:strRef>
              <c:f>('Estim. ISO 9001'!$A$123:$A$126,'Estim. ISO 9001'!$A$128:$A$130,'Estim. ISO 9001'!$A$132:$A$134,'Estim. ISO 9001'!$A$136:$A$140,'Estim. ISO 9001'!$A$142:$A$148,'Estim. ISO 9001'!$A$150:$A$152,'Estim. ISO 9001'!$A$154:$A$156)</c:f>
              <c:strCache>
                <c:ptCount val="28"/>
                <c:pt idx="0">
                  <c:v>4.1</c:v>
                </c:pt>
                <c:pt idx="1">
                  <c:v>4.2</c:v>
                </c:pt>
                <c:pt idx="2">
                  <c:v>4.3</c:v>
                </c:pt>
                <c:pt idx="3">
                  <c:v>4.4</c:v>
                </c:pt>
                <c:pt idx="4">
                  <c:v>5.1</c:v>
                </c:pt>
                <c:pt idx="5">
                  <c:v>5.2</c:v>
                </c:pt>
                <c:pt idx="6">
                  <c:v>5.3</c:v>
                </c:pt>
                <c:pt idx="7">
                  <c:v>6.1</c:v>
                </c:pt>
                <c:pt idx="8">
                  <c:v>6.2</c:v>
                </c:pt>
                <c:pt idx="9">
                  <c:v>6.3</c:v>
                </c:pt>
                <c:pt idx="10">
                  <c:v>7.1</c:v>
                </c:pt>
                <c:pt idx="11">
                  <c:v>7.2</c:v>
                </c:pt>
                <c:pt idx="12">
                  <c:v>7.3</c:v>
                </c:pt>
                <c:pt idx="13">
                  <c:v>7.4</c:v>
                </c:pt>
                <c:pt idx="14">
                  <c:v>7.5</c:v>
                </c:pt>
                <c:pt idx="15">
                  <c:v>8.1</c:v>
                </c:pt>
                <c:pt idx="16">
                  <c:v>8.2</c:v>
                </c:pt>
                <c:pt idx="17">
                  <c:v>8.3</c:v>
                </c:pt>
                <c:pt idx="18">
                  <c:v>8.4</c:v>
                </c:pt>
                <c:pt idx="19">
                  <c:v>8.5</c:v>
                </c:pt>
                <c:pt idx="20">
                  <c:v>8.6</c:v>
                </c:pt>
                <c:pt idx="21">
                  <c:v>8.7</c:v>
                </c:pt>
                <c:pt idx="22">
                  <c:v>9.1</c:v>
                </c:pt>
                <c:pt idx="23">
                  <c:v>9.2</c:v>
                </c:pt>
                <c:pt idx="24">
                  <c:v>9.3</c:v>
                </c:pt>
                <c:pt idx="25">
                  <c:v>10.1</c:v>
                </c:pt>
                <c:pt idx="26">
                  <c:v>10.2</c:v>
                </c:pt>
                <c:pt idx="27">
                  <c:v>10.3</c:v>
                </c:pt>
              </c:strCache>
            </c:strRef>
          </c:cat>
          <c:val>
            <c:numRef>
              <c:f>('Estim. ISO 9001'!$G$123:$G$126,'Estim. ISO 9001'!$G$128:$G$130,'Estim. ISO 9001'!$G$132:$G$134,'Estim. ISO 9001'!$G$136:$G$140,'Estim. ISO 9001'!$G$142:$G$148,'Estim. ISO 9001'!$G$150:$G$152,'Estim. ISO 9001'!$G$154:$G$156)</c:f>
              <c:numCache>
                <c:formatCode>0%</c:formatCode>
                <c:ptCount val="28"/>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numCache>
            </c:numRef>
          </c:val>
        </c:ser>
        <c:dLbls>
          <c:showLegendKey val="0"/>
          <c:showVal val="0"/>
          <c:showCatName val="0"/>
          <c:showSerName val="0"/>
          <c:showPercent val="0"/>
          <c:showBubbleSize val="0"/>
        </c:dLbls>
        <c:axId val="-2125384264"/>
        <c:axId val="-2125380792"/>
      </c:radarChart>
      <c:catAx>
        <c:axId val="-2125384264"/>
        <c:scaling>
          <c:orientation val="minMax"/>
        </c:scaling>
        <c:delete val="0"/>
        <c:axPos val="b"/>
        <c:majorGridlines/>
        <c:numFmt formatCode="0%" sourceLinked="1"/>
        <c:majorTickMark val="none"/>
        <c:minorTickMark val="none"/>
        <c:tickLblPos val="nextTo"/>
        <c:spPr>
          <a:noFill/>
          <a:ln w="9525">
            <a:noFill/>
          </a:ln>
          <a:effectLst>
            <a:outerShdw blurRad="50800" dist="50800" dir="5400000" sx="1000" sy="1000" algn="ctr" rotWithShape="0">
              <a:srgbClr val="000000"/>
            </a:outerShdw>
          </a:effectLst>
        </c:spPr>
        <c:txPr>
          <a:bodyPr/>
          <a:lstStyle/>
          <a:p>
            <a:pPr>
              <a:defRPr sz="800">
                <a:solidFill>
                  <a:srgbClr val="FF0092"/>
                </a:solidFill>
                <a:latin typeface="Arial Narrow"/>
              </a:defRPr>
            </a:pPr>
            <a:endParaRPr lang="fr-FR"/>
          </a:p>
        </c:txPr>
        <c:crossAx val="-2125380792"/>
        <c:crosses val="autoZero"/>
        <c:auto val="1"/>
        <c:lblAlgn val="ctr"/>
        <c:lblOffset val="100"/>
        <c:noMultiLvlLbl val="0"/>
      </c:catAx>
      <c:valAx>
        <c:axId val="-2125380792"/>
        <c:scaling>
          <c:orientation val="minMax"/>
        </c:scaling>
        <c:delete val="0"/>
        <c:axPos val="l"/>
        <c:majorGridlines>
          <c:spPr>
            <a:ln w="3175" cmpd="sng">
              <a:solidFill>
                <a:schemeClr val="bg1">
                  <a:lumMod val="50000"/>
                </a:schemeClr>
              </a:solidFill>
              <a:prstDash val="sysDot"/>
            </a:ln>
          </c:spPr>
        </c:majorGridlines>
        <c:numFmt formatCode="0%" sourceLinked="0"/>
        <c:majorTickMark val="none"/>
        <c:minorTickMark val="none"/>
        <c:tickLblPos val="nextTo"/>
        <c:txPr>
          <a:bodyPr/>
          <a:lstStyle/>
          <a:p>
            <a:pPr>
              <a:defRPr sz="800">
                <a:solidFill>
                  <a:schemeClr val="tx1">
                    <a:lumMod val="50000"/>
                    <a:lumOff val="50000"/>
                  </a:schemeClr>
                </a:solidFill>
                <a:latin typeface="Arial Narrow"/>
              </a:defRPr>
            </a:pPr>
            <a:endParaRPr lang="fr-FR"/>
          </a:p>
        </c:txPr>
        <c:crossAx val="-2125384264"/>
        <c:crosses val="autoZero"/>
        <c:crossBetween val="between"/>
        <c:majorUnit val="0.2"/>
        <c:minorUnit val="0.04"/>
      </c:valAx>
      <c:spPr>
        <a:noFill/>
      </c:spPr>
    </c:plotArea>
    <c:plotVisOnly val="1"/>
    <c:dispBlanksAs val="gap"/>
    <c:showDLblsOverMax val="0"/>
  </c:chart>
  <c:spPr>
    <a:noFill/>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823973262335"/>
          <c:y val="0.169832895888014"/>
          <c:w val="0.396470175041069"/>
          <c:h val="0.76540769903762"/>
        </c:manualLayout>
      </c:layout>
      <c:radarChart>
        <c:radarStyle val="filled"/>
        <c:varyColors val="0"/>
        <c:ser>
          <c:idx val="0"/>
          <c:order val="0"/>
          <c:tx>
            <c:v>Art 5</c:v>
          </c:tx>
          <c:spPr>
            <a:solidFill>
              <a:srgbClr val="FFE9F9">
                <a:alpha val="82000"/>
              </a:srgbClr>
            </a:solidFill>
            <a:ln w="12700">
              <a:solidFill>
                <a:srgbClr val="FF6FCF"/>
              </a:solidFill>
            </a:ln>
          </c:spPr>
          <c:cat>
            <c:multiLvlStrRef>
              <c:f>'Estim. ISO 9001'!$A$128:$B$130</c:f>
              <c:multiLvlStrCache>
                <c:ptCount val="3"/>
                <c:lvl>
                  <c:pt idx="0">
                    <c:v>Leadership et engagement</c:v>
                  </c:pt>
                  <c:pt idx="1">
                    <c:v>Politique</c:v>
                  </c:pt>
                  <c:pt idx="2">
                    <c:v>Rôles, responsabilités et autorités au sein de l'organisme</c:v>
                  </c:pt>
                </c:lvl>
                <c:lvl>
                  <c:pt idx="0">
                    <c:v>5.1</c:v>
                  </c:pt>
                  <c:pt idx="1">
                    <c:v>5.2</c:v>
                  </c:pt>
                  <c:pt idx="2">
                    <c:v>5.3</c:v>
                  </c:pt>
                </c:lvl>
              </c:multiLvlStrCache>
            </c:multiLvlStrRef>
          </c:cat>
          <c:val>
            <c:numRef>
              <c:f>'Estim. ISO 9001'!$G$128:$G$130</c:f>
              <c:numCache>
                <c:formatCode>0%</c:formatCode>
                <c:ptCount val="3"/>
                <c:pt idx="0">
                  <c:v>0.0</c:v>
                </c:pt>
                <c:pt idx="1">
                  <c:v>0.0</c:v>
                </c:pt>
                <c:pt idx="2">
                  <c:v>0.0</c:v>
                </c:pt>
              </c:numCache>
            </c:numRef>
          </c:val>
        </c:ser>
        <c:dLbls>
          <c:showLegendKey val="0"/>
          <c:showVal val="0"/>
          <c:showCatName val="0"/>
          <c:showSerName val="0"/>
          <c:showPercent val="0"/>
          <c:showBubbleSize val="0"/>
        </c:dLbls>
        <c:axId val="-2125358664"/>
        <c:axId val="-2125355272"/>
      </c:radarChart>
      <c:catAx>
        <c:axId val="-2125358664"/>
        <c:scaling>
          <c:orientation val="minMax"/>
        </c:scaling>
        <c:delete val="0"/>
        <c:axPos val="b"/>
        <c:majorGridlines>
          <c:spPr>
            <a:ln w="3175">
              <a:solidFill>
                <a:srgbClr val="969696"/>
              </a:solidFill>
              <a:prstDash val="solid"/>
            </a:ln>
          </c:spPr>
        </c:majorGridlines>
        <c:numFmt formatCode="@" sourceLinked="0"/>
        <c:majorTickMark val="out"/>
        <c:minorTickMark val="none"/>
        <c:tickLblPos val="nextTo"/>
        <c:txPr>
          <a:bodyPr rot="0" vert="horz"/>
          <a:lstStyle/>
          <a:p>
            <a:pPr>
              <a:defRPr sz="800" b="0" i="0" u="none" strike="noStrike" baseline="0">
                <a:solidFill>
                  <a:srgbClr val="FF0092"/>
                </a:solidFill>
                <a:latin typeface="Arial"/>
                <a:ea typeface="Arial"/>
                <a:cs typeface="Arial"/>
              </a:defRPr>
            </a:pPr>
            <a:endParaRPr lang="fr-FR"/>
          </a:p>
        </c:txPr>
        <c:crossAx val="-2125355272"/>
        <c:crosses val="autoZero"/>
        <c:auto val="0"/>
        <c:lblAlgn val="ctr"/>
        <c:lblOffset val="100"/>
        <c:noMultiLvlLbl val="0"/>
      </c:catAx>
      <c:valAx>
        <c:axId val="-2125355272"/>
        <c:scaling>
          <c:orientation val="minMax"/>
          <c:max val="1.0"/>
          <c:min val="0.0"/>
        </c:scaling>
        <c:delete val="0"/>
        <c:axPos val="l"/>
        <c:majorGridlines>
          <c:spPr>
            <a:ln w="3175">
              <a:solidFill>
                <a:srgbClr val="808080"/>
              </a:solidFill>
              <a:prstDash val="sysDash"/>
            </a:ln>
          </c:spPr>
        </c:majorGridlines>
        <c:numFmt formatCode="0%" sourceLinked="0"/>
        <c:majorTickMark val="none"/>
        <c:minorTickMark val="none"/>
        <c:tickLblPos val="nextTo"/>
        <c:spPr>
          <a:ln w="3175">
            <a:solidFill>
              <a:srgbClr val="969696"/>
            </a:solidFill>
            <a:prstDash val="sysDot"/>
          </a:ln>
        </c:spPr>
        <c:txPr>
          <a:bodyPr rot="0" vert="horz"/>
          <a:lstStyle/>
          <a:p>
            <a:pPr>
              <a:defRPr sz="700" b="0" i="0" u="none" strike="noStrike" baseline="0">
                <a:solidFill>
                  <a:schemeClr val="tx1">
                    <a:lumMod val="50000"/>
                    <a:lumOff val="50000"/>
                  </a:schemeClr>
                </a:solidFill>
                <a:latin typeface="Arial Narrow"/>
                <a:ea typeface="Arial Narrow"/>
                <a:cs typeface="Arial Narrow"/>
              </a:defRPr>
            </a:pPr>
            <a:endParaRPr lang="fr-FR"/>
          </a:p>
        </c:txPr>
        <c:crossAx val="-2125358664"/>
        <c:crosses val="autoZero"/>
        <c:crossBetween val="between"/>
        <c:majorUnit val="0.2"/>
        <c:minorUnit val="0.0500000000000001"/>
      </c:valAx>
      <c:spPr>
        <a:solidFill>
          <a:srgbClr val="FFFFEB"/>
        </a:solidFill>
        <a:ln w="25400">
          <a:noFill/>
        </a:ln>
      </c:spPr>
    </c:plotArea>
    <c:plotVisOnly val="1"/>
    <c:dispBlanksAs val="gap"/>
    <c:showDLblsOverMax val="0"/>
  </c:chart>
  <c:spPr>
    <a:noFill/>
    <a:ln w="9525">
      <a:noFill/>
    </a:ln>
  </c:spPr>
  <c:txPr>
    <a:bodyPr/>
    <a:lstStyle/>
    <a:p>
      <a:pPr>
        <a:defRPr sz="600" b="0" i="0" u="none" strike="noStrike" baseline="0">
          <a:solidFill>
            <a:srgbClr val="000000"/>
          </a:solidFill>
          <a:latin typeface="Arial"/>
          <a:ea typeface="Arial"/>
          <a:cs typeface="Arial"/>
        </a:defRPr>
      </a:pPr>
      <a:endParaRPr lang="fr-FR"/>
    </a:p>
  </c:txPr>
  <c:printSettings>
    <c:headerFooter alignWithMargins="0">
      <c:oddFooter>&amp;L&amp;"Arial Narrow,Normal"&amp;8Edition de novembre 2015&amp;C&amp;"Arial Narrow,Normal"&amp;8©2015 : Master 2 Qualité et Performance dans les Organisations&amp;R&amp;"Arial Narrow,Normal"&amp;8&amp;P/&amp;N</c:oddFooter>
    </c:headerFooter>
    <c:pageMargins b="0.984251969" l="0.750000000000002" r="0.750000000000002" t="0.984251969" header="0.5" footer="0.5"/>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9460950375389"/>
          <c:y val="0.198498687664042"/>
          <c:w val="0.381439296832082"/>
          <c:h val="0.728972878390201"/>
        </c:manualLayout>
      </c:layout>
      <c:radarChart>
        <c:radarStyle val="filled"/>
        <c:varyColors val="0"/>
        <c:ser>
          <c:idx val="0"/>
          <c:order val="0"/>
          <c:tx>
            <c:v>Art 6</c:v>
          </c:tx>
          <c:spPr>
            <a:solidFill>
              <a:srgbClr val="FFE9F9">
                <a:alpha val="71000"/>
              </a:srgbClr>
            </a:solidFill>
            <a:ln w="12700">
              <a:solidFill>
                <a:srgbClr val="FF6FCF"/>
              </a:solidFill>
            </a:ln>
          </c:spPr>
          <c:cat>
            <c:multiLvlStrRef>
              <c:f>'Estim. ISO 9001'!$A$132:$B$134</c:f>
              <c:multiLvlStrCache>
                <c:ptCount val="3"/>
                <c:lvl>
                  <c:pt idx="0">
                    <c:v>Actions à mettre en oeuvre face aux risques et opportunités</c:v>
                  </c:pt>
                  <c:pt idx="1">
                    <c:v>Objectifs qualité et planification pour les atteindre</c:v>
                  </c:pt>
                  <c:pt idx="2">
                    <c:v>Planification des modifications</c:v>
                  </c:pt>
                </c:lvl>
                <c:lvl>
                  <c:pt idx="0">
                    <c:v>6.1</c:v>
                  </c:pt>
                  <c:pt idx="1">
                    <c:v>6.2</c:v>
                  </c:pt>
                  <c:pt idx="2">
                    <c:v>6.3</c:v>
                  </c:pt>
                </c:lvl>
              </c:multiLvlStrCache>
            </c:multiLvlStrRef>
          </c:cat>
          <c:val>
            <c:numRef>
              <c:f>'Estim. ISO 9001'!$G$132:$G$134</c:f>
              <c:numCache>
                <c:formatCode>0%</c:formatCode>
                <c:ptCount val="3"/>
                <c:pt idx="0">
                  <c:v>0.0</c:v>
                </c:pt>
                <c:pt idx="1">
                  <c:v>0.0</c:v>
                </c:pt>
                <c:pt idx="2">
                  <c:v>0.0</c:v>
                </c:pt>
              </c:numCache>
            </c:numRef>
          </c:val>
        </c:ser>
        <c:dLbls>
          <c:showLegendKey val="0"/>
          <c:showVal val="0"/>
          <c:showCatName val="0"/>
          <c:showSerName val="0"/>
          <c:showPercent val="0"/>
          <c:showBubbleSize val="0"/>
        </c:dLbls>
        <c:axId val="-2124794872"/>
        <c:axId val="-2124791480"/>
      </c:radarChart>
      <c:catAx>
        <c:axId val="-2124794872"/>
        <c:scaling>
          <c:orientation val="minMax"/>
        </c:scaling>
        <c:delete val="0"/>
        <c:axPos val="b"/>
        <c:majorGridlines>
          <c:spPr>
            <a:ln w="3175">
              <a:solidFill>
                <a:srgbClr val="969696"/>
              </a:solidFill>
              <a:prstDash val="solid"/>
            </a:ln>
          </c:spPr>
        </c:majorGridlines>
        <c:numFmt formatCode="@" sourceLinked="0"/>
        <c:majorTickMark val="out"/>
        <c:minorTickMark val="none"/>
        <c:tickLblPos val="nextTo"/>
        <c:txPr>
          <a:bodyPr rot="0" vert="horz"/>
          <a:lstStyle/>
          <a:p>
            <a:pPr>
              <a:defRPr sz="800" b="0" i="0" u="none" strike="noStrike" baseline="0">
                <a:solidFill>
                  <a:srgbClr val="FF0092"/>
                </a:solidFill>
                <a:latin typeface="Arial"/>
                <a:ea typeface="Arial"/>
                <a:cs typeface="Arial"/>
              </a:defRPr>
            </a:pPr>
            <a:endParaRPr lang="fr-FR"/>
          </a:p>
        </c:txPr>
        <c:crossAx val="-2124791480"/>
        <c:crosses val="autoZero"/>
        <c:auto val="0"/>
        <c:lblAlgn val="ctr"/>
        <c:lblOffset val="100"/>
        <c:noMultiLvlLbl val="0"/>
      </c:catAx>
      <c:valAx>
        <c:axId val="-2124791480"/>
        <c:scaling>
          <c:orientation val="minMax"/>
          <c:max val="1.0"/>
          <c:min val="0.0"/>
        </c:scaling>
        <c:delete val="0"/>
        <c:axPos val="l"/>
        <c:majorGridlines>
          <c:spPr>
            <a:ln w="3175">
              <a:solidFill>
                <a:srgbClr val="808080"/>
              </a:solidFill>
              <a:prstDash val="sysDash"/>
            </a:ln>
          </c:spPr>
        </c:majorGridlines>
        <c:numFmt formatCode="0%" sourceLinked="0"/>
        <c:majorTickMark val="none"/>
        <c:minorTickMark val="none"/>
        <c:tickLblPos val="nextTo"/>
        <c:spPr>
          <a:ln w="3175">
            <a:solidFill>
              <a:schemeClr val="tx1">
                <a:lumMod val="50000"/>
                <a:lumOff val="50000"/>
              </a:schemeClr>
            </a:solidFill>
            <a:prstDash val="sysDot"/>
          </a:ln>
        </c:spPr>
        <c:txPr>
          <a:bodyPr rot="0" vert="horz"/>
          <a:lstStyle/>
          <a:p>
            <a:pPr>
              <a:defRPr sz="700" b="0" i="0" u="none" strike="noStrike" baseline="0">
                <a:solidFill>
                  <a:schemeClr val="tx1">
                    <a:lumMod val="50000"/>
                    <a:lumOff val="50000"/>
                  </a:schemeClr>
                </a:solidFill>
                <a:latin typeface="Arial Narrow"/>
                <a:ea typeface="Arial Narrow"/>
                <a:cs typeface="Arial Narrow"/>
              </a:defRPr>
            </a:pPr>
            <a:endParaRPr lang="fr-FR"/>
          </a:p>
        </c:txPr>
        <c:crossAx val="-2124794872"/>
        <c:crosses val="autoZero"/>
        <c:crossBetween val="between"/>
        <c:majorUnit val="0.2"/>
        <c:minorUnit val="0.0500000000000001"/>
      </c:valAx>
      <c:spPr>
        <a:noFill/>
        <a:ln w="25400">
          <a:noFill/>
        </a:ln>
      </c:spPr>
    </c:plotArea>
    <c:plotVisOnly val="1"/>
    <c:dispBlanksAs val="gap"/>
    <c:showDLblsOverMax val="0"/>
  </c:chart>
  <c:spPr>
    <a:noFill/>
    <a:ln w="9525">
      <a:noFill/>
    </a:ln>
  </c:spPr>
  <c:txPr>
    <a:bodyPr/>
    <a:lstStyle/>
    <a:p>
      <a:pPr>
        <a:defRPr sz="600" b="0" i="0" u="none" strike="noStrike" baseline="0">
          <a:solidFill>
            <a:srgbClr val="000000"/>
          </a:solidFill>
          <a:latin typeface="Arial"/>
          <a:ea typeface="Arial"/>
          <a:cs typeface="Arial"/>
        </a:defRPr>
      </a:pPr>
      <a:endParaRPr lang="fr-FR"/>
    </a:p>
  </c:txPr>
  <c:printSettings>
    <c:headerFooter alignWithMargins="0">
      <c:oddFooter>&amp;L&amp;"Arial Narrow,Normal"&amp;8Edition de novembre 2015&amp;C&amp;"Arial Narrow,Normal"&amp;8©2015 : Master 2 Qualité et Performance dans les Organisations&amp;R&amp;"Arial Narrow,Normal"&amp;8&amp;P/&amp;N</c:oddFooter>
    </c:headerFooter>
    <c:pageMargins b="0.984251969" l="0.750000000000002" r="0.750000000000002" t="0.984251969" header="0.5" footer="0.5"/>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9180652418448"/>
          <c:y val="0.152559707660852"/>
          <c:w val="0.385163779527559"/>
          <c:h val="0.753056510201418"/>
        </c:manualLayout>
      </c:layout>
      <c:radarChart>
        <c:radarStyle val="filled"/>
        <c:varyColors val="0"/>
        <c:ser>
          <c:idx val="0"/>
          <c:order val="0"/>
          <c:tx>
            <c:v>Art 7</c:v>
          </c:tx>
          <c:spPr>
            <a:solidFill>
              <a:srgbClr val="FFE9F9">
                <a:alpha val="83000"/>
              </a:srgbClr>
            </a:solidFill>
            <a:ln w="12700">
              <a:solidFill>
                <a:srgbClr val="FF6FCF"/>
              </a:solidFill>
            </a:ln>
          </c:spPr>
          <c:cat>
            <c:multiLvlStrRef>
              <c:f>'Estim. ISO 9001'!$A$136:$B$140</c:f>
              <c:multiLvlStrCache>
                <c:ptCount val="5"/>
                <c:lvl>
                  <c:pt idx="0">
                    <c:v>Ressources</c:v>
                  </c:pt>
                  <c:pt idx="1">
                    <c:v>Compétences</c:v>
                  </c:pt>
                  <c:pt idx="2">
                    <c:v>Sensibilisation</c:v>
                  </c:pt>
                  <c:pt idx="3">
                    <c:v>Communication</c:v>
                  </c:pt>
                  <c:pt idx="4">
                    <c:v>Information documentée</c:v>
                  </c:pt>
                </c:lvl>
                <c:lvl>
                  <c:pt idx="0">
                    <c:v>7.1</c:v>
                  </c:pt>
                  <c:pt idx="1">
                    <c:v>7.2</c:v>
                  </c:pt>
                  <c:pt idx="2">
                    <c:v>7.3</c:v>
                  </c:pt>
                  <c:pt idx="3">
                    <c:v>7.4</c:v>
                  </c:pt>
                  <c:pt idx="4">
                    <c:v>7.5</c:v>
                  </c:pt>
                </c:lvl>
              </c:multiLvlStrCache>
            </c:multiLvlStrRef>
          </c:cat>
          <c:val>
            <c:numRef>
              <c:f>'Estim. ISO 9001'!$G$136:$G$140</c:f>
              <c:numCache>
                <c:formatCode>0%</c:formatCode>
                <c:ptCount val="5"/>
                <c:pt idx="0">
                  <c:v>0.0</c:v>
                </c:pt>
                <c:pt idx="1">
                  <c:v>0.0</c:v>
                </c:pt>
                <c:pt idx="2">
                  <c:v>0.0</c:v>
                </c:pt>
                <c:pt idx="3">
                  <c:v>0.0</c:v>
                </c:pt>
                <c:pt idx="4">
                  <c:v>0.0</c:v>
                </c:pt>
              </c:numCache>
            </c:numRef>
          </c:val>
        </c:ser>
        <c:dLbls>
          <c:showLegendKey val="0"/>
          <c:showVal val="0"/>
          <c:showCatName val="0"/>
          <c:showSerName val="0"/>
          <c:showPercent val="0"/>
          <c:showBubbleSize val="0"/>
        </c:dLbls>
        <c:axId val="-2124763704"/>
        <c:axId val="-2124760312"/>
      </c:radarChart>
      <c:catAx>
        <c:axId val="-2124763704"/>
        <c:scaling>
          <c:orientation val="minMax"/>
        </c:scaling>
        <c:delete val="0"/>
        <c:axPos val="b"/>
        <c:majorGridlines>
          <c:spPr>
            <a:ln w="3175">
              <a:solidFill>
                <a:srgbClr val="969696"/>
              </a:solidFill>
              <a:prstDash val="solid"/>
            </a:ln>
          </c:spPr>
        </c:majorGridlines>
        <c:numFmt formatCode="@" sourceLinked="0"/>
        <c:majorTickMark val="out"/>
        <c:minorTickMark val="none"/>
        <c:tickLblPos val="nextTo"/>
        <c:txPr>
          <a:bodyPr rot="0" vert="horz"/>
          <a:lstStyle/>
          <a:p>
            <a:pPr>
              <a:defRPr sz="800" b="0" i="0" u="none" strike="noStrike" baseline="0">
                <a:solidFill>
                  <a:srgbClr val="FF0092"/>
                </a:solidFill>
                <a:latin typeface="Arial"/>
                <a:ea typeface="Arial"/>
                <a:cs typeface="Arial"/>
              </a:defRPr>
            </a:pPr>
            <a:endParaRPr lang="fr-FR"/>
          </a:p>
        </c:txPr>
        <c:crossAx val="-2124760312"/>
        <c:crosses val="autoZero"/>
        <c:auto val="0"/>
        <c:lblAlgn val="ctr"/>
        <c:lblOffset val="100"/>
        <c:noMultiLvlLbl val="0"/>
      </c:catAx>
      <c:valAx>
        <c:axId val="-2124760312"/>
        <c:scaling>
          <c:orientation val="minMax"/>
          <c:max val="1.0"/>
          <c:min val="0.0"/>
        </c:scaling>
        <c:delete val="0"/>
        <c:axPos val="l"/>
        <c:majorGridlines>
          <c:spPr>
            <a:ln w="3175">
              <a:solidFill>
                <a:srgbClr val="808080"/>
              </a:solidFill>
              <a:prstDash val="sysDash"/>
            </a:ln>
          </c:spPr>
        </c:majorGridlines>
        <c:numFmt formatCode="0%" sourceLinked="0"/>
        <c:majorTickMark val="cross"/>
        <c:minorTickMark val="none"/>
        <c:tickLblPos val="nextTo"/>
        <c:spPr>
          <a:ln w="3175">
            <a:solidFill>
              <a:srgbClr val="969696"/>
            </a:solidFill>
            <a:prstDash val="sysDot"/>
          </a:ln>
        </c:spPr>
        <c:txPr>
          <a:bodyPr rot="0" vert="horz"/>
          <a:lstStyle/>
          <a:p>
            <a:pPr>
              <a:defRPr sz="700" b="0" i="0" u="none" strike="noStrike" baseline="0">
                <a:solidFill>
                  <a:schemeClr val="tx1">
                    <a:lumMod val="50000"/>
                    <a:lumOff val="50000"/>
                  </a:schemeClr>
                </a:solidFill>
                <a:latin typeface="Arial Narrow"/>
                <a:ea typeface="Arial Narrow"/>
                <a:cs typeface="Arial Narrow"/>
              </a:defRPr>
            </a:pPr>
            <a:endParaRPr lang="fr-FR"/>
          </a:p>
        </c:txPr>
        <c:crossAx val="-2124763704"/>
        <c:crosses val="autoZero"/>
        <c:crossBetween val="between"/>
        <c:majorUnit val="0.2"/>
        <c:minorUnit val="0.0500000000000001"/>
      </c:valAx>
      <c:spPr>
        <a:noFill/>
        <a:ln w="25400">
          <a:noFill/>
        </a:ln>
      </c:spPr>
    </c:plotArea>
    <c:plotVisOnly val="1"/>
    <c:dispBlanksAs val="gap"/>
    <c:showDLblsOverMax val="0"/>
  </c:chart>
  <c:spPr>
    <a:noFill/>
    <a:ln w="9525">
      <a:noFill/>
    </a:ln>
  </c:spPr>
  <c:txPr>
    <a:bodyPr/>
    <a:lstStyle/>
    <a:p>
      <a:pPr>
        <a:defRPr sz="600" b="0" i="0" u="none" strike="noStrike" baseline="0">
          <a:solidFill>
            <a:srgbClr val="000000"/>
          </a:solidFill>
          <a:latin typeface="Arial"/>
          <a:ea typeface="Arial"/>
          <a:cs typeface="Arial"/>
        </a:defRPr>
      </a:pPr>
      <a:endParaRPr lang="fr-FR"/>
    </a:p>
  </c:txPr>
  <c:printSettings>
    <c:headerFooter alignWithMargins="0">
      <c:oddFooter>&amp;L&amp;"Arial Narrow,Normal"&amp;8Edition de novembre 2015&amp;C&amp;"Arial Narrow,Normal"&amp;8©2015 : Master 2 Qualité et Performance dans les Organisations&amp;R&amp;"Arial Narrow,Normal"&amp;8&amp;P/&amp;N</c:oddFooter>
    </c:headerFooter>
    <c:pageMargins b="0.984251969" l="0.750000000000002" r="0.750000000000002" t="0.984251969" header="0.5" footer="0.5"/>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4210404784446"/>
          <c:y val="0.122565350062949"/>
          <c:w val="0.424910291638765"/>
          <c:h val="0.791647568444188"/>
        </c:manualLayout>
      </c:layout>
      <c:radarChart>
        <c:radarStyle val="filled"/>
        <c:varyColors val="0"/>
        <c:ser>
          <c:idx val="0"/>
          <c:order val="0"/>
          <c:tx>
            <c:v>Art 8</c:v>
          </c:tx>
          <c:spPr>
            <a:solidFill>
              <a:srgbClr val="FFE9F9">
                <a:alpha val="67000"/>
              </a:srgbClr>
            </a:solidFill>
            <a:ln>
              <a:solidFill>
                <a:srgbClr val="FF6FCF"/>
              </a:solidFill>
            </a:ln>
          </c:spPr>
          <c:cat>
            <c:multiLvlStrRef>
              <c:f>'Estim. ISO 9001'!$A$142:$B$148</c:f>
              <c:multiLvlStrCache>
                <c:ptCount val="7"/>
                <c:lvl>
                  <c:pt idx="0">
                    <c:v>Planification et maîtrise opérationnelles</c:v>
                  </c:pt>
                  <c:pt idx="1">
                    <c:v>Exigences relatives aux produits et services</c:v>
                  </c:pt>
                  <c:pt idx="2">
                    <c:v>Conception et développement de produits et services</c:v>
                  </c:pt>
                  <c:pt idx="3">
                    <c:v>Maîtrise des processus, produits et services fournis par des prestataires externes</c:v>
                  </c:pt>
                  <c:pt idx="4">
                    <c:v>Production et prestation de service</c:v>
                  </c:pt>
                  <c:pt idx="5">
                    <c:v>Libération des produits et services</c:v>
                  </c:pt>
                  <c:pt idx="6">
                    <c:v>Maîtrise des éléments de sortie non conformes</c:v>
                  </c:pt>
                </c:lvl>
                <c:lvl>
                  <c:pt idx="0">
                    <c:v>8.1</c:v>
                  </c:pt>
                  <c:pt idx="1">
                    <c:v>8.2</c:v>
                  </c:pt>
                  <c:pt idx="2">
                    <c:v>8.3</c:v>
                  </c:pt>
                  <c:pt idx="3">
                    <c:v>8.4</c:v>
                  </c:pt>
                  <c:pt idx="4">
                    <c:v>8.5</c:v>
                  </c:pt>
                  <c:pt idx="5">
                    <c:v>8.6</c:v>
                  </c:pt>
                  <c:pt idx="6">
                    <c:v>8.7</c:v>
                  </c:pt>
                </c:lvl>
              </c:multiLvlStrCache>
            </c:multiLvlStrRef>
          </c:cat>
          <c:val>
            <c:numRef>
              <c:f>'Estim. ISO 9001'!$G$142:$G$148</c:f>
              <c:numCache>
                <c:formatCode>0%</c:formatCode>
                <c:ptCount val="7"/>
                <c:pt idx="0">
                  <c:v>0.0</c:v>
                </c:pt>
                <c:pt idx="1">
                  <c:v>0.0</c:v>
                </c:pt>
                <c:pt idx="2">
                  <c:v>0.0</c:v>
                </c:pt>
                <c:pt idx="3">
                  <c:v>0.0</c:v>
                </c:pt>
                <c:pt idx="4">
                  <c:v>0.0</c:v>
                </c:pt>
                <c:pt idx="5">
                  <c:v>0.0</c:v>
                </c:pt>
                <c:pt idx="6">
                  <c:v>0.0</c:v>
                </c:pt>
              </c:numCache>
            </c:numRef>
          </c:val>
        </c:ser>
        <c:dLbls>
          <c:showLegendKey val="0"/>
          <c:showVal val="0"/>
          <c:showCatName val="0"/>
          <c:showSerName val="0"/>
          <c:showPercent val="0"/>
          <c:showBubbleSize val="0"/>
        </c:dLbls>
        <c:axId val="-2124731784"/>
        <c:axId val="-2124728392"/>
      </c:radarChart>
      <c:catAx>
        <c:axId val="-2124731784"/>
        <c:scaling>
          <c:orientation val="minMax"/>
        </c:scaling>
        <c:delete val="0"/>
        <c:axPos val="b"/>
        <c:majorGridlines>
          <c:spPr>
            <a:ln w="3175">
              <a:solidFill>
                <a:srgbClr val="969696"/>
              </a:solidFill>
              <a:prstDash val="solid"/>
            </a:ln>
          </c:spPr>
        </c:majorGridlines>
        <c:numFmt formatCode="@" sourceLinked="0"/>
        <c:majorTickMark val="out"/>
        <c:minorTickMark val="none"/>
        <c:tickLblPos val="nextTo"/>
        <c:txPr>
          <a:bodyPr rot="0" vert="horz"/>
          <a:lstStyle/>
          <a:p>
            <a:pPr>
              <a:defRPr sz="800" b="0" i="0" u="none" strike="noStrike" baseline="0">
                <a:solidFill>
                  <a:srgbClr val="FF0092"/>
                </a:solidFill>
                <a:latin typeface="Arial"/>
                <a:ea typeface="Arial"/>
                <a:cs typeface="Arial"/>
              </a:defRPr>
            </a:pPr>
            <a:endParaRPr lang="fr-FR"/>
          </a:p>
        </c:txPr>
        <c:crossAx val="-2124728392"/>
        <c:crosses val="autoZero"/>
        <c:auto val="0"/>
        <c:lblAlgn val="ctr"/>
        <c:lblOffset val="100"/>
        <c:noMultiLvlLbl val="0"/>
      </c:catAx>
      <c:valAx>
        <c:axId val="-2124728392"/>
        <c:scaling>
          <c:orientation val="minMax"/>
          <c:max val="1.0"/>
          <c:min val="0.0"/>
        </c:scaling>
        <c:delete val="0"/>
        <c:axPos val="l"/>
        <c:majorGridlines>
          <c:spPr>
            <a:ln w="3175">
              <a:solidFill>
                <a:srgbClr val="808080"/>
              </a:solidFill>
              <a:prstDash val="sysDash"/>
            </a:ln>
          </c:spPr>
        </c:majorGridlines>
        <c:numFmt formatCode="0%" sourceLinked="0"/>
        <c:majorTickMark val="cross"/>
        <c:minorTickMark val="none"/>
        <c:tickLblPos val="nextTo"/>
        <c:spPr>
          <a:ln w="3175">
            <a:solidFill>
              <a:srgbClr val="969696"/>
            </a:solidFill>
            <a:prstDash val="sysDot"/>
          </a:ln>
        </c:spPr>
        <c:txPr>
          <a:bodyPr rot="0" vert="horz"/>
          <a:lstStyle/>
          <a:p>
            <a:pPr>
              <a:defRPr sz="700" b="0" i="0" u="none" strike="noStrike" baseline="0">
                <a:solidFill>
                  <a:schemeClr val="tx1">
                    <a:lumMod val="50000"/>
                    <a:lumOff val="50000"/>
                  </a:schemeClr>
                </a:solidFill>
                <a:latin typeface="Arial Narrow"/>
                <a:ea typeface="Arial Narrow"/>
                <a:cs typeface="Arial Narrow"/>
              </a:defRPr>
            </a:pPr>
            <a:endParaRPr lang="fr-FR"/>
          </a:p>
        </c:txPr>
        <c:crossAx val="-2124731784"/>
        <c:crosses val="autoZero"/>
        <c:crossBetween val="between"/>
        <c:majorUnit val="0.2"/>
        <c:minorUnit val="0.0500000000000001"/>
      </c:valAx>
      <c:spPr>
        <a:noFill/>
        <a:ln w="25400">
          <a:noFill/>
        </a:ln>
      </c:spPr>
    </c:plotArea>
    <c:plotVisOnly val="1"/>
    <c:dispBlanksAs val="gap"/>
    <c:showDLblsOverMax val="0"/>
  </c:chart>
  <c:spPr>
    <a:noFill/>
    <a:ln w="9525">
      <a:noFill/>
    </a:ln>
  </c:spPr>
  <c:txPr>
    <a:bodyPr/>
    <a:lstStyle/>
    <a:p>
      <a:pPr>
        <a:defRPr sz="600" b="0" i="0" u="none" strike="noStrike" baseline="0">
          <a:solidFill>
            <a:srgbClr val="000000"/>
          </a:solidFill>
          <a:latin typeface="Arial"/>
          <a:ea typeface="Arial"/>
          <a:cs typeface="Arial"/>
        </a:defRPr>
      </a:pPr>
      <a:endParaRPr lang="fr-FR"/>
    </a:p>
  </c:txPr>
  <c:printSettings>
    <c:headerFooter alignWithMargins="0">
      <c:oddFooter>&amp;L&amp;"Arial Narrow,Normal"&amp;8Edition de novembre 2015&amp;C&amp;"Arial Narrow,Normal"&amp;8©2015 : Master 2 Qualité et Performance dans les Organisations&amp;R&amp;"Arial Narrow,Normal"&amp;8&amp;P/&amp;N</c:oddFooter>
    </c:headerFooter>
    <c:pageMargins b="0.984251969" l="0.750000000000002" r="0.750000000000002" t="0.984251969" header="0.5" footer="0.5"/>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1484545775062"/>
          <c:y val="0.155627680686256"/>
          <c:w val="0.396421201081208"/>
          <c:h val="0.74099950920769"/>
        </c:manualLayout>
      </c:layout>
      <c:radarChart>
        <c:radarStyle val="filled"/>
        <c:varyColors val="0"/>
        <c:ser>
          <c:idx val="0"/>
          <c:order val="0"/>
          <c:tx>
            <c:v>Art 9</c:v>
          </c:tx>
          <c:spPr>
            <a:solidFill>
              <a:srgbClr val="FFE9F9">
                <a:alpha val="67000"/>
              </a:srgbClr>
            </a:solidFill>
            <a:ln>
              <a:solidFill>
                <a:srgbClr val="FF6FCF"/>
              </a:solidFill>
            </a:ln>
          </c:spPr>
          <c:cat>
            <c:multiLvlStrRef>
              <c:f>'Estim. ISO 9001'!$A$150:$B$152</c:f>
              <c:multiLvlStrCache>
                <c:ptCount val="3"/>
                <c:lvl>
                  <c:pt idx="0">
                    <c:v>Surveillance, mesure, analyse et évaluation</c:v>
                  </c:pt>
                  <c:pt idx="1">
                    <c:v>Audit interne</c:v>
                  </c:pt>
                  <c:pt idx="2">
                    <c:v>Revue de direction</c:v>
                  </c:pt>
                </c:lvl>
                <c:lvl>
                  <c:pt idx="0">
                    <c:v>9.1</c:v>
                  </c:pt>
                  <c:pt idx="1">
                    <c:v>9.2</c:v>
                  </c:pt>
                  <c:pt idx="2">
                    <c:v>9.3</c:v>
                  </c:pt>
                </c:lvl>
              </c:multiLvlStrCache>
            </c:multiLvlStrRef>
          </c:cat>
          <c:val>
            <c:numRef>
              <c:f>'Estim. ISO 9001'!$G$150:$G$152</c:f>
              <c:numCache>
                <c:formatCode>0%</c:formatCode>
                <c:ptCount val="3"/>
                <c:pt idx="0">
                  <c:v>0.0</c:v>
                </c:pt>
                <c:pt idx="1">
                  <c:v>0.0</c:v>
                </c:pt>
                <c:pt idx="2">
                  <c:v>0.0</c:v>
                </c:pt>
              </c:numCache>
            </c:numRef>
          </c:val>
        </c:ser>
        <c:dLbls>
          <c:showLegendKey val="0"/>
          <c:showVal val="0"/>
          <c:showCatName val="0"/>
          <c:showSerName val="0"/>
          <c:showPercent val="0"/>
          <c:showBubbleSize val="0"/>
        </c:dLbls>
        <c:axId val="-2124700664"/>
        <c:axId val="-2124697272"/>
      </c:radarChart>
      <c:catAx>
        <c:axId val="-2124700664"/>
        <c:scaling>
          <c:orientation val="minMax"/>
        </c:scaling>
        <c:delete val="0"/>
        <c:axPos val="b"/>
        <c:majorGridlines>
          <c:spPr>
            <a:ln w="3175">
              <a:solidFill>
                <a:srgbClr val="969696"/>
              </a:solidFill>
              <a:prstDash val="solid"/>
            </a:ln>
          </c:spPr>
        </c:majorGridlines>
        <c:numFmt formatCode="@" sourceLinked="0"/>
        <c:majorTickMark val="out"/>
        <c:minorTickMark val="none"/>
        <c:tickLblPos val="nextTo"/>
        <c:txPr>
          <a:bodyPr rot="0" vert="horz"/>
          <a:lstStyle/>
          <a:p>
            <a:pPr>
              <a:defRPr sz="800" b="0" i="0" u="none" strike="noStrike" baseline="0">
                <a:solidFill>
                  <a:srgbClr val="FF0092"/>
                </a:solidFill>
                <a:latin typeface="Arial"/>
                <a:ea typeface="Arial"/>
                <a:cs typeface="Arial"/>
              </a:defRPr>
            </a:pPr>
            <a:endParaRPr lang="fr-FR"/>
          </a:p>
        </c:txPr>
        <c:crossAx val="-2124697272"/>
        <c:crosses val="autoZero"/>
        <c:auto val="0"/>
        <c:lblAlgn val="ctr"/>
        <c:lblOffset val="100"/>
        <c:noMultiLvlLbl val="0"/>
      </c:catAx>
      <c:valAx>
        <c:axId val="-2124697272"/>
        <c:scaling>
          <c:orientation val="minMax"/>
          <c:max val="1.0"/>
          <c:min val="0.0"/>
        </c:scaling>
        <c:delete val="0"/>
        <c:axPos val="l"/>
        <c:majorGridlines>
          <c:spPr>
            <a:ln w="3175">
              <a:solidFill>
                <a:srgbClr val="808080"/>
              </a:solidFill>
              <a:prstDash val="sysDash"/>
            </a:ln>
          </c:spPr>
        </c:majorGridlines>
        <c:numFmt formatCode="0%" sourceLinked="0"/>
        <c:majorTickMark val="cross"/>
        <c:minorTickMark val="none"/>
        <c:tickLblPos val="nextTo"/>
        <c:spPr>
          <a:ln w="3175">
            <a:solidFill>
              <a:srgbClr val="969696"/>
            </a:solidFill>
            <a:prstDash val="sysDot"/>
          </a:ln>
        </c:spPr>
        <c:txPr>
          <a:bodyPr rot="0" vert="horz"/>
          <a:lstStyle/>
          <a:p>
            <a:pPr>
              <a:defRPr sz="700" b="0" i="0" u="none" strike="noStrike" baseline="0">
                <a:solidFill>
                  <a:schemeClr val="tx1">
                    <a:lumMod val="50000"/>
                    <a:lumOff val="50000"/>
                  </a:schemeClr>
                </a:solidFill>
                <a:latin typeface="Arial Narrow"/>
                <a:ea typeface="Arial Narrow"/>
                <a:cs typeface="Arial Narrow"/>
              </a:defRPr>
            </a:pPr>
            <a:endParaRPr lang="fr-FR"/>
          </a:p>
        </c:txPr>
        <c:crossAx val="-2124700664"/>
        <c:crosses val="autoZero"/>
        <c:crossBetween val="between"/>
        <c:majorUnit val="0.2"/>
        <c:minorUnit val="0.0500000000000001"/>
      </c:valAx>
      <c:spPr>
        <a:noFill/>
        <a:ln w="25400">
          <a:noFill/>
        </a:ln>
      </c:spPr>
    </c:plotArea>
    <c:plotVisOnly val="1"/>
    <c:dispBlanksAs val="gap"/>
    <c:showDLblsOverMax val="0"/>
  </c:chart>
  <c:spPr>
    <a:noFill/>
    <a:ln w="9525">
      <a:noFill/>
    </a:ln>
  </c:spPr>
  <c:txPr>
    <a:bodyPr/>
    <a:lstStyle/>
    <a:p>
      <a:pPr>
        <a:defRPr sz="600" b="0" i="0" u="none" strike="noStrike" baseline="0">
          <a:solidFill>
            <a:srgbClr val="000000"/>
          </a:solidFill>
          <a:latin typeface="Arial"/>
          <a:ea typeface="Arial"/>
          <a:cs typeface="Arial"/>
        </a:defRPr>
      </a:pPr>
      <a:endParaRPr lang="fr-FR"/>
    </a:p>
  </c:txPr>
  <c:printSettings>
    <c:headerFooter alignWithMargins="0">
      <c:oddFooter>&amp;L&amp;"Arial Narrow,Normal"&amp;8Edition de novembre 2015&amp;C&amp;"Arial Narrow,Normal"&amp;8©2015 : Master 2 Qualité et Performance dans les Organisations&amp;R&amp;"Arial Narrow,Normal"&amp;8&amp;P/&amp;N</c:oddFooter>
    </c:headerFooter>
    <c:pageMargins b="0.984251969" l="0.750000000000002" r="0.750000000000002" t="0.984251969" header="0.5" footer="0.5"/>
    <c:pageSetup orientation="portrait"/>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4210404784446"/>
          <c:y val="0.122565350062949"/>
          <c:w val="0.424910291638765"/>
          <c:h val="0.791647568444188"/>
        </c:manualLayout>
      </c:layout>
      <c:radarChart>
        <c:radarStyle val="filled"/>
        <c:varyColors val="0"/>
        <c:ser>
          <c:idx val="0"/>
          <c:order val="0"/>
          <c:tx>
            <c:v>Art 10</c:v>
          </c:tx>
          <c:spPr>
            <a:solidFill>
              <a:srgbClr val="FFE9F9">
                <a:alpha val="67000"/>
              </a:srgbClr>
            </a:solidFill>
            <a:ln>
              <a:solidFill>
                <a:srgbClr val="FF6FCF"/>
              </a:solidFill>
            </a:ln>
          </c:spPr>
          <c:cat>
            <c:multiLvlStrRef>
              <c:f>'Estim. ISO 9001'!$A$154:$B$156</c:f>
              <c:multiLvlStrCache>
                <c:ptCount val="3"/>
                <c:lvl>
                  <c:pt idx="0">
                    <c:v>Généralités</c:v>
                  </c:pt>
                  <c:pt idx="1">
                    <c:v>Non-conformité et action corrective</c:v>
                  </c:pt>
                  <c:pt idx="2">
                    <c:v>Amélioration continue</c:v>
                  </c:pt>
                </c:lvl>
                <c:lvl>
                  <c:pt idx="0">
                    <c:v>10.1</c:v>
                  </c:pt>
                  <c:pt idx="1">
                    <c:v>10.2</c:v>
                  </c:pt>
                  <c:pt idx="2">
                    <c:v>10.3</c:v>
                  </c:pt>
                </c:lvl>
              </c:multiLvlStrCache>
            </c:multiLvlStrRef>
          </c:cat>
          <c:val>
            <c:numRef>
              <c:f>'Estim. ISO 9001'!$G$154:$G$156</c:f>
              <c:numCache>
                <c:formatCode>0%</c:formatCode>
                <c:ptCount val="3"/>
                <c:pt idx="0">
                  <c:v>0.0</c:v>
                </c:pt>
                <c:pt idx="1">
                  <c:v>0.0</c:v>
                </c:pt>
                <c:pt idx="2">
                  <c:v>0.0</c:v>
                </c:pt>
              </c:numCache>
            </c:numRef>
          </c:val>
        </c:ser>
        <c:dLbls>
          <c:showLegendKey val="0"/>
          <c:showVal val="0"/>
          <c:showCatName val="0"/>
          <c:showSerName val="0"/>
          <c:showPercent val="0"/>
          <c:showBubbleSize val="0"/>
        </c:dLbls>
        <c:axId val="-2124669576"/>
        <c:axId val="-2124666184"/>
      </c:radarChart>
      <c:catAx>
        <c:axId val="-2124669576"/>
        <c:scaling>
          <c:orientation val="minMax"/>
        </c:scaling>
        <c:delete val="0"/>
        <c:axPos val="b"/>
        <c:majorGridlines>
          <c:spPr>
            <a:ln w="3175">
              <a:solidFill>
                <a:srgbClr val="969696"/>
              </a:solidFill>
              <a:prstDash val="solid"/>
            </a:ln>
          </c:spPr>
        </c:majorGridlines>
        <c:numFmt formatCode="@" sourceLinked="0"/>
        <c:majorTickMark val="out"/>
        <c:minorTickMark val="none"/>
        <c:tickLblPos val="nextTo"/>
        <c:txPr>
          <a:bodyPr rot="0" vert="horz"/>
          <a:lstStyle/>
          <a:p>
            <a:pPr>
              <a:defRPr sz="800" b="0" i="0" u="none" strike="noStrike" baseline="0">
                <a:solidFill>
                  <a:srgbClr val="FF0092"/>
                </a:solidFill>
                <a:latin typeface="Arial"/>
                <a:ea typeface="Arial"/>
                <a:cs typeface="Arial"/>
              </a:defRPr>
            </a:pPr>
            <a:endParaRPr lang="fr-FR"/>
          </a:p>
        </c:txPr>
        <c:crossAx val="-2124666184"/>
        <c:crosses val="autoZero"/>
        <c:auto val="0"/>
        <c:lblAlgn val="ctr"/>
        <c:lblOffset val="100"/>
        <c:noMultiLvlLbl val="0"/>
      </c:catAx>
      <c:valAx>
        <c:axId val="-2124666184"/>
        <c:scaling>
          <c:orientation val="minMax"/>
          <c:max val="1.0"/>
          <c:min val="0.0"/>
        </c:scaling>
        <c:delete val="0"/>
        <c:axPos val="l"/>
        <c:majorGridlines>
          <c:spPr>
            <a:ln w="3175">
              <a:solidFill>
                <a:srgbClr val="808080"/>
              </a:solidFill>
              <a:prstDash val="sysDash"/>
            </a:ln>
          </c:spPr>
        </c:majorGridlines>
        <c:numFmt formatCode="0%" sourceLinked="0"/>
        <c:majorTickMark val="cross"/>
        <c:minorTickMark val="none"/>
        <c:tickLblPos val="nextTo"/>
        <c:spPr>
          <a:ln w="3175">
            <a:solidFill>
              <a:srgbClr val="969696"/>
            </a:solidFill>
            <a:prstDash val="sysDot"/>
          </a:ln>
        </c:spPr>
        <c:txPr>
          <a:bodyPr rot="0" vert="horz"/>
          <a:lstStyle/>
          <a:p>
            <a:pPr>
              <a:defRPr sz="700" b="0" i="0" u="none" strike="noStrike" baseline="0">
                <a:solidFill>
                  <a:schemeClr val="tx1">
                    <a:lumMod val="50000"/>
                    <a:lumOff val="50000"/>
                  </a:schemeClr>
                </a:solidFill>
                <a:latin typeface="Arial Narrow"/>
                <a:ea typeface="Arial Narrow"/>
                <a:cs typeface="Arial Narrow"/>
              </a:defRPr>
            </a:pPr>
            <a:endParaRPr lang="fr-FR"/>
          </a:p>
        </c:txPr>
        <c:crossAx val="-2124669576"/>
        <c:crosses val="autoZero"/>
        <c:crossBetween val="between"/>
        <c:majorUnit val="0.2"/>
        <c:minorUnit val="0.0500000000000001"/>
      </c:valAx>
      <c:spPr>
        <a:noFill/>
        <a:ln w="25400">
          <a:noFill/>
        </a:ln>
      </c:spPr>
    </c:plotArea>
    <c:plotVisOnly val="1"/>
    <c:dispBlanksAs val="gap"/>
    <c:showDLblsOverMax val="0"/>
  </c:chart>
  <c:spPr>
    <a:noFill/>
    <a:ln w="9525">
      <a:noFill/>
    </a:ln>
  </c:spPr>
  <c:txPr>
    <a:bodyPr/>
    <a:lstStyle/>
    <a:p>
      <a:pPr>
        <a:defRPr sz="600" b="0" i="0" u="none" strike="noStrike" baseline="0">
          <a:solidFill>
            <a:srgbClr val="000000"/>
          </a:solidFill>
          <a:latin typeface="Arial"/>
          <a:ea typeface="Arial"/>
          <a:cs typeface="Arial"/>
        </a:defRPr>
      </a:pPr>
      <a:endParaRPr lang="fr-FR"/>
    </a:p>
  </c:txPr>
  <c:printSettings>
    <c:headerFooter alignWithMargins="0">
      <c:oddFooter>&amp;L&amp;"Arial Narrow,Normal"&amp;8Edition de novembre 2015&amp;C&amp;"Arial Narrow,Normal"&amp;8©2015 : Master 2 Qualité et Performance dans les Organisations&amp;R&amp;"Arial Narrow,Normal"&amp;8&amp;P/&amp;N</c:oddFooter>
    </c:headerFooter>
    <c:pageMargins b="0.984251969" l="0.750000000000002" r="0.750000000000002" t="0.984251969" header="0.5" footer="0.5"/>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9894408882343"/>
          <c:y val="0.170073928258968"/>
          <c:w val="0.364239959213731"/>
          <c:h val="0.703185476815398"/>
        </c:manualLayout>
      </c:layout>
      <c:radarChart>
        <c:radarStyle val="filled"/>
        <c:varyColors val="0"/>
        <c:ser>
          <c:idx val="0"/>
          <c:order val="0"/>
          <c:tx>
            <c:v>Art 4</c:v>
          </c:tx>
          <c:spPr>
            <a:solidFill>
              <a:srgbClr val="FFE9F9">
                <a:alpha val="82000"/>
              </a:srgbClr>
            </a:solidFill>
            <a:ln w="12700">
              <a:solidFill>
                <a:srgbClr val="FF6FCF"/>
              </a:solidFill>
            </a:ln>
          </c:spPr>
          <c:cat>
            <c:multiLvlStrRef>
              <c:f>'Estim. ISO 9001'!$A$123:$B$126</c:f>
              <c:multiLvlStrCache>
                <c:ptCount val="4"/>
                <c:lvl>
                  <c:pt idx="0">
                    <c:v>Compréhension de l'organisme et de son contexte</c:v>
                  </c:pt>
                  <c:pt idx="1">
                    <c:v>Compréhension des besoins et des attentes des parties intéressées</c:v>
                  </c:pt>
                  <c:pt idx="2">
                    <c:v>Détermination du domaine d'application du système de management de la qualité</c:v>
                  </c:pt>
                  <c:pt idx="3">
                    <c:v>Système de management de la qualité et ses processus</c:v>
                  </c:pt>
                </c:lvl>
                <c:lvl>
                  <c:pt idx="0">
                    <c:v>4.1</c:v>
                  </c:pt>
                  <c:pt idx="1">
                    <c:v>4.2</c:v>
                  </c:pt>
                  <c:pt idx="2">
                    <c:v>4.3</c:v>
                  </c:pt>
                  <c:pt idx="3">
                    <c:v>4.4</c:v>
                  </c:pt>
                </c:lvl>
              </c:multiLvlStrCache>
            </c:multiLvlStrRef>
          </c:cat>
          <c:val>
            <c:numRef>
              <c:f>'Estim. ISO 9001'!$G$123:$G$126</c:f>
              <c:numCache>
                <c:formatCode>0%</c:formatCode>
                <c:ptCount val="4"/>
                <c:pt idx="0">
                  <c:v>0.0</c:v>
                </c:pt>
                <c:pt idx="1">
                  <c:v>0.0</c:v>
                </c:pt>
                <c:pt idx="2">
                  <c:v>0.0</c:v>
                </c:pt>
                <c:pt idx="3">
                  <c:v>0.0</c:v>
                </c:pt>
              </c:numCache>
            </c:numRef>
          </c:val>
        </c:ser>
        <c:dLbls>
          <c:showLegendKey val="0"/>
          <c:showVal val="0"/>
          <c:showCatName val="0"/>
          <c:showSerName val="0"/>
          <c:showPercent val="0"/>
          <c:showBubbleSize val="0"/>
        </c:dLbls>
        <c:axId val="-2124637832"/>
        <c:axId val="-2124634440"/>
      </c:radarChart>
      <c:catAx>
        <c:axId val="-2124637832"/>
        <c:scaling>
          <c:orientation val="minMax"/>
        </c:scaling>
        <c:delete val="0"/>
        <c:axPos val="b"/>
        <c:majorGridlines>
          <c:spPr>
            <a:ln w="3175">
              <a:solidFill>
                <a:srgbClr val="969696"/>
              </a:solidFill>
              <a:prstDash val="solid"/>
            </a:ln>
          </c:spPr>
        </c:majorGridlines>
        <c:numFmt formatCode="@" sourceLinked="0"/>
        <c:majorTickMark val="out"/>
        <c:minorTickMark val="none"/>
        <c:tickLblPos val="nextTo"/>
        <c:txPr>
          <a:bodyPr rot="0" vert="horz"/>
          <a:lstStyle/>
          <a:p>
            <a:pPr>
              <a:defRPr sz="800" b="0" i="0" u="none" strike="noStrike" baseline="0">
                <a:solidFill>
                  <a:srgbClr val="FF0092"/>
                </a:solidFill>
                <a:latin typeface="Arial"/>
                <a:ea typeface="Arial"/>
                <a:cs typeface="Arial"/>
              </a:defRPr>
            </a:pPr>
            <a:endParaRPr lang="fr-FR"/>
          </a:p>
        </c:txPr>
        <c:crossAx val="-2124634440"/>
        <c:crosses val="autoZero"/>
        <c:auto val="0"/>
        <c:lblAlgn val="ctr"/>
        <c:lblOffset val="100"/>
        <c:noMultiLvlLbl val="0"/>
      </c:catAx>
      <c:valAx>
        <c:axId val="-2124634440"/>
        <c:scaling>
          <c:orientation val="minMax"/>
          <c:max val="1.0"/>
          <c:min val="0.0"/>
        </c:scaling>
        <c:delete val="0"/>
        <c:axPos val="l"/>
        <c:majorGridlines>
          <c:spPr>
            <a:ln w="3175">
              <a:solidFill>
                <a:schemeClr val="tx1">
                  <a:lumMod val="50000"/>
                  <a:lumOff val="50000"/>
                </a:schemeClr>
              </a:solidFill>
              <a:prstDash val="sysDash"/>
            </a:ln>
          </c:spPr>
        </c:majorGridlines>
        <c:numFmt formatCode="0%" sourceLinked="0"/>
        <c:majorTickMark val="none"/>
        <c:minorTickMark val="none"/>
        <c:tickLblPos val="nextTo"/>
        <c:spPr>
          <a:ln w="3175">
            <a:solidFill>
              <a:srgbClr val="969696"/>
            </a:solidFill>
            <a:prstDash val="sysDot"/>
          </a:ln>
        </c:spPr>
        <c:txPr>
          <a:bodyPr rot="0" vert="horz"/>
          <a:lstStyle/>
          <a:p>
            <a:pPr>
              <a:defRPr sz="700" b="0" i="0" u="none" strike="noStrike" baseline="0">
                <a:solidFill>
                  <a:schemeClr val="tx1">
                    <a:lumMod val="50000"/>
                    <a:lumOff val="50000"/>
                  </a:schemeClr>
                </a:solidFill>
                <a:latin typeface="Arial Narrow"/>
                <a:ea typeface="Arial Narrow"/>
                <a:cs typeface="Arial Narrow"/>
              </a:defRPr>
            </a:pPr>
            <a:endParaRPr lang="fr-FR"/>
          </a:p>
        </c:txPr>
        <c:crossAx val="-2124637832"/>
        <c:crosses val="autoZero"/>
        <c:crossBetween val="between"/>
        <c:majorUnit val="0.2"/>
        <c:minorUnit val="0.0500000000000001"/>
      </c:valAx>
      <c:spPr>
        <a:solidFill>
          <a:srgbClr val="FFFFEB"/>
        </a:solidFill>
        <a:ln w="25400">
          <a:noFill/>
        </a:ln>
      </c:spPr>
    </c:plotArea>
    <c:plotVisOnly val="1"/>
    <c:dispBlanksAs val="gap"/>
    <c:showDLblsOverMax val="0"/>
  </c:chart>
  <c:spPr>
    <a:noFill/>
    <a:ln w="9525">
      <a:noFill/>
    </a:ln>
  </c:spPr>
  <c:txPr>
    <a:bodyPr/>
    <a:lstStyle/>
    <a:p>
      <a:pPr>
        <a:defRPr sz="600" b="0" i="0" u="none" strike="noStrike" baseline="0">
          <a:solidFill>
            <a:srgbClr val="000000"/>
          </a:solidFill>
          <a:latin typeface="Arial"/>
          <a:ea typeface="Arial"/>
          <a:cs typeface="Arial"/>
        </a:defRPr>
      </a:pPr>
      <a:endParaRPr lang="fr-FR"/>
    </a:p>
  </c:txPr>
  <c:printSettings>
    <c:headerFooter alignWithMargins="0">
      <c:oddFooter>&amp;L&amp;"Arial Narrow,Normal"&amp;8Edition de novembre 2015&amp;C&amp;"Arial Narrow,Normal"&amp;8©2015 : Master 2 Qualité et Performance dans les Organisations&amp;R&amp;"Arial Narrow,Normal"&amp;8&amp;P/&amp;N</c:oddFooter>
    </c:headerFooter>
    <c:pageMargins b="0.984251969" l="0.750000000000002" r="0.750000000000002" t="0.984251969"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204215641997369"/>
          <c:y val="0.17913972709933"/>
          <c:w val="0.553024721660416"/>
          <c:h val="0.688704699955984"/>
        </c:manualLayout>
      </c:layout>
      <c:radarChart>
        <c:radarStyle val="filled"/>
        <c:varyColors val="0"/>
        <c:ser>
          <c:idx val="1"/>
          <c:order val="0"/>
          <c:tx>
            <c:v>Coloriage Art4</c:v>
          </c:tx>
          <c:spPr>
            <a:solidFill>
              <a:srgbClr val="89FF00">
                <a:alpha val="20000"/>
              </a:srgbClr>
            </a:solidFill>
            <a:ln w="25400">
              <a:noFill/>
            </a:ln>
          </c:spPr>
          <c:cat>
            <c:strRef>
              <c:f>('Résultats Mutualisés'!$A$104,'Résultats Mutualisés'!$A$107,'Résultats Mutualisés'!$A$114,'Résultats Mutualisés'!$A$119,'Résultats Mutualisés'!$A$126)</c:f>
              <c:strCache>
                <c:ptCount val="5"/>
                <c:pt idx="0">
                  <c:v>Article 4 : Système de Management de la Qualité (SMQ)</c:v>
                </c:pt>
                <c:pt idx="1">
                  <c:v>Article 5 : Gestion des responsabilités</c:v>
                </c:pt>
                <c:pt idx="2">
                  <c:v>Article 6 : Management des ressources</c:v>
                </c:pt>
                <c:pt idx="3">
                  <c:v>Article 7 : Réalisation du produit</c:v>
                </c:pt>
                <c:pt idx="4">
                  <c:v>Article 8 : Mesure, analyse et amélioration</c:v>
                </c:pt>
              </c:strCache>
            </c:strRef>
          </c:cat>
          <c:val>
            <c:numRef>
              <c:f>'Résultats Mutualisés'!$O$12:$O$16</c:f>
              <c:numCache>
                <c:formatCode>General</c:formatCode>
                <c:ptCount val="5"/>
                <c:pt idx="0">
                  <c:v>1.0</c:v>
                </c:pt>
                <c:pt idx="1">
                  <c:v>1.0</c:v>
                </c:pt>
                <c:pt idx="2">
                  <c:v>0.0</c:v>
                </c:pt>
                <c:pt idx="3">
                  <c:v>0.0</c:v>
                </c:pt>
                <c:pt idx="4">
                  <c:v>0.0</c:v>
                </c:pt>
              </c:numCache>
            </c:numRef>
          </c:val>
        </c:ser>
        <c:ser>
          <c:idx val="2"/>
          <c:order val="1"/>
          <c:tx>
            <c:v>Coloriage Art5</c:v>
          </c:tx>
          <c:spPr>
            <a:solidFill>
              <a:srgbClr val="FFCD00">
                <a:alpha val="20000"/>
              </a:srgbClr>
            </a:solidFill>
            <a:ln w="25400">
              <a:noFill/>
            </a:ln>
          </c:spPr>
          <c:cat>
            <c:strRef>
              <c:f>('Résultats Mutualisés'!$A$104,'Résultats Mutualisés'!$A$107,'Résultats Mutualisés'!$A$114,'Résultats Mutualisés'!$A$119,'Résultats Mutualisés'!$A$126)</c:f>
              <c:strCache>
                <c:ptCount val="5"/>
                <c:pt idx="0">
                  <c:v>Article 4 : Système de Management de la Qualité (SMQ)</c:v>
                </c:pt>
                <c:pt idx="1">
                  <c:v>Article 5 : Gestion des responsabilités</c:v>
                </c:pt>
                <c:pt idx="2">
                  <c:v>Article 6 : Management des ressources</c:v>
                </c:pt>
                <c:pt idx="3">
                  <c:v>Article 7 : Réalisation du produit</c:v>
                </c:pt>
                <c:pt idx="4">
                  <c:v>Article 8 : Mesure, analyse et amélioration</c:v>
                </c:pt>
              </c:strCache>
            </c:strRef>
          </c:cat>
          <c:val>
            <c:numRef>
              <c:f>'Résultats Mutualisés'!$P$12:$P$16</c:f>
              <c:numCache>
                <c:formatCode>General</c:formatCode>
                <c:ptCount val="5"/>
                <c:pt idx="0">
                  <c:v>0.0</c:v>
                </c:pt>
                <c:pt idx="1">
                  <c:v>1.0</c:v>
                </c:pt>
                <c:pt idx="2">
                  <c:v>1.0</c:v>
                </c:pt>
                <c:pt idx="3">
                  <c:v>0.0</c:v>
                </c:pt>
                <c:pt idx="4">
                  <c:v>0.0</c:v>
                </c:pt>
              </c:numCache>
            </c:numRef>
          </c:val>
        </c:ser>
        <c:ser>
          <c:idx val="3"/>
          <c:order val="2"/>
          <c:tx>
            <c:v>Coloriage Art6</c:v>
          </c:tx>
          <c:spPr>
            <a:solidFill>
              <a:srgbClr val="FF0092">
                <a:alpha val="20000"/>
              </a:srgbClr>
            </a:solidFill>
            <a:ln w="25400">
              <a:noFill/>
            </a:ln>
          </c:spPr>
          <c:cat>
            <c:strRef>
              <c:f>('Résultats Mutualisés'!$A$104,'Résultats Mutualisés'!$A$107,'Résultats Mutualisés'!$A$114,'Résultats Mutualisés'!$A$119,'Résultats Mutualisés'!$A$126)</c:f>
              <c:strCache>
                <c:ptCount val="5"/>
                <c:pt idx="0">
                  <c:v>Article 4 : Système de Management de la Qualité (SMQ)</c:v>
                </c:pt>
                <c:pt idx="1">
                  <c:v>Article 5 : Gestion des responsabilités</c:v>
                </c:pt>
                <c:pt idx="2">
                  <c:v>Article 6 : Management des ressources</c:v>
                </c:pt>
                <c:pt idx="3">
                  <c:v>Article 7 : Réalisation du produit</c:v>
                </c:pt>
                <c:pt idx="4">
                  <c:v>Article 8 : Mesure, analyse et amélioration</c:v>
                </c:pt>
              </c:strCache>
            </c:strRef>
          </c:cat>
          <c:val>
            <c:numRef>
              <c:f>'Résultats Mutualisés'!$Q$12:$Q$16</c:f>
              <c:numCache>
                <c:formatCode>General</c:formatCode>
                <c:ptCount val="5"/>
                <c:pt idx="0">
                  <c:v>0.0</c:v>
                </c:pt>
                <c:pt idx="1">
                  <c:v>0.0</c:v>
                </c:pt>
                <c:pt idx="2">
                  <c:v>1.0</c:v>
                </c:pt>
                <c:pt idx="3">
                  <c:v>1.0</c:v>
                </c:pt>
                <c:pt idx="4">
                  <c:v>0.0</c:v>
                </c:pt>
              </c:numCache>
            </c:numRef>
          </c:val>
        </c:ser>
        <c:ser>
          <c:idx val="4"/>
          <c:order val="3"/>
          <c:tx>
            <c:v>Coloriage Art7</c:v>
          </c:tx>
          <c:spPr>
            <a:solidFill>
              <a:srgbClr val="8C07FF">
                <a:alpha val="20000"/>
              </a:srgbClr>
            </a:solidFill>
            <a:ln w="25400">
              <a:noFill/>
            </a:ln>
          </c:spPr>
          <c:cat>
            <c:strRef>
              <c:f>('Résultats Mutualisés'!$A$104,'Résultats Mutualisés'!$A$107,'Résultats Mutualisés'!$A$114,'Résultats Mutualisés'!$A$119,'Résultats Mutualisés'!$A$126)</c:f>
              <c:strCache>
                <c:ptCount val="5"/>
                <c:pt idx="0">
                  <c:v>Article 4 : Système de Management de la Qualité (SMQ)</c:v>
                </c:pt>
                <c:pt idx="1">
                  <c:v>Article 5 : Gestion des responsabilités</c:v>
                </c:pt>
                <c:pt idx="2">
                  <c:v>Article 6 : Management des ressources</c:v>
                </c:pt>
                <c:pt idx="3">
                  <c:v>Article 7 : Réalisation du produit</c:v>
                </c:pt>
                <c:pt idx="4">
                  <c:v>Article 8 : Mesure, analyse et amélioration</c:v>
                </c:pt>
              </c:strCache>
            </c:strRef>
          </c:cat>
          <c:val>
            <c:numRef>
              <c:f>'Résultats Mutualisés'!$R$12:$R$16</c:f>
              <c:numCache>
                <c:formatCode>General</c:formatCode>
                <c:ptCount val="5"/>
                <c:pt idx="0">
                  <c:v>0.0</c:v>
                </c:pt>
                <c:pt idx="1">
                  <c:v>0.0</c:v>
                </c:pt>
                <c:pt idx="2">
                  <c:v>0.0</c:v>
                </c:pt>
                <c:pt idx="3">
                  <c:v>1.0</c:v>
                </c:pt>
                <c:pt idx="4">
                  <c:v>1.0</c:v>
                </c:pt>
              </c:numCache>
            </c:numRef>
          </c:val>
        </c:ser>
        <c:ser>
          <c:idx val="5"/>
          <c:order val="4"/>
          <c:tx>
            <c:v>Coloriage Art8</c:v>
          </c:tx>
          <c:spPr>
            <a:solidFill>
              <a:srgbClr val="00D6FF">
                <a:alpha val="20000"/>
              </a:srgbClr>
            </a:solidFill>
            <a:ln w="25400">
              <a:noFill/>
            </a:ln>
          </c:spPr>
          <c:cat>
            <c:strRef>
              <c:f>('Résultats Mutualisés'!$A$104,'Résultats Mutualisés'!$A$107,'Résultats Mutualisés'!$A$114,'Résultats Mutualisés'!$A$119,'Résultats Mutualisés'!$A$126)</c:f>
              <c:strCache>
                <c:ptCount val="5"/>
                <c:pt idx="0">
                  <c:v>Article 4 : Système de Management de la Qualité (SMQ)</c:v>
                </c:pt>
                <c:pt idx="1">
                  <c:v>Article 5 : Gestion des responsabilités</c:v>
                </c:pt>
                <c:pt idx="2">
                  <c:v>Article 6 : Management des ressources</c:v>
                </c:pt>
                <c:pt idx="3">
                  <c:v>Article 7 : Réalisation du produit</c:v>
                </c:pt>
                <c:pt idx="4">
                  <c:v>Article 8 : Mesure, analyse et amélioration</c:v>
                </c:pt>
              </c:strCache>
            </c:strRef>
          </c:cat>
          <c:val>
            <c:numRef>
              <c:f>'Résultats Mutualisés'!$S$12:$S$16</c:f>
              <c:numCache>
                <c:formatCode>General</c:formatCode>
                <c:ptCount val="5"/>
                <c:pt idx="0">
                  <c:v>1.0</c:v>
                </c:pt>
                <c:pt idx="1">
                  <c:v>0.0</c:v>
                </c:pt>
                <c:pt idx="2">
                  <c:v>0.0</c:v>
                </c:pt>
                <c:pt idx="3">
                  <c:v>0.0</c:v>
                </c:pt>
                <c:pt idx="4">
                  <c:v>1.0</c:v>
                </c:pt>
              </c:numCache>
            </c:numRef>
          </c:val>
        </c:ser>
        <c:ser>
          <c:idx val="6"/>
          <c:order val="5"/>
          <c:tx>
            <c:strRef>
              <c:f>'Résultats Mutualisés'!$T$11</c:f>
              <c:strCache>
                <c:ptCount val="1"/>
                <c:pt idx="0">
                  <c:v>Informel</c:v>
                </c:pt>
              </c:strCache>
            </c:strRef>
          </c:tx>
          <c:spPr>
            <a:noFill/>
            <a:ln w="19050">
              <a:solidFill>
                <a:srgbClr val="FF0000"/>
              </a:solidFill>
              <a:prstDash val="dash"/>
            </a:ln>
          </c:spPr>
          <c:val>
            <c:numRef>
              <c:f>'Résultats Mutualisés'!$T$12:$T$16</c:f>
              <c:numCache>
                <c:formatCode>0%</c:formatCode>
                <c:ptCount val="5"/>
                <c:pt idx="0">
                  <c:v>0.3</c:v>
                </c:pt>
                <c:pt idx="1">
                  <c:v>0.3</c:v>
                </c:pt>
                <c:pt idx="2">
                  <c:v>0.3</c:v>
                </c:pt>
                <c:pt idx="3">
                  <c:v>0.3</c:v>
                </c:pt>
                <c:pt idx="4">
                  <c:v>0.3</c:v>
                </c:pt>
              </c:numCache>
            </c:numRef>
          </c:val>
        </c:ser>
        <c:ser>
          <c:idx val="7"/>
          <c:order val="6"/>
          <c:tx>
            <c:strRef>
              <c:f>'Résultats Mutualisés'!$U$11</c:f>
              <c:strCache>
                <c:ptCount val="1"/>
                <c:pt idx="0">
                  <c:v>Convaincant</c:v>
                </c:pt>
              </c:strCache>
            </c:strRef>
          </c:tx>
          <c:spPr>
            <a:noFill/>
            <a:ln w="19050">
              <a:solidFill>
                <a:schemeClr val="accent6">
                  <a:lumMod val="75000"/>
                </a:schemeClr>
              </a:solidFill>
              <a:prstDash val="dash"/>
            </a:ln>
          </c:spPr>
          <c:val>
            <c:numRef>
              <c:f>'Résultats Mutualisés'!$U$12:$U$16</c:f>
              <c:numCache>
                <c:formatCode>0%</c:formatCode>
                <c:ptCount val="5"/>
                <c:pt idx="0">
                  <c:v>0.6</c:v>
                </c:pt>
                <c:pt idx="1">
                  <c:v>0.6</c:v>
                </c:pt>
                <c:pt idx="2">
                  <c:v>0.6</c:v>
                </c:pt>
                <c:pt idx="3">
                  <c:v>0.6</c:v>
                </c:pt>
                <c:pt idx="4">
                  <c:v>0.6</c:v>
                </c:pt>
              </c:numCache>
            </c:numRef>
          </c:val>
        </c:ser>
        <c:ser>
          <c:idx val="8"/>
          <c:order val="7"/>
          <c:tx>
            <c:strRef>
              <c:f>'Résultats Mutualisés'!$V$11</c:f>
              <c:strCache>
                <c:ptCount val="1"/>
                <c:pt idx="0">
                  <c:v>Conforme</c:v>
                </c:pt>
              </c:strCache>
            </c:strRef>
          </c:tx>
          <c:spPr>
            <a:noFill/>
            <a:ln w="19050" cmpd="sng">
              <a:solidFill>
                <a:srgbClr val="008000"/>
              </a:solidFill>
              <a:prstDash val="dash"/>
            </a:ln>
          </c:spPr>
          <c:val>
            <c:numRef>
              <c:f>'Résultats Mutualisés'!$V$12:$V$16</c:f>
              <c:numCache>
                <c:formatCode>0%</c:formatCode>
                <c:ptCount val="5"/>
                <c:pt idx="0">
                  <c:v>0.8</c:v>
                </c:pt>
                <c:pt idx="1">
                  <c:v>0.8</c:v>
                </c:pt>
                <c:pt idx="2">
                  <c:v>0.8</c:v>
                </c:pt>
                <c:pt idx="3">
                  <c:v>0.8</c:v>
                </c:pt>
                <c:pt idx="4">
                  <c:v>0.8</c:v>
                </c:pt>
              </c:numCache>
            </c:numRef>
          </c:val>
        </c:ser>
        <c:ser>
          <c:idx val="0"/>
          <c:order val="8"/>
          <c:tx>
            <c:v>Evaluation Mutuelle</c:v>
          </c:tx>
          <c:spPr>
            <a:solidFill>
              <a:srgbClr val="EBF5FF">
                <a:alpha val="80000"/>
              </a:srgbClr>
            </a:solidFill>
            <a:ln w="19050" cmpd="sng">
              <a:solidFill>
                <a:srgbClr val="3366FF"/>
              </a:solidFill>
            </a:ln>
          </c:spPr>
          <c:dLbls>
            <c:dLbl>
              <c:idx val="0"/>
              <c:layout>
                <c:manualLayout>
                  <c:x val="0.0723192019950125"/>
                  <c:y val="0.0559006211180124"/>
                </c:manualLayout>
              </c:layout>
              <c:showLegendKey val="0"/>
              <c:showVal val="1"/>
              <c:showCatName val="0"/>
              <c:showSerName val="0"/>
              <c:showPercent val="0"/>
              <c:showBubbleSize val="0"/>
            </c:dLbl>
            <c:dLbl>
              <c:idx val="1"/>
              <c:layout>
                <c:manualLayout>
                  <c:x val="0.00748129675810474"/>
                  <c:y val="0.0807453416149068"/>
                </c:manualLayout>
              </c:layout>
              <c:showLegendKey val="0"/>
              <c:showVal val="1"/>
              <c:showCatName val="0"/>
              <c:showSerName val="0"/>
              <c:showPercent val="0"/>
              <c:showBubbleSize val="0"/>
            </c:dLbl>
            <c:dLbl>
              <c:idx val="2"/>
              <c:layout>
                <c:manualLayout>
                  <c:x val="-0.0598503740648379"/>
                  <c:y val="0.0124223602484472"/>
                </c:manualLayout>
              </c:layout>
              <c:showLegendKey val="0"/>
              <c:showVal val="1"/>
              <c:showCatName val="0"/>
              <c:showSerName val="0"/>
              <c:showPercent val="0"/>
              <c:showBubbleSize val="0"/>
            </c:dLbl>
            <c:dLbl>
              <c:idx val="3"/>
              <c:layout>
                <c:manualLayout>
                  <c:x val="-0.0249376558603491"/>
                  <c:y val="-0.0869565217391304"/>
                </c:manualLayout>
              </c:layout>
              <c:showLegendKey val="0"/>
              <c:showVal val="1"/>
              <c:showCatName val="0"/>
              <c:showSerName val="0"/>
              <c:showPercent val="0"/>
              <c:showBubbleSize val="0"/>
            </c:dLbl>
            <c:dLbl>
              <c:idx val="4"/>
              <c:layout>
                <c:manualLayout>
                  <c:x val="0.0648379052369077"/>
                  <c:y val="-0.0403726708074534"/>
                </c:manualLayout>
              </c:layout>
              <c:showLegendKey val="0"/>
              <c:showVal val="1"/>
              <c:showCatName val="0"/>
              <c:showSerName val="0"/>
              <c:showPercent val="0"/>
              <c:showBubbleSize val="0"/>
            </c:dLbl>
            <c:txPr>
              <a:bodyPr/>
              <a:lstStyle/>
              <a:p>
                <a:pPr>
                  <a:defRPr>
                    <a:solidFill>
                      <a:srgbClr val="3366FF"/>
                    </a:solidFill>
                  </a:defRPr>
                </a:pPr>
                <a:endParaRPr lang="fr-FR"/>
              </a:p>
            </c:txPr>
            <c:showLegendKey val="0"/>
            <c:showVal val="1"/>
            <c:showCatName val="0"/>
            <c:showSerName val="0"/>
            <c:showPercent val="0"/>
            <c:showBubbleSize val="0"/>
            <c:showLeaderLines val="0"/>
          </c:dLbls>
          <c:cat>
            <c:strRef>
              <c:f>('Résultats Mutualisés'!$A$104,'Résultats Mutualisés'!$A$107,'Résultats Mutualisés'!$A$114,'Résultats Mutualisés'!$A$119,'Résultats Mutualisés'!$A$126)</c:f>
              <c:strCache>
                <c:ptCount val="5"/>
                <c:pt idx="0">
                  <c:v>Article 4 : Système de Management de la Qualité (SMQ)</c:v>
                </c:pt>
                <c:pt idx="1">
                  <c:v>Article 5 : Gestion des responsabilités</c:v>
                </c:pt>
                <c:pt idx="2">
                  <c:v>Article 6 : Management des ressources</c:v>
                </c:pt>
                <c:pt idx="3">
                  <c:v>Article 7 : Réalisation du produit</c:v>
                </c:pt>
                <c:pt idx="4">
                  <c:v>Article 8 : Mesure, analyse et amélioration</c:v>
                </c:pt>
              </c:strCache>
            </c:strRef>
          </c:cat>
          <c:val>
            <c:numRef>
              <c:f>('Résultats Mutualisés'!$F$104,'Résultats Mutualisés'!$F$107,'Résultats Mutualisés'!$F$114,'Résultats Mutualisés'!$F$119,'Résultats Mutualisés'!$F$126)</c:f>
              <c:numCache>
                <c:formatCode>0%</c:formatCode>
                <c:ptCount val="5"/>
                <c:pt idx="0">
                  <c:v>0.0</c:v>
                </c:pt>
                <c:pt idx="1">
                  <c:v>0.0</c:v>
                </c:pt>
                <c:pt idx="2">
                  <c:v>0.0</c:v>
                </c:pt>
                <c:pt idx="3">
                  <c:v>0.0</c:v>
                </c:pt>
                <c:pt idx="4">
                  <c:v>0.0</c:v>
                </c:pt>
              </c:numCache>
            </c:numRef>
          </c:val>
        </c:ser>
        <c:dLbls>
          <c:showLegendKey val="0"/>
          <c:showVal val="0"/>
          <c:showCatName val="0"/>
          <c:showSerName val="0"/>
          <c:showPercent val="0"/>
          <c:showBubbleSize val="0"/>
        </c:dLbls>
        <c:axId val="2146643720"/>
        <c:axId val="-2123497752"/>
      </c:radarChart>
      <c:catAx>
        <c:axId val="2146643720"/>
        <c:scaling>
          <c:orientation val="minMax"/>
        </c:scaling>
        <c:delete val="0"/>
        <c:axPos val="b"/>
        <c:majorGridlines/>
        <c:numFmt formatCode="General" sourceLinked="1"/>
        <c:majorTickMark val="none"/>
        <c:minorTickMark val="none"/>
        <c:tickLblPos val="nextTo"/>
        <c:spPr>
          <a:ln w="9525">
            <a:noFill/>
          </a:ln>
        </c:spPr>
        <c:crossAx val="-2123497752"/>
        <c:crosses val="autoZero"/>
        <c:auto val="1"/>
        <c:lblAlgn val="ctr"/>
        <c:lblOffset val="100"/>
        <c:noMultiLvlLbl val="0"/>
      </c:catAx>
      <c:valAx>
        <c:axId val="-2123497752"/>
        <c:scaling>
          <c:orientation val="minMax"/>
        </c:scaling>
        <c:delete val="0"/>
        <c:axPos val="l"/>
        <c:majorGridlines/>
        <c:numFmt formatCode="0%" sourceLinked="0"/>
        <c:majorTickMark val="out"/>
        <c:minorTickMark val="none"/>
        <c:tickLblPos val="nextTo"/>
        <c:spPr>
          <a:noFill/>
          <a:ln w="3175" cmpd="sng">
            <a:solidFill>
              <a:schemeClr val="bg1">
                <a:lumMod val="65000"/>
              </a:schemeClr>
            </a:solidFill>
            <a:prstDash val="sysDot"/>
          </a:ln>
        </c:spPr>
        <c:txPr>
          <a:bodyPr/>
          <a:lstStyle/>
          <a:p>
            <a:pPr>
              <a:defRPr sz="800">
                <a:solidFill>
                  <a:schemeClr val="tx1">
                    <a:lumMod val="50000"/>
                    <a:lumOff val="50000"/>
                  </a:schemeClr>
                </a:solidFill>
              </a:defRPr>
            </a:pPr>
            <a:endParaRPr lang="fr-FR"/>
          </a:p>
        </c:txPr>
        <c:crossAx val="2146643720"/>
        <c:crosses val="autoZero"/>
        <c:crossBetween val="between"/>
        <c:majorUnit val="1.0"/>
        <c:minorUnit val="0.04"/>
      </c:valAx>
      <c:spPr>
        <a:noFill/>
      </c:spPr>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81747499883205"/>
          <c:y val="0.0984663144261014"/>
          <c:w val="0.614919825787734"/>
          <c:h val="0.817216956888222"/>
        </c:manualLayout>
      </c:layout>
      <c:radarChart>
        <c:radarStyle val="filled"/>
        <c:varyColors val="0"/>
        <c:ser>
          <c:idx val="1"/>
          <c:order val="0"/>
          <c:tx>
            <c:v>Coloriage Art 4</c:v>
          </c:tx>
          <c:spPr>
            <a:solidFill>
              <a:srgbClr val="89FF00">
                <a:alpha val="20000"/>
              </a:srgbClr>
            </a:solidFill>
            <a:ln w="25400">
              <a:noFill/>
            </a:ln>
          </c:spPr>
          <c:cat>
            <c:strRef>
              <c:f>('Résultats Mutualisés'!$A$105:$A$106,'Résultats Mutualisés'!$A$108:$A$113,'Résultats Mutualisés'!$A$115:$A$118,'Résultats Mutualisés'!$A$120:$A$125,'Résultats Mutualisés'!$A$127:$A$131)</c:f>
              <c:strCache>
                <c:ptCount val="23"/>
                <c:pt idx="0">
                  <c:v>Article 4.1 : Exigences générales du SMQ et ses processus</c:v>
                </c:pt>
                <c:pt idx="1">
                  <c:v>Article 4.2 : Exigences relatives à la documentation</c:v>
                </c:pt>
                <c:pt idx="2">
                  <c:v>Article 5.1 : Leadership et engagement</c:v>
                </c:pt>
                <c:pt idx="3">
                  <c:v>Article 5.2 : Orientation client</c:v>
                </c:pt>
                <c:pt idx="4">
                  <c:v>Article 5.3 : Politique qualité</c:v>
                </c:pt>
                <c:pt idx="5">
                  <c:v>Article 5.4 : Planification</c:v>
                </c:pt>
                <c:pt idx="6">
                  <c:v>Article 5.5 : Responsabilité, autorité et communication</c:v>
                </c:pt>
                <c:pt idx="7">
                  <c:v>Article 5.6 : Revue de direction</c:v>
                </c:pt>
                <c:pt idx="8">
                  <c:v>Article 6.1 : Fourniture des resources</c:v>
                </c:pt>
                <c:pt idx="9">
                  <c:v>Article 6.2 : Resources humaines</c:v>
                </c:pt>
                <c:pt idx="10">
                  <c:v>Article 6.3 : Infrastructures</c:v>
                </c:pt>
                <c:pt idx="11">
                  <c:v>Article 6.4 : Maîtrise de l'environnement de travail et des contaminations</c:v>
                </c:pt>
                <c:pt idx="12">
                  <c:v>Article 7.1 : Planification de la réalisation du produit</c:v>
                </c:pt>
                <c:pt idx="13">
                  <c:v>Article 7.2  : Gestion des processus clients</c:v>
                </c:pt>
                <c:pt idx="14">
                  <c:v>Article 7.3 : Conception et développement</c:v>
                </c:pt>
                <c:pt idx="15">
                  <c:v>Article 7.4 : Gestion des prestataires externes</c:v>
                </c:pt>
                <c:pt idx="16">
                  <c:v>Article 7.5 : Fourniture des produits et des services</c:v>
                </c:pt>
                <c:pt idx="17">
                  <c:v>Article 7.6 : Maîtrise de la surveillance et des équipements de mesure </c:v>
                </c:pt>
                <c:pt idx="18">
                  <c:v>Article 8.1 : Généralités</c:v>
                </c:pt>
                <c:pt idx="19">
                  <c:v>Article 8.2 : Surveillance et mesure</c:v>
                </c:pt>
                <c:pt idx="20">
                  <c:v>Article 8.3 : Maîtrise des non-conformités</c:v>
                </c:pt>
                <c:pt idx="21">
                  <c:v>Article 8.4 : Analyse et évaluation des données</c:v>
                </c:pt>
                <c:pt idx="22">
                  <c:v>Article 8.5 : Amélioration</c:v>
                </c:pt>
              </c:strCache>
            </c:strRef>
          </c:cat>
          <c:val>
            <c:numRef>
              <c:f>('Résultats Mutualisés'!$L$105:$L$106,'Résultats Mutualisés'!$L$108:$L$113,'Résultats Mutualisés'!$L$115:$L$118,'Résultats Mutualisés'!$L$120:$L$125,'Résultats Mutualisés'!$L$127:$L$131)</c:f>
              <c:numCache>
                <c:formatCode>General</c:formatCode>
                <c:ptCount val="23"/>
                <c:pt idx="0">
                  <c:v>1.0</c:v>
                </c:pt>
                <c:pt idx="1">
                  <c:v>1.0</c:v>
                </c:pt>
                <c:pt idx="2">
                  <c:v>1.0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numCache>
            </c:numRef>
          </c:val>
        </c:ser>
        <c:ser>
          <c:idx val="2"/>
          <c:order val="1"/>
          <c:tx>
            <c:v>Coloriage Art 5</c:v>
          </c:tx>
          <c:spPr>
            <a:solidFill>
              <a:srgbClr val="FFCD00">
                <a:alpha val="20000"/>
              </a:srgbClr>
            </a:solidFill>
            <a:ln>
              <a:noFill/>
            </a:ln>
          </c:spPr>
          <c:cat>
            <c:strRef>
              <c:f>('Résultats Mutualisés'!$A$105:$A$106,'Résultats Mutualisés'!$A$108:$A$113,'Résultats Mutualisés'!$A$115:$A$118,'Résultats Mutualisés'!$A$120:$A$125,'Résultats Mutualisés'!$A$127:$A$131)</c:f>
              <c:strCache>
                <c:ptCount val="23"/>
                <c:pt idx="0">
                  <c:v>Article 4.1 : Exigences générales du SMQ et ses processus</c:v>
                </c:pt>
                <c:pt idx="1">
                  <c:v>Article 4.2 : Exigences relatives à la documentation</c:v>
                </c:pt>
                <c:pt idx="2">
                  <c:v>Article 5.1 : Leadership et engagement</c:v>
                </c:pt>
                <c:pt idx="3">
                  <c:v>Article 5.2 : Orientation client</c:v>
                </c:pt>
                <c:pt idx="4">
                  <c:v>Article 5.3 : Politique qualité</c:v>
                </c:pt>
                <c:pt idx="5">
                  <c:v>Article 5.4 : Planification</c:v>
                </c:pt>
                <c:pt idx="6">
                  <c:v>Article 5.5 : Responsabilité, autorité et communication</c:v>
                </c:pt>
                <c:pt idx="7">
                  <c:v>Article 5.6 : Revue de direction</c:v>
                </c:pt>
                <c:pt idx="8">
                  <c:v>Article 6.1 : Fourniture des resources</c:v>
                </c:pt>
                <c:pt idx="9">
                  <c:v>Article 6.2 : Resources humaines</c:v>
                </c:pt>
                <c:pt idx="10">
                  <c:v>Article 6.3 : Infrastructures</c:v>
                </c:pt>
                <c:pt idx="11">
                  <c:v>Article 6.4 : Maîtrise de l'environnement de travail et des contaminations</c:v>
                </c:pt>
                <c:pt idx="12">
                  <c:v>Article 7.1 : Planification de la réalisation du produit</c:v>
                </c:pt>
                <c:pt idx="13">
                  <c:v>Article 7.2  : Gestion des processus clients</c:v>
                </c:pt>
                <c:pt idx="14">
                  <c:v>Article 7.3 : Conception et développement</c:v>
                </c:pt>
                <c:pt idx="15">
                  <c:v>Article 7.4 : Gestion des prestataires externes</c:v>
                </c:pt>
                <c:pt idx="16">
                  <c:v>Article 7.5 : Fourniture des produits et des services</c:v>
                </c:pt>
                <c:pt idx="17">
                  <c:v>Article 7.6 : Maîtrise de la surveillance et des équipements de mesure </c:v>
                </c:pt>
                <c:pt idx="18">
                  <c:v>Article 8.1 : Généralités</c:v>
                </c:pt>
                <c:pt idx="19">
                  <c:v>Article 8.2 : Surveillance et mesure</c:v>
                </c:pt>
                <c:pt idx="20">
                  <c:v>Article 8.3 : Maîtrise des non-conformités</c:v>
                </c:pt>
                <c:pt idx="21">
                  <c:v>Article 8.4 : Analyse et évaluation des données</c:v>
                </c:pt>
                <c:pt idx="22">
                  <c:v>Article 8.5 : Amélioration</c:v>
                </c:pt>
              </c:strCache>
            </c:strRef>
          </c:cat>
          <c:val>
            <c:numRef>
              <c:f>('Résultats Mutualisés'!$M$105:$M$106,'Résultats Mutualisés'!$M$108:$M$113,'Résultats Mutualisés'!$M$115:$M$118,'Résultats Mutualisés'!$M$120:$M$125,'Résultats Mutualisés'!$M$127:$M$131)</c:f>
              <c:numCache>
                <c:formatCode>General</c:formatCode>
                <c:ptCount val="23"/>
                <c:pt idx="0">
                  <c:v>0.0</c:v>
                </c:pt>
                <c:pt idx="1">
                  <c:v>0.0</c:v>
                </c:pt>
                <c:pt idx="2">
                  <c:v>1.0</c:v>
                </c:pt>
                <c:pt idx="3">
                  <c:v>1.0</c:v>
                </c:pt>
                <c:pt idx="4">
                  <c:v>1.0</c:v>
                </c:pt>
                <c:pt idx="5">
                  <c:v>1.0</c:v>
                </c:pt>
                <c:pt idx="6">
                  <c:v>1.0</c:v>
                </c:pt>
                <c:pt idx="7">
                  <c:v>1.0</c:v>
                </c:pt>
                <c:pt idx="8">
                  <c:v>1.0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numCache>
            </c:numRef>
          </c:val>
        </c:ser>
        <c:ser>
          <c:idx val="3"/>
          <c:order val="2"/>
          <c:tx>
            <c:v>Coloriage Art  6</c:v>
          </c:tx>
          <c:spPr>
            <a:solidFill>
              <a:srgbClr val="FF0092">
                <a:alpha val="20000"/>
              </a:srgbClr>
            </a:solidFill>
            <a:ln w="25400">
              <a:noFill/>
            </a:ln>
          </c:spPr>
          <c:cat>
            <c:strRef>
              <c:f>('Résultats Mutualisés'!$A$105:$A$106,'Résultats Mutualisés'!$A$108:$A$113,'Résultats Mutualisés'!$A$115:$A$118,'Résultats Mutualisés'!$A$120:$A$125,'Résultats Mutualisés'!$A$127:$A$131)</c:f>
              <c:strCache>
                <c:ptCount val="23"/>
                <c:pt idx="0">
                  <c:v>Article 4.1 : Exigences générales du SMQ et ses processus</c:v>
                </c:pt>
                <c:pt idx="1">
                  <c:v>Article 4.2 : Exigences relatives à la documentation</c:v>
                </c:pt>
                <c:pt idx="2">
                  <c:v>Article 5.1 : Leadership et engagement</c:v>
                </c:pt>
                <c:pt idx="3">
                  <c:v>Article 5.2 : Orientation client</c:v>
                </c:pt>
                <c:pt idx="4">
                  <c:v>Article 5.3 : Politique qualité</c:v>
                </c:pt>
                <c:pt idx="5">
                  <c:v>Article 5.4 : Planification</c:v>
                </c:pt>
                <c:pt idx="6">
                  <c:v>Article 5.5 : Responsabilité, autorité et communication</c:v>
                </c:pt>
                <c:pt idx="7">
                  <c:v>Article 5.6 : Revue de direction</c:v>
                </c:pt>
                <c:pt idx="8">
                  <c:v>Article 6.1 : Fourniture des resources</c:v>
                </c:pt>
                <c:pt idx="9">
                  <c:v>Article 6.2 : Resources humaines</c:v>
                </c:pt>
                <c:pt idx="10">
                  <c:v>Article 6.3 : Infrastructures</c:v>
                </c:pt>
                <c:pt idx="11">
                  <c:v>Article 6.4 : Maîtrise de l'environnement de travail et des contaminations</c:v>
                </c:pt>
                <c:pt idx="12">
                  <c:v>Article 7.1 : Planification de la réalisation du produit</c:v>
                </c:pt>
                <c:pt idx="13">
                  <c:v>Article 7.2  : Gestion des processus clients</c:v>
                </c:pt>
                <c:pt idx="14">
                  <c:v>Article 7.3 : Conception et développement</c:v>
                </c:pt>
                <c:pt idx="15">
                  <c:v>Article 7.4 : Gestion des prestataires externes</c:v>
                </c:pt>
                <c:pt idx="16">
                  <c:v>Article 7.5 : Fourniture des produits et des services</c:v>
                </c:pt>
                <c:pt idx="17">
                  <c:v>Article 7.6 : Maîtrise de la surveillance et des équipements de mesure </c:v>
                </c:pt>
                <c:pt idx="18">
                  <c:v>Article 8.1 : Généralités</c:v>
                </c:pt>
                <c:pt idx="19">
                  <c:v>Article 8.2 : Surveillance et mesure</c:v>
                </c:pt>
                <c:pt idx="20">
                  <c:v>Article 8.3 : Maîtrise des non-conformités</c:v>
                </c:pt>
                <c:pt idx="21">
                  <c:v>Article 8.4 : Analyse et évaluation des données</c:v>
                </c:pt>
                <c:pt idx="22">
                  <c:v>Article 8.5 : Amélioration</c:v>
                </c:pt>
              </c:strCache>
            </c:strRef>
          </c:cat>
          <c:val>
            <c:numRef>
              <c:f>('Résultats Mutualisés'!$N$105:$N$106,'Résultats Mutualisés'!$N$108:$N$113,'Résultats Mutualisés'!$N$115:$N$118,'Résultats Mutualisés'!$N$120:$N$125,'Résultats Mutualisés'!$N$127:$N$131)</c:f>
              <c:numCache>
                <c:formatCode>General</c:formatCode>
                <c:ptCount val="23"/>
                <c:pt idx="0">
                  <c:v>0.0</c:v>
                </c:pt>
                <c:pt idx="1">
                  <c:v>0.0</c:v>
                </c:pt>
                <c:pt idx="2">
                  <c:v>0.0</c:v>
                </c:pt>
                <c:pt idx="3">
                  <c:v>0.0</c:v>
                </c:pt>
                <c:pt idx="4">
                  <c:v>0.0</c:v>
                </c:pt>
                <c:pt idx="5">
                  <c:v>0.0</c:v>
                </c:pt>
                <c:pt idx="6">
                  <c:v>0.0</c:v>
                </c:pt>
                <c:pt idx="7">
                  <c:v>0.0</c:v>
                </c:pt>
                <c:pt idx="8">
                  <c:v>1.0</c:v>
                </c:pt>
                <c:pt idx="9">
                  <c:v>1.0</c:v>
                </c:pt>
                <c:pt idx="10">
                  <c:v>1.0</c:v>
                </c:pt>
                <c:pt idx="11">
                  <c:v>1.0</c:v>
                </c:pt>
                <c:pt idx="12">
                  <c:v>1.0</c:v>
                </c:pt>
                <c:pt idx="13">
                  <c:v>0.0</c:v>
                </c:pt>
                <c:pt idx="14">
                  <c:v>0.0</c:v>
                </c:pt>
                <c:pt idx="15">
                  <c:v>0.0</c:v>
                </c:pt>
                <c:pt idx="16">
                  <c:v>0.0</c:v>
                </c:pt>
                <c:pt idx="17">
                  <c:v>0.0</c:v>
                </c:pt>
                <c:pt idx="18">
                  <c:v>0.0</c:v>
                </c:pt>
                <c:pt idx="19">
                  <c:v>0.0</c:v>
                </c:pt>
                <c:pt idx="20">
                  <c:v>0.0</c:v>
                </c:pt>
                <c:pt idx="21">
                  <c:v>0.0</c:v>
                </c:pt>
                <c:pt idx="22">
                  <c:v>0.0</c:v>
                </c:pt>
              </c:numCache>
            </c:numRef>
          </c:val>
        </c:ser>
        <c:ser>
          <c:idx val="4"/>
          <c:order val="3"/>
          <c:tx>
            <c:v>Coloriage Art 7</c:v>
          </c:tx>
          <c:spPr>
            <a:solidFill>
              <a:srgbClr val="8C07FF">
                <a:alpha val="20000"/>
              </a:srgbClr>
            </a:solidFill>
            <a:ln w="25400">
              <a:noFill/>
            </a:ln>
          </c:spPr>
          <c:cat>
            <c:strRef>
              <c:f>('Résultats Mutualisés'!$A$105:$A$106,'Résultats Mutualisés'!$A$108:$A$113,'Résultats Mutualisés'!$A$115:$A$118,'Résultats Mutualisés'!$A$120:$A$125,'Résultats Mutualisés'!$A$127:$A$131)</c:f>
              <c:strCache>
                <c:ptCount val="23"/>
                <c:pt idx="0">
                  <c:v>Article 4.1 : Exigences générales du SMQ et ses processus</c:v>
                </c:pt>
                <c:pt idx="1">
                  <c:v>Article 4.2 : Exigences relatives à la documentation</c:v>
                </c:pt>
                <c:pt idx="2">
                  <c:v>Article 5.1 : Leadership et engagement</c:v>
                </c:pt>
                <c:pt idx="3">
                  <c:v>Article 5.2 : Orientation client</c:v>
                </c:pt>
                <c:pt idx="4">
                  <c:v>Article 5.3 : Politique qualité</c:v>
                </c:pt>
                <c:pt idx="5">
                  <c:v>Article 5.4 : Planification</c:v>
                </c:pt>
                <c:pt idx="6">
                  <c:v>Article 5.5 : Responsabilité, autorité et communication</c:v>
                </c:pt>
                <c:pt idx="7">
                  <c:v>Article 5.6 : Revue de direction</c:v>
                </c:pt>
                <c:pt idx="8">
                  <c:v>Article 6.1 : Fourniture des resources</c:v>
                </c:pt>
                <c:pt idx="9">
                  <c:v>Article 6.2 : Resources humaines</c:v>
                </c:pt>
                <c:pt idx="10">
                  <c:v>Article 6.3 : Infrastructures</c:v>
                </c:pt>
                <c:pt idx="11">
                  <c:v>Article 6.4 : Maîtrise de l'environnement de travail et des contaminations</c:v>
                </c:pt>
                <c:pt idx="12">
                  <c:v>Article 7.1 : Planification de la réalisation du produit</c:v>
                </c:pt>
                <c:pt idx="13">
                  <c:v>Article 7.2  : Gestion des processus clients</c:v>
                </c:pt>
                <c:pt idx="14">
                  <c:v>Article 7.3 : Conception et développement</c:v>
                </c:pt>
                <c:pt idx="15">
                  <c:v>Article 7.4 : Gestion des prestataires externes</c:v>
                </c:pt>
                <c:pt idx="16">
                  <c:v>Article 7.5 : Fourniture des produits et des services</c:v>
                </c:pt>
                <c:pt idx="17">
                  <c:v>Article 7.6 : Maîtrise de la surveillance et des équipements de mesure </c:v>
                </c:pt>
                <c:pt idx="18">
                  <c:v>Article 8.1 : Généralités</c:v>
                </c:pt>
                <c:pt idx="19">
                  <c:v>Article 8.2 : Surveillance et mesure</c:v>
                </c:pt>
                <c:pt idx="20">
                  <c:v>Article 8.3 : Maîtrise des non-conformités</c:v>
                </c:pt>
                <c:pt idx="21">
                  <c:v>Article 8.4 : Analyse et évaluation des données</c:v>
                </c:pt>
                <c:pt idx="22">
                  <c:v>Article 8.5 : Amélioration</c:v>
                </c:pt>
              </c:strCache>
            </c:strRef>
          </c:cat>
          <c:val>
            <c:numRef>
              <c:f>('Résultats Mutualisés'!$O$105:$O$106,'Résultats Mutualisés'!$O$108:$O$113,'Résultats Mutualisés'!$O$115:$O$118,'Résultats Mutualisés'!$O$120:$O$125,'Résultats Mutualisés'!$O$127:$O$131)</c:f>
              <c:numCache>
                <c:formatCode>General</c:formatCode>
                <c:ptCount val="23"/>
                <c:pt idx="0">
                  <c:v>0.0</c:v>
                </c:pt>
                <c:pt idx="1">
                  <c:v>0.0</c:v>
                </c:pt>
                <c:pt idx="2">
                  <c:v>0.0</c:v>
                </c:pt>
                <c:pt idx="3">
                  <c:v>0.0</c:v>
                </c:pt>
                <c:pt idx="4">
                  <c:v>0.0</c:v>
                </c:pt>
                <c:pt idx="5">
                  <c:v>0.0</c:v>
                </c:pt>
                <c:pt idx="6">
                  <c:v>0.0</c:v>
                </c:pt>
                <c:pt idx="7">
                  <c:v>0.0</c:v>
                </c:pt>
                <c:pt idx="8">
                  <c:v>0.0</c:v>
                </c:pt>
                <c:pt idx="9">
                  <c:v>0.0</c:v>
                </c:pt>
                <c:pt idx="10">
                  <c:v>0.0</c:v>
                </c:pt>
                <c:pt idx="11">
                  <c:v>0.0</c:v>
                </c:pt>
                <c:pt idx="12">
                  <c:v>1.0</c:v>
                </c:pt>
                <c:pt idx="13">
                  <c:v>1.0</c:v>
                </c:pt>
                <c:pt idx="14">
                  <c:v>1.0</c:v>
                </c:pt>
                <c:pt idx="15">
                  <c:v>1.0</c:v>
                </c:pt>
                <c:pt idx="16">
                  <c:v>1.0</c:v>
                </c:pt>
                <c:pt idx="17">
                  <c:v>1.0</c:v>
                </c:pt>
                <c:pt idx="18">
                  <c:v>1.0</c:v>
                </c:pt>
                <c:pt idx="19">
                  <c:v>0.0</c:v>
                </c:pt>
                <c:pt idx="20">
                  <c:v>0.0</c:v>
                </c:pt>
                <c:pt idx="21">
                  <c:v>0.0</c:v>
                </c:pt>
                <c:pt idx="22">
                  <c:v>0.0</c:v>
                </c:pt>
              </c:numCache>
            </c:numRef>
          </c:val>
        </c:ser>
        <c:ser>
          <c:idx val="5"/>
          <c:order val="4"/>
          <c:tx>
            <c:v>Coloriage Art 8</c:v>
          </c:tx>
          <c:spPr>
            <a:solidFill>
              <a:srgbClr val="00D6FF">
                <a:alpha val="20000"/>
              </a:srgbClr>
            </a:solidFill>
            <a:ln w="25400">
              <a:noFill/>
            </a:ln>
          </c:spPr>
          <c:cat>
            <c:strRef>
              <c:f>('Résultats Mutualisés'!$A$105:$A$106,'Résultats Mutualisés'!$A$108:$A$113,'Résultats Mutualisés'!$A$115:$A$118,'Résultats Mutualisés'!$A$120:$A$125,'Résultats Mutualisés'!$A$127:$A$131)</c:f>
              <c:strCache>
                <c:ptCount val="23"/>
                <c:pt idx="0">
                  <c:v>Article 4.1 : Exigences générales du SMQ et ses processus</c:v>
                </c:pt>
                <c:pt idx="1">
                  <c:v>Article 4.2 : Exigences relatives à la documentation</c:v>
                </c:pt>
                <c:pt idx="2">
                  <c:v>Article 5.1 : Leadership et engagement</c:v>
                </c:pt>
                <c:pt idx="3">
                  <c:v>Article 5.2 : Orientation client</c:v>
                </c:pt>
                <c:pt idx="4">
                  <c:v>Article 5.3 : Politique qualité</c:v>
                </c:pt>
                <c:pt idx="5">
                  <c:v>Article 5.4 : Planification</c:v>
                </c:pt>
                <c:pt idx="6">
                  <c:v>Article 5.5 : Responsabilité, autorité et communication</c:v>
                </c:pt>
                <c:pt idx="7">
                  <c:v>Article 5.6 : Revue de direction</c:v>
                </c:pt>
                <c:pt idx="8">
                  <c:v>Article 6.1 : Fourniture des resources</c:v>
                </c:pt>
                <c:pt idx="9">
                  <c:v>Article 6.2 : Resources humaines</c:v>
                </c:pt>
                <c:pt idx="10">
                  <c:v>Article 6.3 : Infrastructures</c:v>
                </c:pt>
                <c:pt idx="11">
                  <c:v>Article 6.4 : Maîtrise de l'environnement de travail et des contaminations</c:v>
                </c:pt>
                <c:pt idx="12">
                  <c:v>Article 7.1 : Planification de la réalisation du produit</c:v>
                </c:pt>
                <c:pt idx="13">
                  <c:v>Article 7.2  : Gestion des processus clients</c:v>
                </c:pt>
                <c:pt idx="14">
                  <c:v>Article 7.3 : Conception et développement</c:v>
                </c:pt>
                <c:pt idx="15">
                  <c:v>Article 7.4 : Gestion des prestataires externes</c:v>
                </c:pt>
                <c:pt idx="16">
                  <c:v>Article 7.5 : Fourniture des produits et des services</c:v>
                </c:pt>
                <c:pt idx="17">
                  <c:v>Article 7.6 : Maîtrise de la surveillance et des équipements de mesure </c:v>
                </c:pt>
                <c:pt idx="18">
                  <c:v>Article 8.1 : Généralités</c:v>
                </c:pt>
                <c:pt idx="19">
                  <c:v>Article 8.2 : Surveillance et mesure</c:v>
                </c:pt>
                <c:pt idx="20">
                  <c:v>Article 8.3 : Maîtrise des non-conformités</c:v>
                </c:pt>
                <c:pt idx="21">
                  <c:v>Article 8.4 : Analyse et évaluation des données</c:v>
                </c:pt>
                <c:pt idx="22">
                  <c:v>Article 8.5 : Amélioration</c:v>
                </c:pt>
              </c:strCache>
            </c:strRef>
          </c:cat>
          <c:val>
            <c:numRef>
              <c:f>('Résultats Mutualisés'!$P$105:$P$106,'Résultats Mutualisés'!$P$108:$P$113,'Résultats Mutualisés'!$P$115:$P$118,'Résultats Mutualisés'!$P$120:$P$125,'Résultats Mutualisés'!$P$127:$P$131)</c:f>
              <c:numCache>
                <c:formatCode>General</c:formatCode>
                <c:ptCount val="23"/>
                <c:pt idx="0">
                  <c:v>1.0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1.0</c:v>
                </c:pt>
                <c:pt idx="19">
                  <c:v>1.0</c:v>
                </c:pt>
                <c:pt idx="20">
                  <c:v>1.0</c:v>
                </c:pt>
                <c:pt idx="21">
                  <c:v>1.0</c:v>
                </c:pt>
                <c:pt idx="22">
                  <c:v>1.0</c:v>
                </c:pt>
              </c:numCache>
            </c:numRef>
          </c:val>
        </c:ser>
        <c:ser>
          <c:idx val="6"/>
          <c:order val="5"/>
          <c:tx>
            <c:strRef>
              <c:f>'Résultats Mutualisés'!$S$104</c:f>
              <c:strCache>
                <c:ptCount val="1"/>
                <c:pt idx="0">
                  <c:v>Conforme</c:v>
                </c:pt>
              </c:strCache>
            </c:strRef>
          </c:tx>
          <c:spPr>
            <a:noFill/>
            <a:ln w="19050">
              <a:solidFill>
                <a:srgbClr val="008000"/>
              </a:solidFill>
              <a:prstDash val="dash"/>
            </a:ln>
          </c:spPr>
          <c:cat>
            <c:strRef>
              <c:f>('Résultats Mutualisés'!$A$105:$A$106,'Résultats Mutualisés'!$A$108:$A$113,'Résultats Mutualisés'!$A$115:$A$118,'Résultats Mutualisés'!$A$120:$A$125,'Résultats Mutualisés'!$A$127:$A$131)</c:f>
              <c:strCache>
                <c:ptCount val="23"/>
                <c:pt idx="0">
                  <c:v>Article 4.1 : Exigences générales du SMQ et ses processus</c:v>
                </c:pt>
                <c:pt idx="1">
                  <c:v>Article 4.2 : Exigences relatives à la documentation</c:v>
                </c:pt>
                <c:pt idx="2">
                  <c:v>Article 5.1 : Leadership et engagement</c:v>
                </c:pt>
                <c:pt idx="3">
                  <c:v>Article 5.2 : Orientation client</c:v>
                </c:pt>
                <c:pt idx="4">
                  <c:v>Article 5.3 : Politique qualité</c:v>
                </c:pt>
                <c:pt idx="5">
                  <c:v>Article 5.4 : Planification</c:v>
                </c:pt>
                <c:pt idx="6">
                  <c:v>Article 5.5 : Responsabilité, autorité et communication</c:v>
                </c:pt>
                <c:pt idx="7">
                  <c:v>Article 5.6 : Revue de direction</c:v>
                </c:pt>
                <c:pt idx="8">
                  <c:v>Article 6.1 : Fourniture des resources</c:v>
                </c:pt>
                <c:pt idx="9">
                  <c:v>Article 6.2 : Resources humaines</c:v>
                </c:pt>
                <c:pt idx="10">
                  <c:v>Article 6.3 : Infrastructures</c:v>
                </c:pt>
                <c:pt idx="11">
                  <c:v>Article 6.4 : Maîtrise de l'environnement de travail et des contaminations</c:v>
                </c:pt>
                <c:pt idx="12">
                  <c:v>Article 7.1 : Planification de la réalisation du produit</c:v>
                </c:pt>
                <c:pt idx="13">
                  <c:v>Article 7.2  : Gestion des processus clients</c:v>
                </c:pt>
                <c:pt idx="14">
                  <c:v>Article 7.3 : Conception et développement</c:v>
                </c:pt>
                <c:pt idx="15">
                  <c:v>Article 7.4 : Gestion des prestataires externes</c:v>
                </c:pt>
                <c:pt idx="16">
                  <c:v>Article 7.5 : Fourniture des produits et des services</c:v>
                </c:pt>
                <c:pt idx="17">
                  <c:v>Article 7.6 : Maîtrise de la surveillance et des équipements de mesure </c:v>
                </c:pt>
                <c:pt idx="18">
                  <c:v>Article 8.1 : Généralités</c:v>
                </c:pt>
                <c:pt idx="19">
                  <c:v>Article 8.2 : Surveillance et mesure</c:v>
                </c:pt>
                <c:pt idx="20">
                  <c:v>Article 8.3 : Maîtrise des non-conformités</c:v>
                </c:pt>
                <c:pt idx="21">
                  <c:v>Article 8.4 : Analyse et évaluation des données</c:v>
                </c:pt>
                <c:pt idx="22">
                  <c:v>Article 8.5 : Amélioration</c:v>
                </c:pt>
              </c:strCache>
            </c:strRef>
          </c:cat>
          <c:val>
            <c:numRef>
              <c:f>('Résultats Mutualisés'!$S$105:$S$106,'Résultats Mutualisés'!$S$108:$S$113,'Résultats Mutualisés'!$S$115:$S$118,'Résultats Mutualisés'!$S$120:$S$125,'Résultats Mutualisés'!$S$127:$S$131)</c:f>
              <c:numCache>
                <c:formatCode>0%</c:formatCode>
                <c:ptCount val="23"/>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numCache>
            </c:numRef>
          </c:val>
        </c:ser>
        <c:ser>
          <c:idx val="7"/>
          <c:order val="6"/>
          <c:tx>
            <c:strRef>
              <c:f>'Résultats Mutualisés'!$Q$104</c:f>
              <c:strCache>
                <c:ptCount val="1"/>
                <c:pt idx="0">
                  <c:v>Informel</c:v>
                </c:pt>
              </c:strCache>
            </c:strRef>
          </c:tx>
          <c:spPr>
            <a:noFill/>
            <a:ln w="19050">
              <a:solidFill>
                <a:srgbClr val="FF0000"/>
              </a:solidFill>
              <a:prstDash val="dash"/>
            </a:ln>
          </c:spPr>
          <c:val>
            <c:numRef>
              <c:f>('Résultats Mutualisés'!$Q$105:$Q$106,'Résultats Mutualisés'!$Q$108:$Q$113,'Résultats Mutualisés'!$Q$115:$Q$118,'Résultats Mutualisés'!$Q$120:$Q$125,'Résultats Mutualisés'!$Q$127:$Q$131)</c:f>
              <c:numCache>
                <c:formatCode>0%</c:formatCode>
                <c:ptCount val="23"/>
                <c:pt idx="0">
                  <c:v>0.3</c:v>
                </c:pt>
                <c:pt idx="1">
                  <c:v>0.3</c:v>
                </c:pt>
                <c:pt idx="2">
                  <c:v>0.3</c:v>
                </c:pt>
                <c:pt idx="3">
                  <c:v>0.3</c:v>
                </c:pt>
                <c:pt idx="4">
                  <c:v>0.3</c:v>
                </c:pt>
                <c:pt idx="5">
                  <c:v>0.3</c:v>
                </c:pt>
                <c:pt idx="6">
                  <c:v>0.3</c:v>
                </c:pt>
                <c:pt idx="7">
                  <c:v>0.3</c:v>
                </c:pt>
                <c:pt idx="8">
                  <c:v>0.3</c:v>
                </c:pt>
                <c:pt idx="9">
                  <c:v>0.3</c:v>
                </c:pt>
                <c:pt idx="10">
                  <c:v>0.3</c:v>
                </c:pt>
                <c:pt idx="11">
                  <c:v>0.3</c:v>
                </c:pt>
                <c:pt idx="12">
                  <c:v>0.3</c:v>
                </c:pt>
                <c:pt idx="13">
                  <c:v>0.3</c:v>
                </c:pt>
                <c:pt idx="14">
                  <c:v>0.3</c:v>
                </c:pt>
                <c:pt idx="15">
                  <c:v>0.3</c:v>
                </c:pt>
                <c:pt idx="16">
                  <c:v>0.3</c:v>
                </c:pt>
                <c:pt idx="17">
                  <c:v>0.3</c:v>
                </c:pt>
                <c:pt idx="18">
                  <c:v>0.3</c:v>
                </c:pt>
                <c:pt idx="19">
                  <c:v>0.3</c:v>
                </c:pt>
                <c:pt idx="20">
                  <c:v>0.3</c:v>
                </c:pt>
                <c:pt idx="21">
                  <c:v>0.3</c:v>
                </c:pt>
                <c:pt idx="22">
                  <c:v>0.3</c:v>
                </c:pt>
              </c:numCache>
            </c:numRef>
          </c:val>
        </c:ser>
        <c:ser>
          <c:idx val="8"/>
          <c:order val="7"/>
          <c:tx>
            <c:strRef>
              <c:f>'Résultats Mutualisés'!$R$104</c:f>
              <c:strCache>
                <c:ptCount val="1"/>
                <c:pt idx="0">
                  <c:v>Convaincant</c:v>
                </c:pt>
              </c:strCache>
            </c:strRef>
          </c:tx>
          <c:spPr>
            <a:noFill/>
            <a:ln w="19050" cmpd="sng">
              <a:solidFill>
                <a:schemeClr val="accent6">
                  <a:lumMod val="75000"/>
                </a:schemeClr>
              </a:solidFill>
              <a:prstDash val="dash"/>
            </a:ln>
          </c:spPr>
          <c:val>
            <c:numRef>
              <c:f>('Résultats Mutualisés'!$R$105:$R$106,'Résultats Mutualisés'!$R$108:$R$113,'Résultats Mutualisés'!$R$115:$R$118,'Résultats Mutualisés'!$R$120:$R$125,'Résultats Mutualisés'!$R$127:$R$131)</c:f>
              <c:numCache>
                <c:formatCode>0%</c:formatCode>
                <c:ptCount val="23"/>
                <c:pt idx="0">
                  <c:v>0.6</c:v>
                </c:pt>
                <c:pt idx="1">
                  <c:v>0.6</c:v>
                </c:pt>
                <c:pt idx="2">
                  <c:v>0.6</c:v>
                </c:pt>
                <c:pt idx="3">
                  <c:v>0.6</c:v>
                </c:pt>
                <c:pt idx="4">
                  <c:v>0.6</c:v>
                </c:pt>
                <c:pt idx="5">
                  <c:v>0.6</c:v>
                </c:pt>
                <c:pt idx="6">
                  <c:v>0.6</c:v>
                </c:pt>
                <c:pt idx="7">
                  <c:v>0.6</c:v>
                </c:pt>
                <c:pt idx="8">
                  <c:v>0.6</c:v>
                </c:pt>
                <c:pt idx="9">
                  <c:v>0.6</c:v>
                </c:pt>
                <c:pt idx="10">
                  <c:v>0.6</c:v>
                </c:pt>
                <c:pt idx="11">
                  <c:v>0.6</c:v>
                </c:pt>
                <c:pt idx="12">
                  <c:v>0.6</c:v>
                </c:pt>
                <c:pt idx="13">
                  <c:v>0.6</c:v>
                </c:pt>
                <c:pt idx="14">
                  <c:v>0.6</c:v>
                </c:pt>
                <c:pt idx="15">
                  <c:v>0.6</c:v>
                </c:pt>
                <c:pt idx="16">
                  <c:v>0.6</c:v>
                </c:pt>
                <c:pt idx="17">
                  <c:v>0.6</c:v>
                </c:pt>
                <c:pt idx="18">
                  <c:v>0.6</c:v>
                </c:pt>
                <c:pt idx="19">
                  <c:v>0.6</c:v>
                </c:pt>
                <c:pt idx="20">
                  <c:v>0.6</c:v>
                </c:pt>
                <c:pt idx="21">
                  <c:v>0.6</c:v>
                </c:pt>
                <c:pt idx="22">
                  <c:v>0.6</c:v>
                </c:pt>
              </c:numCache>
            </c:numRef>
          </c:val>
        </c:ser>
        <c:ser>
          <c:idx val="0"/>
          <c:order val="8"/>
          <c:tx>
            <c:v>Evaluation Mutuelle</c:v>
          </c:tx>
          <c:spPr>
            <a:solidFill>
              <a:srgbClr val="EBF5FF">
                <a:alpha val="80000"/>
              </a:srgbClr>
            </a:solidFill>
            <a:ln w="19050" cmpd="sng">
              <a:solidFill>
                <a:srgbClr val="3366FF"/>
              </a:solidFill>
            </a:ln>
          </c:spPr>
          <c:cat>
            <c:strRef>
              <c:f>('Résultats Mutualisés'!$A$105:$A$106,'Résultats Mutualisés'!$A$108:$A$113,'Résultats Mutualisés'!$A$115:$A$118,'Résultats Mutualisés'!$A$120:$A$125,'Résultats Mutualisés'!$A$127:$A$131)</c:f>
              <c:strCache>
                <c:ptCount val="23"/>
                <c:pt idx="0">
                  <c:v>Article 4.1 : Exigences générales du SMQ et ses processus</c:v>
                </c:pt>
                <c:pt idx="1">
                  <c:v>Article 4.2 : Exigences relatives à la documentation</c:v>
                </c:pt>
                <c:pt idx="2">
                  <c:v>Article 5.1 : Leadership et engagement</c:v>
                </c:pt>
                <c:pt idx="3">
                  <c:v>Article 5.2 : Orientation client</c:v>
                </c:pt>
                <c:pt idx="4">
                  <c:v>Article 5.3 : Politique qualité</c:v>
                </c:pt>
                <c:pt idx="5">
                  <c:v>Article 5.4 : Planification</c:v>
                </c:pt>
                <c:pt idx="6">
                  <c:v>Article 5.5 : Responsabilité, autorité et communication</c:v>
                </c:pt>
                <c:pt idx="7">
                  <c:v>Article 5.6 : Revue de direction</c:v>
                </c:pt>
                <c:pt idx="8">
                  <c:v>Article 6.1 : Fourniture des resources</c:v>
                </c:pt>
                <c:pt idx="9">
                  <c:v>Article 6.2 : Resources humaines</c:v>
                </c:pt>
                <c:pt idx="10">
                  <c:v>Article 6.3 : Infrastructures</c:v>
                </c:pt>
                <c:pt idx="11">
                  <c:v>Article 6.4 : Maîtrise de l'environnement de travail et des contaminations</c:v>
                </c:pt>
                <c:pt idx="12">
                  <c:v>Article 7.1 : Planification de la réalisation du produit</c:v>
                </c:pt>
                <c:pt idx="13">
                  <c:v>Article 7.2  : Gestion des processus clients</c:v>
                </c:pt>
                <c:pt idx="14">
                  <c:v>Article 7.3 : Conception et développement</c:v>
                </c:pt>
                <c:pt idx="15">
                  <c:v>Article 7.4 : Gestion des prestataires externes</c:v>
                </c:pt>
                <c:pt idx="16">
                  <c:v>Article 7.5 : Fourniture des produits et des services</c:v>
                </c:pt>
                <c:pt idx="17">
                  <c:v>Article 7.6 : Maîtrise de la surveillance et des équipements de mesure </c:v>
                </c:pt>
                <c:pt idx="18">
                  <c:v>Article 8.1 : Généralités</c:v>
                </c:pt>
                <c:pt idx="19">
                  <c:v>Article 8.2 : Surveillance et mesure</c:v>
                </c:pt>
                <c:pt idx="20">
                  <c:v>Article 8.3 : Maîtrise des non-conformités</c:v>
                </c:pt>
                <c:pt idx="21">
                  <c:v>Article 8.4 : Analyse et évaluation des données</c:v>
                </c:pt>
                <c:pt idx="22">
                  <c:v>Article 8.5 : Amélioration</c:v>
                </c:pt>
              </c:strCache>
            </c:strRef>
          </c:cat>
          <c:val>
            <c:numRef>
              <c:f>('Résultats Mutualisés'!$F$105:$F$106,'Résultats Mutualisés'!$F$108:$F$113,'Résultats Mutualisés'!$F$115:$F$118,'Résultats Mutualisés'!$F$120:$F$125,'Résultats Mutualisés'!$F$127:$F$131)</c:f>
              <c:numCache>
                <c:formatCode>0%</c:formatCode>
                <c:ptCount val="23"/>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numCache>
            </c:numRef>
          </c:val>
        </c:ser>
        <c:dLbls>
          <c:showLegendKey val="0"/>
          <c:showVal val="0"/>
          <c:showCatName val="0"/>
          <c:showSerName val="0"/>
          <c:showPercent val="0"/>
          <c:showBubbleSize val="0"/>
        </c:dLbls>
        <c:axId val="-2107460440"/>
        <c:axId val="-2107457016"/>
      </c:radarChart>
      <c:catAx>
        <c:axId val="-2107460440"/>
        <c:scaling>
          <c:orientation val="minMax"/>
        </c:scaling>
        <c:delete val="0"/>
        <c:axPos val="b"/>
        <c:majorGridlines/>
        <c:majorTickMark val="none"/>
        <c:minorTickMark val="none"/>
        <c:tickLblPos val="nextTo"/>
        <c:spPr>
          <a:noFill/>
          <a:ln w="9525">
            <a:noFill/>
          </a:ln>
          <a:effectLst>
            <a:outerShdw blurRad="50800" dist="50800" dir="5400000" sx="1000" sy="1000" algn="ctr" rotWithShape="0">
              <a:srgbClr val="000000"/>
            </a:outerShdw>
          </a:effectLst>
        </c:spPr>
        <c:txPr>
          <a:bodyPr/>
          <a:lstStyle/>
          <a:p>
            <a:pPr>
              <a:defRPr sz="600">
                <a:latin typeface="Arial Narrow"/>
              </a:defRPr>
            </a:pPr>
            <a:endParaRPr lang="fr-FR"/>
          </a:p>
        </c:txPr>
        <c:crossAx val="-2107457016"/>
        <c:crosses val="autoZero"/>
        <c:auto val="1"/>
        <c:lblAlgn val="ctr"/>
        <c:lblOffset val="100"/>
        <c:noMultiLvlLbl val="0"/>
      </c:catAx>
      <c:valAx>
        <c:axId val="-2107457016"/>
        <c:scaling>
          <c:orientation val="minMax"/>
        </c:scaling>
        <c:delete val="0"/>
        <c:axPos val="l"/>
        <c:majorGridlines>
          <c:spPr>
            <a:ln w="3175" cmpd="sng">
              <a:solidFill>
                <a:schemeClr val="bg1">
                  <a:lumMod val="50000"/>
                </a:schemeClr>
              </a:solidFill>
              <a:prstDash val="sysDot"/>
            </a:ln>
          </c:spPr>
        </c:majorGridlines>
        <c:numFmt formatCode="0%" sourceLinked="0"/>
        <c:majorTickMark val="none"/>
        <c:minorTickMark val="none"/>
        <c:tickLblPos val="nextTo"/>
        <c:txPr>
          <a:bodyPr/>
          <a:lstStyle/>
          <a:p>
            <a:pPr>
              <a:defRPr sz="800">
                <a:solidFill>
                  <a:schemeClr val="tx1">
                    <a:lumMod val="50000"/>
                    <a:lumOff val="50000"/>
                  </a:schemeClr>
                </a:solidFill>
                <a:latin typeface="Arial Narrow"/>
              </a:defRPr>
            </a:pPr>
            <a:endParaRPr lang="fr-FR"/>
          </a:p>
        </c:txPr>
        <c:crossAx val="-2107460440"/>
        <c:crosses val="autoZero"/>
        <c:crossBetween val="between"/>
        <c:majorUnit val="0.2"/>
        <c:minorUnit val="0.04"/>
      </c:valAx>
      <c:spPr>
        <a:noFill/>
      </c:spPr>
    </c:plotArea>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9894408882343"/>
          <c:y val="0.170073928258968"/>
          <c:w val="0.364239959213731"/>
          <c:h val="0.703185476815398"/>
        </c:manualLayout>
      </c:layout>
      <c:radarChart>
        <c:radarStyle val="filled"/>
        <c:varyColors val="0"/>
        <c:ser>
          <c:idx val="0"/>
          <c:order val="0"/>
          <c:tx>
            <c:strRef>
              <c:f>'Résultats Mutualisés'!$A$107</c:f>
              <c:strCache>
                <c:ptCount val="1"/>
                <c:pt idx="0">
                  <c:v>Article 5 : Gestion des responsabilités</c:v>
                </c:pt>
              </c:strCache>
            </c:strRef>
          </c:tx>
          <c:spPr>
            <a:solidFill>
              <a:srgbClr val="EBF5FF">
                <a:alpha val="82000"/>
              </a:srgbClr>
            </a:solidFill>
            <a:ln w="12700">
              <a:solidFill>
                <a:srgbClr val="3366FF"/>
              </a:solidFill>
            </a:ln>
          </c:spPr>
          <c:cat>
            <c:strRef>
              <c:f>'Résultats Mutualisés'!$A$108:$A$113</c:f>
              <c:strCache>
                <c:ptCount val="6"/>
                <c:pt idx="0">
                  <c:v>Article 5.1 : Leadership et engagement</c:v>
                </c:pt>
                <c:pt idx="1">
                  <c:v>Article 5.2 : Orientation client</c:v>
                </c:pt>
                <c:pt idx="2">
                  <c:v>Article 5.3 : Politique qualité</c:v>
                </c:pt>
                <c:pt idx="3">
                  <c:v>Article 5.4 : Planification</c:v>
                </c:pt>
                <c:pt idx="4">
                  <c:v>Article 5.5 : Responsabilité, autorité et communication</c:v>
                </c:pt>
                <c:pt idx="5">
                  <c:v>Article 5.6 : Revue de direction</c:v>
                </c:pt>
              </c:strCache>
            </c:strRef>
          </c:cat>
          <c:val>
            <c:numRef>
              <c:f>'Résultats Mutualisés'!$F$108:$F$113</c:f>
              <c:numCache>
                <c:formatCode>0%</c:formatCode>
                <c:ptCount val="6"/>
                <c:pt idx="0">
                  <c:v>0.0</c:v>
                </c:pt>
                <c:pt idx="1">
                  <c:v>0.0</c:v>
                </c:pt>
                <c:pt idx="2">
                  <c:v>0.0</c:v>
                </c:pt>
                <c:pt idx="3">
                  <c:v>0.0</c:v>
                </c:pt>
                <c:pt idx="4">
                  <c:v>0.0</c:v>
                </c:pt>
                <c:pt idx="5">
                  <c:v>0.0</c:v>
                </c:pt>
              </c:numCache>
            </c:numRef>
          </c:val>
        </c:ser>
        <c:dLbls>
          <c:showLegendKey val="0"/>
          <c:showVal val="0"/>
          <c:showCatName val="0"/>
          <c:showSerName val="0"/>
          <c:showPercent val="0"/>
          <c:showBubbleSize val="0"/>
        </c:dLbls>
        <c:axId val="-2107436840"/>
        <c:axId val="-2107433448"/>
      </c:radarChart>
      <c:catAx>
        <c:axId val="-2107436840"/>
        <c:scaling>
          <c:orientation val="minMax"/>
        </c:scaling>
        <c:delete val="0"/>
        <c:axPos val="b"/>
        <c:majorGridlines>
          <c:spPr>
            <a:ln w="3175">
              <a:solidFill>
                <a:srgbClr val="969696"/>
              </a:solidFill>
              <a:prstDash val="solid"/>
            </a:ln>
          </c:spPr>
        </c:majorGridlines>
        <c:numFmt formatCode="@"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2107433448"/>
        <c:crosses val="autoZero"/>
        <c:auto val="0"/>
        <c:lblAlgn val="ctr"/>
        <c:lblOffset val="100"/>
        <c:noMultiLvlLbl val="0"/>
      </c:catAx>
      <c:valAx>
        <c:axId val="-2107433448"/>
        <c:scaling>
          <c:orientation val="minMax"/>
          <c:max val="1.0"/>
          <c:min val="0.0"/>
        </c:scaling>
        <c:delete val="0"/>
        <c:axPos val="l"/>
        <c:majorGridlines>
          <c:spPr>
            <a:ln w="3175">
              <a:solidFill>
                <a:srgbClr val="808080"/>
              </a:solidFill>
              <a:prstDash val="sysDash"/>
            </a:ln>
          </c:spPr>
        </c:majorGridlines>
        <c:numFmt formatCode="0%" sourceLinked="0"/>
        <c:majorTickMark val="none"/>
        <c:minorTickMark val="none"/>
        <c:tickLblPos val="nextTo"/>
        <c:spPr>
          <a:ln w="3175">
            <a:solidFill>
              <a:srgbClr val="969696"/>
            </a:solidFill>
            <a:prstDash val="sysDot"/>
          </a:ln>
        </c:spPr>
        <c:txPr>
          <a:bodyPr rot="0" vert="horz"/>
          <a:lstStyle/>
          <a:p>
            <a:pPr>
              <a:defRPr sz="700" b="0" i="0" u="none" strike="noStrike" baseline="0">
                <a:solidFill>
                  <a:schemeClr val="tx1">
                    <a:lumMod val="50000"/>
                    <a:lumOff val="50000"/>
                  </a:schemeClr>
                </a:solidFill>
                <a:latin typeface="Arial Narrow"/>
                <a:ea typeface="Arial Narrow"/>
                <a:cs typeface="Arial Narrow"/>
              </a:defRPr>
            </a:pPr>
            <a:endParaRPr lang="fr-FR"/>
          </a:p>
        </c:txPr>
        <c:crossAx val="-2107436840"/>
        <c:crosses val="autoZero"/>
        <c:crossBetween val="between"/>
        <c:majorUnit val="0.2"/>
        <c:minorUnit val="0.0500000000000001"/>
      </c:valAx>
      <c:spPr>
        <a:noFill/>
        <a:ln w="25400">
          <a:noFill/>
        </a:ln>
      </c:spPr>
    </c:plotArea>
    <c:plotVisOnly val="1"/>
    <c:dispBlanksAs val="gap"/>
    <c:showDLblsOverMax val="0"/>
  </c:chart>
  <c:spPr>
    <a:noFill/>
    <a:ln w="9525">
      <a:noFill/>
    </a:ln>
  </c:spPr>
  <c:txPr>
    <a:bodyPr/>
    <a:lstStyle/>
    <a:p>
      <a:pPr>
        <a:defRPr sz="600" b="0" i="0" u="none" strike="noStrike" baseline="0">
          <a:solidFill>
            <a:srgbClr val="000000"/>
          </a:solidFill>
          <a:latin typeface="Arial"/>
          <a:ea typeface="Arial"/>
          <a:cs typeface="Arial"/>
        </a:defRPr>
      </a:pPr>
      <a:endParaRPr lang="fr-FR"/>
    </a:p>
  </c:txPr>
  <c:printSettings>
    <c:headerFooter alignWithMargins="0">
      <c:oddFooter>&amp;L&amp;"Arial Narrow,Normal"&amp;8Edition de novembre 2015&amp;C&amp;"Arial Narrow,Normal"&amp;8©2015 : Master 2 Qualité et Performance dans les Organisations&amp;R&amp;"Arial Narrow,Normal"&amp;8&amp;P/&amp;N</c:oddFooter>
    </c:headerFooter>
    <c:pageMargins b="0.984251969" l="0.750000000000002" r="0.750000000000002" t="0.984251969"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9460950375389"/>
          <c:y val="0.148498687664042"/>
          <c:w val="0.381439296832082"/>
          <c:h val="0.728972878390201"/>
        </c:manualLayout>
      </c:layout>
      <c:radarChart>
        <c:radarStyle val="filled"/>
        <c:varyColors val="0"/>
        <c:ser>
          <c:idx val="0"/>
          <c:order val="0"/>
          <c:tx>
            <c:strRef>
              <c:f>'Résultats Mutualisés'!$A$114</c:f>
              <c:strCache>
                <c:ptCount val="1"/>
                <c:pt idx="0">
                  <c:v>Article 6 : Management des ressources</c:v>
                </c:pt>
              </c:strCache>
            </c:strRef>
          </c:tx>
          <c:spPr>
            <a:solidFill>
              <a:srgbClr val="EBF5FF">
                <a:alpha val="71000"/>
              </a:srgbClr>
            </a:solidFill>
            <a:ln w="12700">
              <a:solidFill>
                <a:srgbClr val="3366FF"/>
              </a:solidFill>
            </a:ln>
          </c:spPr>
          <c:cat>
            <c:strRef>
              <c:f>'Résultats Mutualisés'!$A$115:$A$118</c:f>
              <c:strCache>
                <c:ptCount val="4"/>
                <c:pt idx="0">
                  <c:v>Article 6.1 : Fourniture des resources</c:v>
                </c:pt>
                <c:pt idx="1">
                  <c:v>Article 6.2 : Resources humaines</c:v>
                </c:pt>
                <c:pt idx="2">
                  <c:v>Article 6.3 : Infrastructures</c:v>
                </c:pt>
                <c:pt idx="3">
                  <c:v>Article 6.4 : Maîtrise de l'environnement de travail et des contaminations</c:v>
                </c:pt>
              </c:strCache>
            </c:strRef>
          </c:cat>
          <c:val>
            <c:numRef>
              <c:f>'Résultats Mutualisés'!$F$115:$F$118</c:f>
              <c:numCache>
                <c:formatCode>0%</c:formatCode>
                <c:ptCount val="4"/>
                <c:pt idx="0">
                  <c:v>0.0</c:v>
                </c:pt>
                <c:pt idx="1">
                  <c:v>0.0</c:v>
                </c:pt>
                <c:pt idx="2">
                  <c:v>0.0</c:v>
                </c:pt>
                <c:pt idx="3">
                  <c:v>0.0</c:v>
                </c:pt>
              </c:numCache>
            </c:numRef>
          </c:val>
        </c:ser>
        <c:dLbls>
          <c:showLegendKey val="0"/>
          <c:showVal val="0"/>
          <c:showCatName val="0"/>
          <c:showSerName val="0"/>
          <c:showPercent val="0"/>
          <c:showBubbleSize val="0"/>
        </c:dLbls>
        <c:axId val="-2107405528"/>
        <c:axId val="-2107402136"/>
      </c:radarChart>
      <c:catAx>
        <c:axId val="-2107405528"/>
        <c:scaling>
          <c:orientation val="minMax"/>
        </c:scaling>
        <c:delete val="0"/>
        <c:axPos val="b"/>
        <c:majorGridlines>
          <c:spPr>
            <a:ln w="3175">
              <a:solidFill>
                <a:srgbClr val="969696"/>
              </a:solidFill>
              <a:prstDash val="solid"/>
            </a:ln>
          </c:spPr>
        </c:majorGridlines>
        <c:numFmt formatCode="@"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2107402136"/>
        <c:crosses val="autoZero"/>
        <c:auto val="0"/>
        <c:lblAlgn val="ctr"/>
        <c:lblOffset val="100"/>
        <c:noMultiLvlLbl val="0"/>
      </c:catAx>
      <c:valAx>
        <c:axId val="-2107402136"/>
        <c:scaling>
          <c:orientation val="minMax"/>
          <c:max val="1.0"/>
          <c:min val="0.0"/>
        </c:scaling>
        <c:delete val="0"/>
        <c:axPos val="l"/>
        <c:majorGridlines>
          <c:spPr>
            <a:ln w="3175">
              <a:solidFill>
                <a:srgbClr val="808080"/>
              </a:solidFill>
              <a:prstDash val="sysDash"/>
            </a:ln>
          </c:spPr>
        </c:majorGridlines>
        <c:numFmt formatCode="0%" sourceLinked="0"/>
        <c:majorTickMark val="none"/>
        <c:minorTickMark val="none"/>
        <c:tickLblPos val="nextTo"/>
        <c:spPr>
          <a:ln w="3175">
            <a:solidFill>
              <a:schemeClr val="tx1">
                <a:lumMod val="50000"/>
                <a:lumOff val="50000"/>
              </a:schemeClr>
            </a:solidFill>
            <a:prstDash val="sysDot"/>
          </a:ln>
        </c:spPr>
        <c:txPr>
          <a:bodyPr rot="0" vert="horz"/>
          <a:lstStyle/>
          <a:p>
            <a:pPr>
              <a:defRPr sz="700" b="0" i="0" u="none" strike="noStrike" baseline="0">
                <a:solidFill>
                  <a:schemeClr val="tx1">
                    <a:lumMod val="50000"/>
                    <a:lumOff val="50000"/>
                  </a:schemeClr>
                </a:solidFill>
                <a:latin typeface="Arial Narrow"/>
                <a:ea typeface="Arial Narrow"/>
                <a:cs typeface="Arial Narrow"/>
              </a:defRPr>
            </a:pPr>
            <a:endParaRPr lang="fr-FR"/>
          </a:p>
        </c:txPr>
        <c:crossAx val="-2107405528"/>
        <c:crosses val="autoZero"/>
        <c:crossBetween val="between"/>
        <c:majorUnit val="0.2"/>
        <c:minorUnit val="0.0500000000000001"/>
      </c:valAx>
      <c:spPr>
        <a:noFill/>
        <a:ln w="25400">
          <a:noFill/>
        </a:ln>
      </c:spPr>
    </c:plotArea>
    <c:plotVisOnly val="1"/>
    <c:dispBlanksAs val="gap"/>
    <c:showDLblsOverMax val="0"/>
  </c:chart>
  <c:spPr>
    <a:noFill/>
    <a:ln w="9525">
      <a:noFill/>
    </a:ln>
  </c:spPr>
  <c:txPr>
    <a:bodyPr/>
    <a:lstStyle/>
    <a:p>
      <a:pPr>
        <a:defRPr sz="600" b="0" i="0" u="none" strike="noStrike" baseline="0">
          <a:solidFill>
            <a:srgbClr val="000000"/>
          </a:solidFill>
          <a:latin typeface="Arial"/>
          <a:ea typeface="Arial"/>
          <a:cs typeface="Arial"/>
        </a:defRPr>
      </a:pPr>
      <a:endParaRPr lang="fr-FR"/>
    </a:p>
  </c:txPr>
  <c:printSettings>
    <c:headerFooter alignWithMargins="0">
      <c:oddFooter>&amp;L&amp;"Arial Narrow,Normal"&amp;8Edition de novembre 2015&amp;C&amp;"Arial Narrow,Normal"&amp;8©2015 : Master 2 Qualité et Performance dans les Organisations&amp;R&amp;"Arial Narrow,Normal"&amp;8&amp;P/&amp;N</c:oddFooter>
    </c:headerFooter>
    <c:pageMargins b="0.984251969" l="0.750000000000002" r="0.750000000000002" t="0.984251969"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9180652418448"/>
          <c:y val="0.169134293296211"/>
          <c:w val="0.355152080989876"/>
          <c:h val="0.686758167659982"/>
        </c:manualLayout>
      </c:layout>
      <c:radarChart>
        <c:radarStyle val="filled"/>
        <c:varyColors val="0"/>
        <c:ser>
          <c:idx val="0"/>
          <c:order val="0"/>
          <c:tx>
            <c:strRef>
              <c:f>'Résultats Mutualisés'!$A$119</c:f>
              <c:strCache>
                <c:ptCount val="1"/>
                <c:pt idx="0">
                  <c:v>Article 7 : Réalisation du produit</c:v>
                </c:pt>
              </c:strCache>
            </c:strRef>
          </c:tx>
          <c:spPr>
            <a:solidFill>
              <a:srgbClr val="EBF5FF">
                <a:alpha val="83000"/>
              </a:srgbClr>
            </a:solidFill>
            <a:ln w="12700">
              <a:solidFill>
                <a:srgbClr val="3366FF"/>
              </a:solidFill>
            </a:ln>
          </c:spPr>
          <c:cat>
            <c:strRef>
              <c:f>'Résultats Mutualisés'!$A$120:$A$125</c:f>
              <c:strCache>
                <c:ptCount val="6"/>
                <c:pt idx="0">
                  <c:v>Article 7.1 : Planification de la réalisation du produit</c:v>
                </c:pt>
                <c:pt idx="1">
                  <c:v>Article 7.2  : Gestion des processus clients</c:v>
                </c:pt>
                <c:pt idx="2">
                  <c:v>Article 7.3 : Conception et développement</c:v>
                </c:pt>
                <c:pt idx="3">
                  <c:v>Article 7.4 : Gestion des prestataires externes</c:v>
                </c:pt>
                <c:pt idx="4">
                  <c:v>Article 7.5 : Fourniture des produits et des services</c:v>
                </c:pt>
                <c:pt idx="5">
                  <c:v>Article 7.6 : Maîtrise de la surveillance et des équipements de mesure </c:v>
                </c:pt>
              </c:strCache>
            </c:strRef>
          </c:cat>
          <c:val>
            <c:numRef>
              <c:f>'Résultats Mutualisés'!$F$120:$F$125</c:f>
              <c:numCache>
                <c:formatCode>0%</c:formatCode>
                <c:ptCount val="6"/>
                <c:pt idx="0">
                  <c:v>0.0</c:v>
                </c:pt>
                <c:pt idx="1">
                  <c:v>0.0</c:v>
                </c:pt>
                <c:pt idx="2">
                  <c:v>0.0</c:v>
                </c:pt>
                <c:pt idx="3">
                  <c:v>0.0</c:v>
                </c:pt>
                <c:pt idx="4">
                  <c:v>0.0</c:v>
                </c:pt>
                <c:pt idx="5">
                  <c:v>0.0</c:v>
                </c:pt>
              </c:numCache>
            </c:numRef>
          </c:val>
        </c:ser>
        <c:dLbls>
          <c:showLegendKey val="0"/>
          <c:showVal val="0"/>
          <c:showCatName val="0"/>
          <c:showSerName val="0"/>
          <c:showPercent val="0"/>
          <c:showBubbleSize val="0"/>
        </c:dLbls>
        <c:axId val="-2107374008"/>
        <c:axId val="-2107370616"/>
      </c:radarChart>
      <c:catAx>
        <c:axId val="-2107374008"/>
        <c:scaling>
          <c:orientation val="minMax"/>
        </c:scaling>
        <c:delete val="0"/>
        <c:axPos val="b"/>
        <c:majorGridlines>
          <c:spPr>
            <a:ln w="3175">
              <a:solidFill>
                <a:srgbClr val="969696"/>
              </a:solidFill>
              <a:prstDash val="solid"/>
            </a:ln>
          </c:spPr>
        </c:majorGridlines>
        <c:numFmt formatCode="@"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2107370616"/>
        <c:crosses val="autoZero"/>
        <c:auto val="0"/>
        <c:lblAlgn val="ctr"/>
        <c:lblOffset val="100"/>
        <c:noMultiLvlLbl val="0"/>
      </c:catAx>
      <c:valAx>
        <c:axId val="-2107370616"/>
        <c:scaling>
          <c:orientation val="minMax"/>
          <c:max val="1.0"/>
          <c:min val="0.0"/>
        </c:scaling>
        <c:delete val="0"/>
        <c:axPos val="l"/>
        <c:majorGridlines>
          <c:spPr>
            <a:ln w="3175">
              <a:solidFill>
                <a:srgbClr val="808080"/>
              </a:solidFill>
              <a:prstDash val="sysDash"/>
            </a:ln>
          </c:spPr>
        </c:majorGridlines>
        <c:numFmt formatCode="0%" sourceLinked="0"/>
        <c:majorTickMark val="cross"/>
        <c:minorTickMark val="none"/>
        <c:tickLblPos val="nextTo"/>
        <c:spPr>
          <a:ln w="3175">
            <a:solidFill>
              <a:srgbClr val="969696"/>
            </a:solidFill>
            <a:prstDash val="sysDot"/>
          </a:ln>
        </c:spPr>
        <c:txPr>
          <a:bodyPr rot="0" vert="horz"/>
          <a:lstStyle/>
          <a:p>
            <a:pPr>
              <a:defRPr sz="700" b="0" i="0" u="none" strike="noStrike" baseline="0">
                <a:solidFill>
                  <a:schemeClr val="tx1">
                    <a:lumMod val="50000"/>
                    <a:lumOff val="50000"/>
                  </a:schemeClr>
                </a:solidFill>
                <a:latin typeface="Arial Narrow"/>
                <a:ea typeface="Arial Narrow"/>
                <a:cs typeface="Arial Narrow"/>
              </a:defRPr>
            </a:pPr>
            <a:endParaRPr lang="fr-FR"/>
          </a:p>
        </c:txPr>
        <c:crossAx val="-2107374008"/>
        <c:crosses val="autoZero"/>
        <c:crossBetween val="between"/>
        <c:majorUnit val="0.2"/>
        <c:minorUnit val="0.0500000000000001"/>
      </c:valAx>
      <c:spPr>
        <a:noFill/>
        <a:ln w="25400">
          <a:noFill/>
        </a:ln>
      </c:spPr>
    </c:plotArea>
    <c:plotVisOnly val="1"/>
    <c:dispBlanksAs val="gap"/>
    <c:showDLblsOverMax val="0"/>
  </c:chart>
  <c:spPr>
    <a:noFill/>
    <a:ln w="9525">
      <a:noFill/>
    </a:ln>
  </c:spPr>
  <c:txPr>
    <a:bodyPr/>
    <a:lstStyle/>
    <a:p>
      <a:pPr>
        <a:defRPr sz="600" b="0" i="0" u="none" strike="noStrike" baseline="0">
          <a:solidFill>
            <a:srgbClr val="000000"/>
          </a:solidFill>
          <a:latin typeface="Arial"/>
          <a:ea typeface="Arial"/>
          <a:cs typeface="Arial"/>
        </a:defRPr>
      </a:pPr>
      <a:endParaRPr lang="fr-FR"/>
    </a:p>
  </c:txPr>
  <c:printSettings>
    <c:headerFooter alignWithMargins="0">
      <c:oddFooter>&amp;L&amp;"Arial Narrow,Normal"&amp;8Edition de novembre 2015&amp;C&amp;"Arial Narrow,Normal"&amp;8©2015 : Master 2 Qualité et Performance dans les Organisations&amp;R&amp;"Arial Narrow,Normal"&amp;8&amp;P/&amp;N</c:oddFooter>
    </c:headerFooter>
    <c:pageMargins b="0.984251969" l="0.750000000000002" r="0.750000000000002" t="0.984251969" header="0.5" footer="0.5"/>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4210404784446"/>
          <c:y val="0.122565350062949"/>
          <c:w val="0.424910291638765"/>
          <c:h val="0.791647568444188"/>
        </c:manualLayout>
      </c:layout>
      <c:radarChart>
        <c:radarStyle val="filled"/>
        <c:varyColors val="0"/>
        <c:ser>
          <c:idx val="0"/>
          <c:order val="0"/>
          <c:tx>
            <c:strRef>
              <c:f>'Résultats Mutualisés'!$A$126</c:f>
              <c:strCache>
                <c:ptCount val="1"/>
                <c:pt idx="0">
                  <c:v>Article 8 : Mesure, analyse et amélioration</c:v>
                </c:pt>
              </c:strCache>
            </c:strRef>
          </c:tx>
          <c:spPr>
            <a:solidFill>
              <a:srgbClr val="EBF5FF">
                <a:alpha val="67000"/>
              </a:srgbClr>
            </a:solidFill>
            <a:ln>
              <a:solidFill>
                <a:srgbClr val="3366FF"/>
              </a:solidFill>
            </a:ln>
          </c:spPr>
          <c:cat>
            <c:strRef>
              <c:f>'Résultats Mutualisés'!$A$127:$A$131</c:f>
              <c:strCache>
                <c:ptCount val="5"/>
                <c:pt idx="0">
                  <c:v>Article 8.1 : Généralités</c:v>
                </c:pt>
                <c:pt idx="1">
                  <c:v>Article 8.2 : Surveillance et mesure</c:v>
                </c:pt>
                <c:pt idx="2">
                  <c:v>Article 8.3 : Maîtrise des non-conformités</c:v>
                </c:pt>
                <c:pt idx="3">
                  <c:v>Article 8.4 : Analyse et évaluation des données</c:v>
                </c:pt>
                <c:pt idx="4">
                  <c:v>Article 8.5 : Amélioration</c:v>
                </c:pt>
              </c:strCache>
            </c:strRef>
          </c:cat>
          <c:val>
            <c:numRef>
              <c:f>'Résultats Mutualisés'!$F$127:$F$131</c:f>
              <c:numCache>
                <c:formatCode>0%</c:formatCode>
                <c:ptCount val="5"/>
                <c:pt idx="0">
                  <c:v>0.0</c:v>
                </c:pt>
                <c:pt idx="1">
                  <c:v>0.0</c:v>
                </c:pt>
                <c:pt idx="2">
                  <c:v>0.0</c:v>
                </c:pt>
                <c:pt idx="3">
                  <c:v>0.0</c:v>
                </c:pt>
                <c:pt idx="4">
                  <c:v>0.0</c:v>
                </c:pt>
              </c:numCache>
            </c:numRef>
          </c:val>
        </c:ser>
        <c:dLbls>
          <c:showLegendKey val="0"/>
          <c:showVal val="0"/>
          <c:showCatName val="0"/>
          <c:showSerName val="0"/>
          <c:showPercent val="0"/>
          <c:showBubbleSize val="0"/>
        </c:dLbls>
        <c:axId val="-2107341864"/>
        <c:axId val="-2107338472"/>
      </c:radarChart>
      <c:catAx>
        <c:axId val="-2107341864"/>
        <c:scaling>
          <c:orientation val="minMax"/>
        </c:scaling>
        <c:delete val="0"/>
        <c:axPos val="b"/>
        <c:majorGridlines>
          <c:spPr>
            <a:ln w="3175">
              <a:solidFill>
                <a:srgbClr val="969696"/>
              </a:solidFill>
              <a:prstDash val="solid"/>
            </a:ln>
          </c:spPr>
        </c:majorGridlines>
        <c:numFmt formatCode="@"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2107338472"/>
        <c:crosses val="autoZero"/>
        <c:auto val="0"/>
        <c:lblAlgn val="ctr"/>
        <c:lblOffset val="100"/>
        <c:noMultiLvlLbl val="0"/>
      </c:catAx>
      <c:valAx>
        <c:axId val="-2107338472"/>
        <c:scaling>
          <c:orientation val="minMax"/>
          <c:max val="1.0"/>
          <c:min val="0.0"/>
        </c:scaling>
        <c:delete val="0"/>
        <c:axPos val="l"/>
        <c:majorGridlines>
          <c:spPr>
            <a:ln w="3175">
              <a:solidFill>
                <a:srgbClr val="808080"/>
              </a:solidFill>
              <a:prstDash val="sysDash"/>
            </a:ln>
          </c:spPr>
        </c:majorGridlines>
        <c:numFmt formatCode="0%" sourceLinked="0"/>
        <c:majorTickMark val="cross"/>
        <c:minorTickMark val="none"/>
        <c:tickLblPos val="nextTo"/>
        <c:spPr>
          <a:ln w="3175">
            <a:solidFill>
              <a:srgbClr val="969696"/>
            </a:solidFill>
            <a:prstDash val="sysDot"/>
          </a:ln>
        </c:spPr>
        <c:txPr>
          <a:bodyPr rot="0" vert="horz"/>
          <a:lstStyle/>
          <a:p>
            <a:pPr>
              <a:defRPr sz="700" b="0" i="0" u="none" strike="noStrike" baseline="0">
                <a:solidFill>
                  <a:schemeClr val="tx1">
                    <a:lumMod val="50000"/>
                    <a:lumOff val="50000"/>
                  </a:schemeClr>
                </a:solidFill>
                <a:latin typeface="Arial Narrow"/>
                <a:ea typeface="Arial Narrow"/>
                <a:cs typeface="Arial Narrow"/>
              </a:defRPr>
            </a:pPr>
            <a:endParaRPr lang="fr-FR"/>
          </a:p>
        </c:txPr>
        <c:crossAx val="-2107341864"/>
        <c:crosses val="autoZero"/>
        <c:crossBetween val="between"/>
        <c:majorUnit val="0.2"/>
        <c:minorUnit val="0.0500000000000001"/>
      </c:valAx>
      <c:spPr>
        <a:noFill/>
        <a:ln w="25400">
          <a:noFill/>
        </a:ln>
      </c:spPr>
    </c:plotArea>
    <c:plotVisOnly val="1"/>
    <c:dispBlanksAs val="gap"/>
    <c:showDLblsOverMax val="0"/>
  </c:chart>
  <c:spPr>
    <a:noFill/>
    <a:ln w="9525">
      <a:noFill/>
    </a:ln>
  </c:spPr>
  <c:txPr>
    <a:bodyPr/>
    <a:lstStyle/>
    <a:p>
      <a:pPr>
        <a:defRPr sz="600" b="0" i="0" u="none" strike="noStrike" baseline="0">
          <a:solidFill>
            <a:srgbClr val="000000"/>
          </a:solidFill>
          <a:latin typeface="Arial"/>
          <a:ea typeface="Arial"/>
          <a:cs typeface="Arial"/>
        </a:defRPr>
      </a:pPr>
      <a:endParaRPr lang="fr-FR"/>
    </a:p>
  </c:txPr>
  <c:printSettings>
    <c:headerFooter alignWithMargins="0">
      <c:oddFooter>&amp;L&amp;"Arial Narrow,Normal"&amp;8Edition de novembre 2015&amp;C&amp;"Arial Narrow,Normal"&amp;8©2015 : Master 2 Qualité et Performance dans les Organisations&amp;R&amp;"Arial Narrow,Normal"&amp;8&amp;P/&amp;N</c:oddFooter>
    </c:headerFooter>
    <c:pageMargins b="0.984251969" l="0.750000000000002" r="0.750000000000002" t="0.984251969" header="0.5" footer="0.5"/>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Article 4</c:v>
          </c:tx>
          <c:spPr>
            <a:solidFill>
              <a:srgbClr val="EBF5FF">
                <a:alpha val="61000"/>
              </a:srgbClr>
            </a:solidFill>
            <a:ln w="12700" cmpd="sng">
              <a:solidFill>
                <a:srgbClr val="3366FF"/>
              </a:solidFill>
            </a:ln>
          </c:spPr>
          <c:invertIfNegative val="0"/>
          <c:cat>
            <c:strRef>
              <c:f>'Résultats Mutualisés'!$A$105:$A$106</c:f>
              <c:strCache>
                <c:ptCount val="2"/>
                <c:pt idx="0">
                  <c:v>Article 4.1 : Exigences générales du SMQ et ses processus</c:v>
                </c:pt>
                <c:pt idx="1">
                  <c:v>Article 4.2 : Exigences relatives à la documentation</c:v>
                </c:pt>
              </c:strCache>
            </c:strRef>
          </c:cat>
          <c:val>
            <c:numRef>
              <c:f>'Résultats Mutualisés'!$F$105:$F$106</c:f>
              <c:numCache>
                <c:formatCode>0%</c:formatCode>
                <c:ptCount val="2"/>
                <c:pt idx="0">
                  <c:v>0.0</c:v>
                </c:pt>
                <c:pt idx="1">
                  <c:v>0.0</c:v>
                </c:pt>
              </c:numCache>
            </c:numRef>
          </c:val>
        </c:ser>
        <c:dLbls>
          <c:showLegendKey val="0"/>
          <c:showVal val="0"/>
          <c:showCatName val="0"/>
          <c:showSerName val="0"/>
          <c:showPercent val="0"/>
          <c:showBubbleSize val="0"/>
        </c:dLbls>
        <c:gapWidth val="150"/>
        <c:axId val="-2107313208"/>
        <c:axId val="-2107310168"/>
      </c:barChart>
      <c:catAx>
        <c:axId val="-2107313208"/>
        <c:scaling>
          <c:orientation val="minMax"/>
        </c:scaling>
        <c:delete val="0"/>
        <c:axPos val="b"/>
        <c:majorTickMark val="out"/>
        <c:minorTickMark val="none"/>
        <c:tickLblPos val="nextTo"/>
        <c:txPr>
          <a:bodyPr/>
          <a:lstStyle/>
          <a:p>
            <a:pPr>
              <a:defRPr sz="800"/>
            </a:pPr>
            <a:endParaRPr lang="fr-FR"/>
          </a:p>
        </c:txPr>
        <c:crossAx val="-2107310168"/>
        <c:crosses val="autoZero"/>
        <c:auto val="1"/>
        <c:lblAlgn val="ctr"/>
        <c:lblOffset val="100"/>
        <c:noMultiLvlLbl val="0"/>
      </c:catAx>
      <c:valAx>
        <c:axId val="-2107310168"/>
        <c:scaling>
          <c:orientation val="minMax"/>
          <c:max val="1.0"/>
          <c:min val="0.0"/>
        </c:scaling>
        <c:delete val="0"/>
        <c:axPos val="l"/>
        <c:majorGridlines>
          <c:spPr>
            <a:ln w="3175" cmpd="sng">
              <a:solidFill>
                <a:schemeClr val="tx1">
                  <a:lumMod val="50000"/>
                  <a:lumOff val="50000"/>
                </a:schemeClr>
              </a:solidFill>
              <a:prstDash val="sysDot"/>
            </a:ln>
          </c:spPr>
        </c:majorGridlines>
        <c:numFmt formatCode="0%" sourceLinked="0"/>
        <c:majorTickMark val="out"/>
        <c:minorTickMark val="none"/>
        <c:tickLblPos val="nextTo"/>
        <c:txPr>
          <a:bodyPr/>
          <a:lstStyle/>
          <a:p>
            <a:pPr>
              <a:defRPr sz="800">
                <a:solidFill>
                  <a:schemeClr val="tx1">
                    <a:lumMod val="50000"/>
                    <a:lumOff val="50000"/>
                  </a:schemeClr>
                </a:solidFill>
              </a:defRPr>
            </a:pPr>
            <a:endParaRPr lang="fr-FR"/>
          </a:p>
        </c:txPr>
        <c:crossAx val="-2107313208"/>
        <c:crosses val="autoZero"/>
        <c:crossBetween val="between"/>
        <c:majorUnit val="0.2"/>
      </c:valAx>
      <c:spPr>
        <a:noFill/>
        <a:ln w="3175" cmpd="sng">
          <a:prstDash val="sysDot"/>
        </a:ln>
      </c:spPr>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image" Target="../media/image1.png"/><Relationship Id="rId6" Type="http://schemas.openxmlformats.org/officeDocument/2006/relationships/chart" Target="../charts/chart5.xml"/><Relationship Id="rId7" Type="http://schemas.openxmlformats.org/officeDocument/2006/relationships/chart" Target="../charts/chart6.xml"/><Relationship Id="rId8" Type="http://schemas.openxmlformats.org/officeDocument/2006/relationships/chart" Target="../charts/chart7.xml"/><Relationship Id="rId9" Type="http://schemas.openxmlformats.org/officeDocument/2006/relationships/chart" Target="../charts/chart8.xml"/><Relationship Id="rId10" Type="http://schemas.openxmlformats.org/officeDocument/2006/relationships/chart" Target="../charts/chart9.xml"/><Relationship Id="rId1" Type="http://schemas.openxmlformats.org/officeDocument/2006/relationships/chart" Target="../charts/chart1.xml"/><Relationship Id="rId2"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4" Type="http://schemas.openxmlformats.org/officeDocument/2006/relationships/chart" Target="../charts/chart13.xml"/><Relationship Id="rId5" Type="http://schemas.openxmlformats.org/officeDocument/2006/relationships/image" Target="../media/image1.png"/><Relationship Id="rId6" Type="http://schemas.openxmlformats.org/officeDocument/2006/relationships/chart" Target="../charts/chart14.xml"/><Relationship Id="rId7" Type="http://schemas.openxmlformats.org/officeDocument/2006/relationships/chart" Target="../charts/chart15.xml"/><Relationship Id="rId8" Type="http://schemas.openxmlformats.org/officeDocument/2006/relationships/chart" Target="../charts/chart16.xml"/><Relationship Id="rId9" Type="http://schemas.openxmlformats.org/officeDocument/2006/relationships/chart" Target="../charts/chart17.xml"/><Relationship Id="rId10" Type="http://schemas.openxmlformats.org/officeDocument/2006/relationships/chart" Target="../charts/chart18.xml"/><Relationship Id="rId1" Type="http://schemas.openxmlformats.org/officeDocument/2006/relationships/chart" Target="../charts/chart10.xml"/><Relationship Id="rId2" Type="http://schemas.openxmlformats.org/officeDocument/2006/relationships/chart" Target="../charts/chart11.xml"/></Relationships>
</file>

<file path=xl/drawings/_rels/drawing5.xml.rels><?xml version="1.0" encoding="UTF-8" standalone="yes"?>
<Relationships xmlns="http://schemas.openxmlformats.org/package/2006/relationships"><Relationship Id="rId11" Type="http://schemas.openxmlformats.org/officeDocument/2006/relationships/chart" Target="../charts/chart28.xml"/><Relationship Id="rId12" Type="http://schemas.openxmlformats.org/officeDocument/2006/relationships/chart" Target="../charts/chart29.xml"/><Relationship Id="rId1" Type="http://schemas.openxmlformats.org/officeDocument/2006/relationships/chart" Target="../charts/chart19.xml"/><Relationship Id="rId2" Type="http://schemas.openxmlformats.org/officeDocument/2006/relationships/chart" Target="../charts/chart20.xml"/><Relationship Id="rId3" Type="http://schemas.openxmlformats.org/officeDocument/2006/relationships/chart" Target="../charts/chart21.xml"/><Relationship Id="rId4" Type="http://schemas.openxmlformats.org/officeDocument/2006/relationships/chart" Target="../charts/chart22.xml"/><Relationship Id="rId5" Type="http://schemas.openxmlformats.org/officeDocument/2006/relationships/image" Target="../media/image1.png"/><Relationship Id="rId6" Type="http://schemas.openxmlformats.org/officeDocument/2006/relationships/chart" Target="../charts/chart23.xml"/><Relationship Id="rId7" Type="http://schemas.openxmlformats.org/officeDocument/2006/relationships/chart" Target="../charts/chart24.xml"/><Relationship Id="rId8" Type="http://schemas.openxmlformats.org/officeDocument/2006/relationships/chart" Target="../charts/chart25.xml"/><Relationship Id="rId9" Type="http://schemas.openxmlformats.org/officeDocument/2006/relationships/chart" Target="../charts/chart26.xml"/><Relationship Id="rId10"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40972</xdr:colOff>
      <xdr:row>1</xdr:row>
      <xdr:rowOff>91484</xdr:rowOff>
    </xdr:from>
    <xdr:to>
      <xdr:col>0</xdr:col>
      <xdr:colOff>847698</xdr:colOff>
      <xdr:row>1</xdr:row>
      <xdr:rowOff>355600</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972" y="281984"/>
          <a:ext cx="806726" cy="2641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469900</xdr:colOff>
      <xdr:row>1</xdr:row>
      <xdr:rowOff>64654</xdr:rowOff>
    </xdr:from>
    <xdr:to>
      <xdr:col>9</xdr:col>
      <xdr:colOff>838200</xdr:colOff>
      <xdr:row>1</xdr:row>
      <xdr:rowOff>397823</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50300" y="255154"/>
          <a:ext cx="939800" cy="33316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203200</xdr:colOff>
      <xdr:row>7</xdr:row>
      <xdr:rowOff>165100</xdr:rowOff>
    </xdr:from>
    <xdr:to>
      <xdr:col>4</xdr:col>
      <xdr:colOff>355600</xdr:colOff>
      <xdr:row>18</xdr:row>
      <xdr:rowOff>111125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203199</xdr:colOff>
      <xdr:row>17</xdr:row>
      <xdr:rowOff>165100</xdr:rowOff>
    </xdr:from>
    <xdr:to>
      <xdr:col>4</xdr:col>
      <xdr:colOff>355600</xdr:colOff>
      <xdr:row>29</xdr:row>
      <xdr:rowOff>149225</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317500</xdr:colOff>
      <xdr:row>9</xdr:row>
      <xdr:rowOff>25400</xdr:rowOff>
    </xdr:from>
    <xdr:to>
      <xdr:col>9</xdr:col>
      <xdr:colOff>774700</xdr:colOff>
      <xdr:row>30</xdr:row>
      <xdr:rowOff>152400</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114303</xdr:colOff>
      <xdr:row>32</xdr:row>
      <xdr:rowOff>50800</xdr:rowOff>
    </xdr:from>
    <xdr:to>
      <xdr:col>6</xdr:col>
      <xdr:colOff>762001</xdr:colOff>
      <xdr:row>46</xdr:row>
      <xdr:rowOff>114300</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88901</xdr:colOff>
      <xdr:row>1</xdr:row>
      <xdr:rowOff>44450</xdr:rowOff>
    </xdr:from>
    <xdr:to>
      <xdr:col>0</xdr:col>
      <xdr:colOff>830819</xdr:colOff>
      <xdr:row>1</xdr:row>
      <xdr:rowOff>342900</xdr:rowOff>
    </xdr:to>
    <xdr:pic>
      <xdr:nvPicPr>
        <xdr:cNvPr id="13" name="Image 1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88901" y="222250"/>
          <a:ext cx="741918" cy="298450"/>
        </a:xfrm>
        <a:prstGeom prst="rect">
          <a:avLst/>
        </a:prstGeom>
      </xdr:spPr>
    </xdr:pic>
    <xdr:clientData/>
  </xdr:twoCellAnchor>
  <xdr:twoCellAnchor editAs="oneCell">
    <xdr:from>
      <xdr:col>0</xdr:col>
      <xdr:colOff>209550</xdr:colOff>
      <xdr:row>57</xdr:row>
      <xdr:rowOff>101600</xdr:rowOff>
    </xdr:from>
    <xdr:to>
      <xdr:col>4</xdr:col>
      <xdr:colOff>1003300</xdr:colOff>
      <xdr:row>64</xdr:row>
      <xdr:rowOff>165100</xdr:rowOff>
    </xdr:to>
    <xdr:graphicFrame macro="">
      <xdr:nvGraphicFramePr>
        <xdr:cNvPr id="1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127000</xdr:colOff>
      <xdr:row>66</xdr:row>
      <xdr:rowOff>88900</xdr:rowOff>
    </xdr:from>
    <xdr:to>
      <xdr:col>4</xdr:col>
      <xdr:colOff>876300</xdr:colOff>
      <xdr:row>73</xdr:row>
      <xdr:rowOff>152400</xdr:rowOff>
    </xdr:to>
    <xdr:graphicFrame macro="">
      <xdr:nvGraphicFramePr>
        <xdr:cNvPr id="2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139700</xdr:colOff>
      <xdr:row>75</xdr:row>
      <xdr:rowOff>114300</xdr:rowOff>
    </xdr:from>
    <xdr:to>
      <xdr:col>4</xdr:col>
      <xdr:colOff>965200</xdr:colOff>
      <xdr:row>82</xdr:row>
      <xdr:rowOff>190500</xdr:rowOff>
    </xdr:to>
    <xdr:graphicFrame macro="">
      <xdr:nvGraphicFramePr>
        <xdr:cNvPr id="2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0</xdr:col>
      <xdr:colOff>241300</xdr:colOff>
      <xdr:row>84</xdr:row>
      <xdr:rowOff>190500</xdr:rowOff>
    </xdr:from>
    <xdr:to>
      <xdr:col>4</xdr:col>
      <xdr:colOff>876300</xdr:colOff>
      <xdr:row>91</xdr:row>
      <xdr:rowOff>311150</xdr:rowOff>
    </xdr:to>
    <xdr:graphicFrame macro="">
      <xdr:nvGraphicFramePr>
        <xdr:cNvPr id="2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238125</xdr:colOff>
      <xdr:row>48</xdr:row>
      <xdr:rowOff>214312</xdr:rowOff>
    </xdr:from>
    <xdr:to>
      <xdr:col>4</xdr:col>
      <xdr:colOff>685800</xdr:colOff>
      <xdr:row>55</xdr:row>
      <xdr:rowOff>50800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203200</xdr:colOff>
      <xdr:row>7</xdr:row>
      <xdr:rowOff>165100</xdr:rowOff>
    </xdr:from>
    <xdr:to>
      <xdr:col>4</xdr:col>
      <xdr:colOff>355600</xdr:colOff>
      <xdr:row>18</xdr:row>
      <xdr:rowOff>111125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203199</xdr:colOff>
      <xdr:row>17</xdr:row>
      <xdr:rowOff>165100</xdr:rowOff>
    </xdr:from>
    <xdr:to>
      <xdr:col>4</xdr:col>
      <xdr:colOff>355600</xdr:colOff>
      <xdr:row>29</xdr:row>
      <xdr:rowOff>149225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317500</xdr:colOff>
      <xdr:row>9</xdr:row>
      <xdr:rowOff>25400</xdr:rowOff>
    </xdr:from>
    <xdr:to>
      <xdr:col>9</xdr:col>
      <xdr:colOff>774700</xdr:colOff>
      <xdr:row>30</xdr:row>
      <xdr:rowOff>152400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114303</xdr:colOff>
      <xdr:row>32</xdr:row>
      <xdr:rowOff>50800</xdr:rowOff>
    </xdr:from>
    <xdr:to>
      <xdr:col>6</xdr:col>
      <xdr:colOff>762001</xdr:colOff>
      <xdr:row>46</xdr:row>
      <xdr:rowOff>114300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88901</xdr:colOff>
      <xdr:row>1</xdr:row>
      <xdr:rowOff>44450</xdr:rowOff>
    </xdr:from>
    <xdr:to>
      <xdr:col>0</xdr:col>
      <xdr:colOff>830819</xdr:colOff>
      <xdr:row>1</xdr:row>
      <xdr:rowOff>342900</xdr:rowOff>
    </xdr:to>
    <xdr:pic>
      <xdr:nvPicPr>
        <xdr:cNvPr id="6" name="Image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88901" y="222250"/>
          <a:ext cx="741918" cy="298450"/>
        </a:xfrm>
        <a:prstGeom prst="rect">
          <a:avLst/>
        </a:prstGeom>
      </xdr:spPr>
    </xdr:pic>
    <xdr:clientData/>
  </xdr:twoCellAnchor>
  <xdr:twoCellAnchor editAs="oneCell">
    <xdr:from>
      <xdr:col>0</xdr:col>
      <xdr:colOff>209550</xdr:colOff>
      <xdr:row>57</xdr:row>
      <xdr:rowOff>101600</xdr:rowOff>
    </xdr:from>
    <xdr:to>
      <xdr:col>4</xdr:col>
      <xdr:colOff>1003300</xdr:colOff>
      <xdr:row>64</xdr:row>
      <xdr:rowOff>165100</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127000</xdr:colOff>
      <xdr:row>66</xdr:row>
      <xdr:rowOff>88900</xdr:rowOff>
    </xdr:from>
    <xdr:to>
      <xdr:col>4</xdr:col>
      <xdr:colOff>876300</xdr:colOff>
      <xdr:row>73</xdr:row>
      <xdr:rowOff>152400</xdr:rowOff>
    </xdr:to>
    <xdr:graphicFrame macro="">
      <xdr:nvGraphicFramePr>
        <xdr:cNvPr id="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139700</xdr:colOff>
      <xdr:row>75</xdr:row>
      <xdr:rowOff>114300</xdr:rowOff>
    </xdr:from>
    <xdr:to>
      <xdr:col>4</xdr:col>
      <xdr:colOff>965200</xdr:colOff>
      <xdr:row>82</xdr:row>
      <xdr:rowOff>190500</xdr:rowOff>
    </xdr:to>
    <xdr:graphicFrame macro="">
      <xdr:nvGraphicFramePr>
        <xdr:cNvPr id="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0</xdr:col>
      <xdr:colOff>241300</xdr:colOff>
      <xdr:row>84</xdr:row>
      <xdr:rowOff>190500</xdr:rowOff>
    </xdr:from>
    <xdr:to>
      <xdr:col>4</xdr:col>
      <xdr:colOff>876300</xdr:colOff>
      <xdr:row>91</xdr:row>
      <xdr:rowOff>311150</xdr:rowOff>
    </xdr:to>
    <xdr:graphicFrame macro="">
      <xdr:nvGraphicFramePr>
        <xdr:cNvPr id="1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238125</xdr:colOff>
      <xdr:row>48</xdr:row>
      <xdr:rowOff>214312</xdr:rowOff>
    </xdr:from>
    <xdr:to>
      <xdr:col>4</xdr:col>
      <xdr:colOff>685800</xdr:colOff>
      <xdr:row>55</xdr:row>
      <xdr:rowOff>50800</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203200</xdr:colOff>
      <xdr:row>8</xdr:row>
      <xdr:rowOff>88900</xdr:rowOff>
    </xdr:from>
    <xdr:to>
      <xdr:col>4</xdr:col>
      <xdr:colOff>355600</xdr:colOff>
      <xdr:row>18</xdr:row>
      <xdr:rowOff>111125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203199</xdr:colOff>
      <xdr:row>17</xdr:row>
      <xdr:rowOff>165100</xdr:rowOff>
    </xdr:from>
    <xdr:to>
      <xdr:col>4</xdr:col>
      <xdr:colOff>355600</xdr:colOff>
      <xdr:row>29</xdr:row>
      <xdr:rowOff>149225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317500</xdr:colOff>
      <xdr:row>9</xdr:row>
      <xdr:rowOff>25400</xdr:rowOff>
    </xdr:from>
    <xdr:to>
      <xdr:col>9</xdr:col>
      <xdr:colOff>774700</xdr:colOff>
      <xdr:row>30</xdr:row>
      <xdr:rowOff>152400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114303</xdr:colOff>
      <xdr:row>32</xdr:row>
      <xdr:rowOff>50800</xdr:rowOff>
    </xdr:from>
    <xdr:to>
      <xdr:col>6</xdr:col>
      <xdr:colOff>762001</xdr:colOff>
      <xdr:row>46</xdr:row>
      <xdr:rowOff>114300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88901</xdr:colOff>
      <xdr:row>1</xdr:row>
      <xdr:rowOff>44450</xdr:rowOff>
    </xdr:from>
    <xdr:to>
      <xdr:col>0</xdr:col>
      <xdr:colOff>830819</xdr:colOff>
      <xdr:row>1</xdr:row>
      <xdr:rowOff>342900</xdr:rowOff>
    </xdr:to>
    <xdr:pic>
      <xdr:nvPicPr>
        <xdr:cNvPr id="6" name="Image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88901" y="222250"/>
          <a:ext cx="741918" cy="298450"/>
        </a:xfrm>
        <a:prstGeom prst="rect">
          <a:avLst/>
        </a:prstGeom>
      </xdr:spPr>
    </xdr:pic>
    <xdr:clientData/>
  </xdr:twoCellAnchor>
  <xdr:twoCellAnchor editAs="oneCell">
    <xdr:from>
      <xdr:col>0</xdr:col>
      <xdr:colOff>209550</xdr:colOff>
      <xdr:row>57</xdr:row>
      <xdr:rowOff>101600</xdr:rowOff>
    </xdr:from>
    <xdr:to>
      <xdr:col>4</xdr:col>
      <xdr:colOff>1003300</xdr:colOff>
      <xdr:row>64</xdr:row>
      <xdr:rowOff>165100</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127000</xdr:colOff>
      <xdr:row>66</xdr:row>
      <xdr:rowOff>88900</xdr:rowOff>
    </xdr:from>
    <xdr:to>
      <xdr:col>4</xdr:col>
      <xdr:colOff>876300</xdr:colOff>
      <xdr:row>73</xdr:row>
      <xdr:rowOff>152400</xdr:rowOff>
    </xdr:to>
    <xdr:graphicFrame macro="">
      <xdr:nvGraphicFramePr>
        <xdr:cNvPr id="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139700</xdr:colOff>
      <xdr:row>75</xdr:row>
      <xdr:rowOff>114300</xdr:rowOff>
    </xdr:from>
    <xdr:to>
      <xdr:col>4</xdr:col>
      <xdr:colOff>965200</xdr:colOff>
      <xdr:row>82</xdr:row>
      <xdr:rowOff>190500</xdr:rowOff>
    </xdr:to>
    <xdr:graphicFrame macro="">
      <xdr:nvGraphicFramePr>
        <xdr:cNvPr id="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0</xdr:col>
      <xdr:colOff>241300</xdr:colOff>
      <xdr:row>84</xdr:row>
      <xdr:rowOff>190500</xdr:rowOff>
    </xdr:from>
    <xdr:to>
      <xdr:col>4</xdr:col>
      <xdr:colOff>876300</xdr:colOff>
      <xdr:row>91</xdr:row>
      <xdr:rowOff>311150</xdr:rowOff>
    </xdr:to>
    <xdr:graphicFrame macro="">
      <xdr:nvGraphicFramePr>
        <xdr:cNvPr id="1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0</xdr:col>
      <xdr:colOff>241300</xdr:colOff>
      <xdr:row>93</xdr:row>
      <xdr:rowOff>190500</xdr:rowOff>
    </xdr:from>
    <xdr:to>
      <xdr:col>4</xdr:col>
      <xdr:colOff>876300</xdr:colOff>
      <xdr:row>100</xdr:row>
      <xdr:rowOff>311150</xdr:rowOff>
    </xdr:to>
    <xdr:graphicFrame macro="">
      <xdr:nvGraphicFramePr>
        <xdr:cNvPr id="1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0</xdr:col>
      <xdr:colOff>241300</xdr:colOff>
      <xdr:row>102</xdr:row>
      <xdr:rowOff>190500</xdr:rowOff>
    </xdr:from>
    <xdr:to>
      <xdr:col>4</xdr:col>
      <xdr:colOff>876300</xdr:colOff>
      <xdr:row>109</xdr:row>
      <xdr:rowOff>311150</xdr:rowOff>
    </xdr:to>
    <xdr:graphicFrame macro="">
      <xdr:nvGraphicFramePr>
        <xdr:cNvPr id="1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0</xdr:col>
      <xdr:colOff>209550</xdr:colOff>
      <xdr:row>48</xdr:row>
      <xdr:rowOff>114300</xdr:rowOff>
    </xdr:from>
    <xdr:to>
      <xdr:col>4</xdr:col>
      <xdr:colOff>1003300</xdr:colOff>
      <xdr:row>55</xdr:row>
      <xdr:rowOff>177800</xdr:rowOff>
    </xdr:to>
    <xdr:graphicFrame macro="">
      <xdr:nvGraphicFramePr>
        <xdr:cNvPr id="1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di/Documents/QPO11/Ted%20pour%20le%20projet/grille_autodiagnostic_ISO_9001-2015_v10%2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seils (2)"/>
      <sheetName val="Mode Emploi"/>
      <sheetName val="Exigences"/>
      <sheetName val="Résultats et Actions"/>
      <sheetName val="Résultats par Article"/>
      <sheetName val="Conseils"/>
      <sheetName val="Déclaration ISO 17050"/>
      <sheetName val="Feuil1"/>
    </sheetNames>
    <sheetDataSet>
      <sheetData sheetId="0" refreshError="1"/>
      <sheetData sheetId="1" refreshError="1"/>
      <sheetData sheetId="2" refreshError="1"/>
      <sheetData sheetId="3" refreshError="1">
        <row r="4">
          <cell r="A4" t="str">
            <v>Informations sur le Service Management de la Qualité</v>
          </cell>
        </row>
        <row r="5">
          <cell r="A5" t="str">
            <v>Etablissement :</v>
          </cell>
        </row>
        <row r="6">
          <cell r="A6" t="str">
            <v xml:space="preserve"> Responsable du SMQ : </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9CCFF"/>
  </sheetPr>
  <dimension ref="A1:L47"/>
  <sheetViews>
    <sheetView tabSelected="1" view="pageLayout" workbookViewId="0">
      <selection activeCell="D6" sqref="D6:G6"/>
    </sheetView>
  </sheetViews>
  <sheetFormatPr baseColWidth="10" defaultColWidth="11.5" defaultRowHeight="14" x14ac:dyDescent="0"/>
  <cols>
    <col min="1" max="1" width="11.5" style="1"/>
    <col min="2" max="2" width="10.6640625" style="1" customWidth="1"/>
    <col min="3" max="3" width="14.6640625" style="1" customWidth="1"/>
    <col min="4" max="4" width="11.5" style="1"/>
    <col min="5" max="5" width="12.5" style="1" customWidth="1"/>
    <col min="6" max="6" width="14.5" style="1" customWidth="1"/>
    <col min="7" max="7" width="13.6640625" style="1" customWidth="1"/>
    <col min="8" max="8" width="11.5" style="1" customWidth="1"/>
    <col min="9" max="16384" width="11.5" style="1"/>
  </cols>
  <sheetData>
    <row r="1" spans="1:8" ht="15" customHeight="1">
      <c r="A1" s="190" t="s">
        <v>1120</v>
      </c>
      <c r="B1" s="191"/>
      <c r="C1" s="191"/>
      <c r="D1" s="191"/>
      <c r="E1" s="191"/>
      <c r="F1" s="191"/>
      <c r="G1" s="192" t="s">
        <v>966</v>
      </c>
      <c r="H1" s="170"/>
    </row>
    <row r="2" spans="1:8" ht="34" customHeight="1">
      <c r="A2" s="179"/>
      <c r="B2" s="645" t="s">
        <v>1275</v>
      </c>
      <c r="C2" s="645"/>
      <c r="D2" s="645"/>
      <c r="E2" s="645"/>
      <c r="F2" s="645"/>
      <c r="G2" s="646"/>
      <c r="H2" s="22"/>
    </row>
    <row r="3" spans="1:8" ht="12" customHeight="1">
      <c r="A3" s="642" t="s">
        <v>1267</v>
      </c>
      <c r="B3" s="643"/>
      <c r="C3" s="643"/>
      <c r="D3" s="643"/>
      <c r="E3" s="643"/>
      <c r="F3" s="643"/>
      <c r="G3" s="644"/>
      <c r="H3" s="22"/>
    </row>
    <row r="4" spans="1:8" ht="22" customHeight="1">
      <c r="A4" s="647" t="s">
        <v>1276</v>
      </c>
      <c r="B4" s="648"/>
      <c r="C4" s="648"/>
      <c r="D4" s="648"/>
      <c r="E4" s="648"/>
      <c r="F4" s="648"/>
      <c r="G4" s="649"/>
      <c r="H4" s="22"/>
    </row>
    <row r="5" spans="1:8" ht="22" customHeight="1">
      <c r="A5" s="650" t="s">
        <v>1277</v>
      </c>
      <c r="B5" s="651"/>
      <c r="C5" s="651"/>
      <c r="D5" s="651"/>
      <c r="E5" s="651"/>
      <c r="F5" s="651"/>
      <c r="G5" s="652"/>
      <c r="H5" s="22"/>
    </row>
    <row r="6" spans="1:8" ht="17" customHeight="1">
      <c r="A6" s="252"/>
      <c r="B6" s="253"/>
      <c r="C6" s="260" t="s">
        <v>1255</v>
      </c>
      <c r="D6" s="640" t="s">
        <v>1256</v>
      </c>
      <c r="E6" s="640"/>
      <c r="F6" s="640"/>
      <c r="G6" s="641"/>
      <c r="H6" s="22"/>
    </row>
    <row r="7" spans="1:8" ht="17" customHeight="1">
      <c r="A7" s="254"/>
      <c r="B7" s="255"/>
      <c r="C7" s="262" t="s">
        <v>1268</v>
      </c>
      <c r="D7" s="636" t="s">
        <v>296</v>
      </c>
      <c r="E7" s="636"/>
      <c r="F7" s="636"/>
      <c r="G7" s="637"/>
      <c r="H7" s="23"/>
    </row>
    <row r="8" spans="1:8" ht="17" customHeight="1">
      <c r="A8" s="258"/>
      <c r="B8" s="259"/>
      <c r="C8" s="261" t="s">
        <v>847</v>
      </c>
      <c r="D8" s="672" t="s">
        <v>1251</v>
      </c>
      <c r="E8" s="672"/>
      <c r="F8" s="672"/>
      <c r="G8" s="673"/>
      <c r="H8" s="23"/>
    </row>
    <row r="9" spans="1:8" ht="17" customHeight="1">
      <c r="A9" s="193"/>
      <c r="B9" s="194"/>
      <c r="C9" s="262" t="s">
        <v>848</v>
      </c>
      <c r="D9" s="672" t="s">
        <v>1252</v>
      </c>
      <c r="E9" s="672"/>
      <c r="F9" s="672"/>
      <c r="G9" s="673"/>
      <c r="H9" s="23"/>
    </row>
    <row r="10" spans="1:8" ht="17" customHeight="1">
      <c r="A10" s="256"/>
      <c r="B10" s="257"/>
      <c r="C10" s="263" t="s">
        <v>1250</v>
      </c>
      <c r="D10" s="638" t="s">
        <v>1253</v>
      </c>
      <c r="E10" s="638"/>
      <c r="F10" s="638"/>
      <c r="G10" s="639"/>
      <c r="H10" s="23"/>
    </row>
    <row r="11" spans="1:8">
      <c r="A11" s="627" t="s">
        <v>297</v>
      </c>
      <c r="B11" s="628"/>
      <c r="C11" s="628"/>
      <c r="D11" s="628"/>
      <c r="E11" s="628"/>
      <c r="F11" s="628"/>
      <c r="G11" s="629"/>
      <c r="H11" s="23"/>
    </row>
    <row r="12" spans="1:8">
      <c r="A12" s="630" t="s">
        <v>298</v>
      </c>
      <c r="B12" s="631"/>
      <c r="C12" s="632" t="s">
        <v>299</v>
      </c>
      <c r="D12" s="632"/>
      <c r="E12" s="632"/>
      <c r="F12" s="632"/>
      <c r="G12" s="633"/>
      <c r="H12" s="23"/>
    </row>
    <row r="13" spans="1:8">
      <c r="A13" s="634" t="s">
        <v>967</v>
      </c>
      <c r="B13" s="635"/>
      <c r="C13" s="632" t="s">
        <v>300</v>
      </c>
      <c r="D13" s="632"/>
      <c r="E13" s="632"/>
      <c r="F13" s="632"/>
      <c r="G13" s="633"/>
      <c r="H13" s="23"/>
    </row>
    <row r="14" spans="1:8">
      <c r="A14" s="653" t="s">
        <v>301</v>
      </c>
      <c r="B14" s="654"/>
      <c r="C14" s="655" t="s">
        <v>302</v>
      </c>
      <c r="D14" s="655"/>
      <c r="E14" s="655"/>
      <c r="F14" s="655"/>
      <c r="G14" s="656"/>
      <c r="H14" s="23"/>
    </row>
    <row r="15" spans="1:8">
      <c r="A15" s="657" t="s">
        <v>968</v>
      </c>
      <c r="B15" s="658"/>
      <c r="C15" s="655" t="s">
        <v>303</v>
      </c>
      <c r="D15" s="655"/>
      <c r="E15" s="655"/>
      <c r="F15" s="655"/>
      <c r="G15" s="656"/>
      <c r="H15" s="23"/>
    </row>
    <row r="16" spans="1:8">
      <c r="A16" s="653" t="s">
        <v>304</v>
      </c>
      <c r="B16" s="654"/>
      <c r="C16" s="655" t="s">
        <v>305</v>
      </c>
      <c r="D16" s="655"/>
      <c r="E16" s="655"/>
      <c r="F16" s="655"/>
      <c r="G16" s="656"/>
      <c r="H16" s="23"/>
    </row>
    <row r="17" spans="1:12" ht="15" customHeight="1">
      <c r="A17" s="690" t="s">
        <v>970</v>
      </c>
      <c r="B17" s="691"/>
      <c r="C17" s="655" t="s">
        <v>306</v>
      </c>
      <c r="D17" s="655"/>
      <c r="E17" s="655"/>
      <c r="F17" s="655"/>
      <c r="G17" s="656"/>
      <c r="H17" s="23"/>
    </row>
    <row r="18" spans="1:12">
      <c r="A18" s="690"/>
      <c r="B18" s="691"/>
      <c r="C18" s="655" t="s">
        <v>307</v>
      </c>
      <c r="D18" s="655"/>
      <c r="E18" s="655"/>
      <c r="F18" s="655"/>
      <c r="G18" s="656"/>
      <c r="H18" s="23"/>
    </row>
    <row r="19" spans="1:12">
      <c r="A19" s="653" t="s">
        <v>308</v>
      </c>
      <c r="B19" s="654"/>
      <c r="C19" s="655" t="s">
        <v>309</v>
      </c>
      <c r="D19" s="655"/>
      <c r="E19" s="655"/>
      <c r="F19" s="655"/>
      <c r="G19" s="656"/>
      <c r="H19" s="23"/>
    </row>
    <row r="20" spans="1:12" ht="15" customHeight="1">
      <c r="A20" s="687" t="s">
        <v>969</v>
      </c>
      <c r="B20" s="688"/>
      <c r="C20" s="655" t="s">
        <v>784</v>
      </c>
      <c r="D20" s="655"/>
      <c r="E20" s="655"/>
      <c r="F20" s="655"/>
      <c r="G20" s="656"/>
      <c r="H20" s="23"/>
    </row>
    <row r="21" spans="1:12">
      <c r="A21" s="689" t="s">
        <v>971</v>
      </c>
      <c r="B21" s="689"/>
      <c r="C21" s="689"/>
      <c r="D21" s="689"/>
      <c r="E21" s="689"/>
      <c r="F21" s="689"/>
      <c r="G21" s="689"/>
      <c r="H21" s="23"/>
    </row>
    <row r="22" spans="1:12">
      <c r="A22" s="674" t="s">
        <v>815</v>
      </c>
      <c r="B22" s="675"/>
      <c r="C22" s="675"/>
      <c r="D22" s="675"/>
      <c r="E22" s="675"/>
      <c r="F22" s="675"/>
      <c r="G22" s="676"/>
      <c r="H22" s="23"/>
    </row>
    <row r="23" spans="1:12">
      <c r="A23" s="677" t="s">
        <v>816</v>
      </c>
      <c r="B23" s="678"/>
      <c r="C23" s="678"/>
      <c r="D23" s="678"/>
      <c r="E23" s="678"/>
      <c r="F23" s="678"/>
      <c r="G23" s="679"/>
      <c r="H23" s="23"/>
    </row>
    <row r="24" spans="1:12">
      <c r="A24" s="680" t="s">
        <v>817</v>
      </c>
      <c r="B24" s="681"/>
      <c r="C24" s="681"/>
      <c r="D24" s="681"/>
      <c r="E24" s="681"/>
      <c r="F24" s="681"/>
      <c r="G24" s="682"/>
      <c r="H24" s="23"/>
    </row>
    <row r="25" spans="1:12">
      <c r="A25" s="683" t="s">
        <v>310</v>
      </c>
      <c r="B25" s="683"/>
      <c r="C25" s="683"/>
      <c r="D25" s="683"/>
      <c r="E25" s="683"/>
      <c r="F25" s="683"/>
      <c r="G25" s="683"/>
      <c r="H25" s="23"/>
    </row>
    <row r="26" spans="1:12" ht="19" customHeight="1">
      <c r="A26" s="684" t="s">
        <v>820</v>
      </c>
      <c r="B26" s="685"/>
      <c r="C26" s="685"/>
      <c r="D26" s="685"/>
      <c r="E26" s="685"/>
      <c r="F26" s="685"/>
      <c r="G26" s="686"/>
      <c r="H26" s="23"/>
    </row>
    <row r="27" spans="1:12" ht="19" customHeight="1">
      <c r="A27" s="195" t="s">
        <v>821</v>
      </c>
      <c r="B27" s="195" t="s">
        <v>1271</v>
      </c>
      <c r="C27" s="692" t="s">
        <v>823</v>
      </c>
      <c r="D27" s="693"/>
      <c r="E27" s="693"/>
      <c r="F27" s="693"/>
      <c r="G27" s="694"/>
    </row>
    <row r="28" spans="1:12" ht="30.75" customHeight="1">
      <c r="A28" s="1122" t="s">
        <v>312</v>
      </c>
      <c r="B28" s="1126">
        <v>0</v>
      </c>
      <c r="C28" s="669" t="s">
        <v>1391</v>
      </c>
      <c r="D28" s="670"/>
      <c r="E28" s="670"/>
      <c r="F28" s="670"/>
      <c r="G28" s="671"/>
    </row>
    <row r="29" spans="1:12" ht="27.75" customHeight="1">
      <c r="A29" s="1122" t="b">
        <v>0</v>
      </c>
      <c r="B29" s="241">
        <v>0.2</v>
      </c>
      <c r="C29" s="669" t="str">
        <f>IF(B29&lt;=B28,"Incompatible ! : augmentez le %",IF(B29&gt;=B30,"Incompatible ! : baissez le %","L'action est rarement réalisée ou de manière aléatoire"))</f>
        <v>L'action est rarement réalisée ou de manière aléatoire</v>
      </c>
      <c r="D29" s="670"/>
      <c r="E29" s="670"/>
      <c r="F29" s="670"/>
      <c r="G29" s="671"/>
    </row>
    <row r="30" spans="1:12" ht="27.75" customHeight="1">
      <c r="A30" s="1122" t="s">
        <v>313</v>
      </c>
      <c r="B30" s="241">
        <v>0.4</v>
      </c>
      <c r="C30" s="669" t="str">
        <f>IF(B30&lt;=B29,"Incompatible ! : augmentez le %",IF(B30&gt;=B31,"Incompatible ! : baissez le %","L'action est parfois réalisée mais de manière informelle"))</f>
        <v>L'action est parfois réalisée mais de manière informelle</v>
      </c>
      <c r="D30" s="670"/>
      <c r="E30" s="670"/>
      <c r="F30" s="670"/>
      <c r="G30" s="671"/>
      <c r="H30"/>
      <c r="I30"/>
      <c r="J30"/>
      <c r="K30"/>
      <c r="L30"/>
    </row>
    <row r="31" spans="1:12" ht="27" customHeight="1">
      <c r="A31" s="1122" t="s">
        <v>314</v>
      </c>
      <c r="B31" s="241">
        <v>0.6</v>
      </c>
      <c r="C31" s="669" t="str">
        <f>IF(B31&lt;=B30,"Incompatible ! : augmentez le %",IF(B31&gt;=B32,"Incompatible ! : baissez le %","L'action est formalisée et réalisée de manière assez convaincantee"))</f>
        <v>L'action est formalisée et réalisée de manière assez convaincantee</v>
      </c>
      <c r="D31" s="670"/>
      <c r="E31" s="670"/>
      <c r="F31" s="670"/>
      <c r="G31" s="671"/>
      <c r="H31"/>
      <c r="I31"/>
      <c r="J31"/>
      <c r="K31"/>
      <c r="L31"/>
    </row>
    <row r="32" spans="1:12" ht="25.5" customHeight="1">
      <c r="A32" s="1122" t="b">
        <v>1</v>
      </c>
      <c r="B32" s="241">
        <v>0.8</v>
      </c>
      <c r="C32" s="669" t="str">
        <f>IF(B32&lt;=B31,"Incompatible ! : augmentez le %",IF(B32&gt;=B33,"Incompatible ! : baissez le %","L'action formalisée est toujours réalisée et améliorée"))</f>
        <v>L'action formalisée est toujours réalisée et améliorée</v>
      </c>
      <c r="D32" s="670"/>
      <c r="E32" s="670"/>
      <c r="F32" s="670"/>
      <c r="G32" s="671"/>
      <c r="H32"/>
      <c r="I32"/>
      <c r="J32"/>
      <c r="K32"/>
      <c r="L32"/>
    </row>
    <row r="33" spans="1:8" ht="29.25" customHeight="1">
      <c r="A33" s="1122" t="s">
        <v>315</v>
      </c>
      <c r="B33" s="1126">
        <v>1</v>
      </c>
      <c r="C33" s="669" t="s">
        <v>1392</v>
      </c>
      <c r="D33" s="670"/>
      <c r="E33" s="670"/>
      <c r="F33" s="670"/>
      <c r="G33" s="671"/>
    </row>
    <row r="34" spans="1:8" ht="19" customHeight="1">
      <c r="A34" s="663" t="s">
        <v>1390</v>
      </c>
      <c r="B34" s="664"/>
      <c r="C34" s="664"/>
      <c r="D34" s="664"/>
      <c r="E34" s="664"/>
      <c r="F34" s="664"/>
      <c r="G34" s="665"/>
      <c r="H34" s="24"/>
    </row>
    <row r="35" spans="1:8" ht="19" customHeight="1">
      <c r="A35" s="196" t="s">
        <v>781</v>
      </c>
      <c r="B35" s="196" t="s">
        <v>782</v>
      </c>
      <c r="C35" s="667" t="s">
        <v>822</v>
      </c>
      <c r="D35" s="668"/>
      <c r="E35" s="666" t="s">
        <v>824</v>
      </c>
      <c r="F35" s="666"/>
      <c r="G35" s="666"/>
      <c r="H35" s="24"/>
    </row>
    <row r="36" spans="1:8" ht="24" customHeight="1">
      <c r="A36" s="202">
        <v>0</v>
      </c>
      <c r="B36" s="202">
        <f>IF((A37-0.01)&lt;=A36,"Incompatible !",A37-0.01)</f>
        <v>0.28999999999999998</v>
      </c>
      <c r="C36" s="203" t="s">
        <v>221</v>
      </c>
      <c r="D36" s="204"/>
      <c r="E36" s="660" t="s">
        <v>1238</v>
      </c>
      <c r="F36" s="661"/>
      <c r="G36" s="662"/>
      <c r="H36" s="24"/>
    </row>
    <row r="37" spans="1:8" ht="27.75" customHeight="1">
      <c r="A37" s="242">
        <v>0.3</v>
      </c>
      <c r="B37" s="202">
        <f>IF((A37-0.01)&lt;=A36,"Incompatible ! : augmentez le %",IF((A37+0.01)&gt;=A39,"Incompatible ! : baissez le %",A39-0.01))</f>
        <v>0.59</v>
      </c>
      <c r="C37" s="203" t="s">
        <v>317</v>
      </c>
      <c r="D37" s="204"/>
      <c r="E37" s="660" t="s">
        <v>1239</v>
      </c>
      <c r="F37" s="661"/>
      <c r="G37" s="662"/>
      <c r="H37" s="24"/>
    </row>
    <row r="38" spans="1:8" ht="9" customHeight="1">
      <c r="A38" s="1123" t="s">
        <v>1389</v>
      </c>
      <c r="B38" s="1124"/>
      <c r="C38" s="1124"/>
      <c r="D38" s="1124"/>
      <c r="E38" s="1124"/>
      <c r="F38" s="1124"/>
      <c r="G38" s="1125"/>
      <c r="H38" s="24"/>
    </row>
    <row r="39" spans="1:8" ht="26.25" customHeight="1">
      <c r="A39" s="242">
        <v>0.6</v>
      </c>
      <c r="B39" s="202">
        <f>IF((A39-0.01)&lt;=A37,"Incompatible ! : augmentez le %",IF((A39+0.01)&gt;=A40,"Incompatible ! : baissez le %",A40-0.01))</f>
        <v>0.79</v>
      </c>
      <c r="C39" s="203" t="s">
        <v>318</v>
      </c>
      <c r="D39" s="204"/>
      <c r="E39" s="659" t="s">
        <v>1240</v>
      </c>
      <c r="F39" s="659"/>
      <c r="G39" s="659"/>
      <c r="H39" s="24"/>
    </row>
    <row r="40" spans="1:8" ht="26.25" customHeight="1">
      <c r="A40" s="242">
        <v>0.8</v>
      </c>
      <c r="B40" s="202">
        <f>IF((A40-0.01)&lt;=A39,"Incompatible ! : augmentez le %",IF((A40)&gt;=1,"Incompatible ! : baissez le %",1))</f>
        <v>1</v>
      </c>
      <c r="C40" s="203" t="s">
        <v>319</v>
      </c>
      <c r="D40" s="204"/>
      <c r="E40" s="659" t="s">
        <v>1241</v>
      </c>
      <c r="F40" s="659"/>
      <c r="G40" s="659"/>
      <c r="H40" s="24"/>
    </row>
    <row r="41" spans="1:8">
      <c r="A41" s="3"/>
      <c r="B41" s="3"/>
      <c r="C41" s="3"/>
      <c r="D41" s="3"/>
      <c r="E41" s="3"/>
      <c r="F41" s="3"/>
      <c r="G41" s="3"/>
      <c r="H41" s="20"/>
    </row>
    <row r="42" spans="1:8">
      <c r="A42" s="3"/>
      <c r="B42" s="3"/>
      <c r="C42" s="3"/>
      <c r="D42" s="3"/>
      <c r="E42" s="3"/>
      <c r="F42" s="3"/>
      <c r="G42" s="3"/>
      <c r="H42" s="20"/>
    </row>
    <row r="43" spans="1:8">
      <c r="A43" s="3"/>
      <c r="B43" s="3"/>
      <c r="C43" s="3"/>
      <c r="D43" s="3"/>
      <c r="E43" s="3"/>
      <c r="F43" s="3"/>
      <c r="G43" s="3"/>
      <c r="H43" s="21"/>
    </row>
    <row r="44" spans="1:8">
      <c r="A44" s="3"/>
      <c r="B44" s="3"/>
      <c r="C44" s="3"/>
      <c r="D44" s="3"/>
      <c r="E44" s="3"/>
      <c r="F44" s="3"/>
      <c r="G44" s="3"/>
      <c r="H44" s="21"/>
    </row>
    <row r="45" spans="1:8">
      <c r="A45" s="3"/>
      <c r="B45" s="3"/>
      <c r="C45" s="3"/>
      <c r="D45" s="3"/>
      <c r="E45" s="3"/>
      <c r="F45" s="3"/>
      <c r="G45" s="3"/>
      <c r="H45" s="21"/>
    </row>
    <row r="46" spans="1:8">
      <c r="A46" s="3"/>
      <c r="B46" s="3"/>
      <c r="C46" s="3"/>
      <c r="D46" s="3"/>
      <c r="E46" s="3"/>
      <c r="F46" s="3"/>
      <c r="G46" s="3"/>
    </row>
    <row r="47" spans="1:8">
      <c r="A47" s="3"/>
      <c r="B47" s="3"/>
      <c r="C47" s="3"/>
      <c r="D47" s="3"/>
      <c r="E47" s="3"/>
      <c r="F47" s="3"/>
      <c r="G47" s="3"/>
    </row>
  </sheetData>
  <sheetProtection sheet="1" objects="1" scenarios="1" formatCells="0" formatColumns="0" formatRows="0"/>
  <customSheetViews>
    <customSheetView guid="{C04EE900-347E-40AF-A329-1A9B259161F0}">
      <selection activeCell="K14" sqref="K14"/>
      <pageSetup paperSize="9" orientation="portrait"/>
    </customSheetView>
  </customSheetViews>
  <mergeCells count="48">
    <mergeCell ref="C27:G27"/>
    <mergeCell ref="C28:G28"/>
    <mergeCell ref="C29:G29"/>
    <mergeCell ref="C30:G30"/>
    <mergeCell ref="C31:G31"/>
    <mergeCell ref="C32:G32"/>
    <mergeCell ref="C33:G33"/>
    <mergeCell ref="D8:G8"/>
    <mergeCell ref="D9:G9"/>
    <mergeCell ref="E39:G39"/>
    <mergeCell ref="A22:G22"/>
    <mergeCell ref="A23:G23"/>
    <mergeCell ref="A24:G24"/>
    <mergeCell ref="A25:G25"/>
    <mergeCell ref="A26:G26"/>
    <mergeCell ref="A20:B20"/>
    <mergeCell ref="C20:G20"/>
    <mergeCell ref="A21:G21"/>
    <mergeCell ref="A17:B18"/>
    <mergeCell ref="C17:G17"/>
    <mergeCell ref="C18:G18"/>
    <mergeCell ref="E40:G40"/>
    <mergeCell ref="E36:G36"/>
    <mergeCell ref="E37:G37"/>
    <mergeCell ref="A34:G34"/>
    <mergeCell ref="E35:G35"/>
    <mergeCell ref="C35:D35"/>
    <mergeCell ref="A38:G38"/>
    <mergeCell ref="A19:B19"/>
    <mergeCell ref="C19:G19"/>
    <mergeCell ref="A14:B14"/>
    <mergeCell ref="C14:G14"/>
    <mergeCell ref="A15:B15"/>
    <mergeCell ref="C15:G15"/>
    <mergeCell ref="A16:B16"/>
    <mergeCell ref="C16:G16"/>
    <mergeCell ref="D6:G6"/>
    <mergeCell ref="A3:G3"/>
    <mergeCell ref="B2:G2"/>
    <mergeCell ref="A4:G4"/>
    <mergeCell ref="A5:G5"/>
    <mergeCell ref="A11:G11"/>
    <mergeCell ref="A12:B12"/>
    <mergeCell ref="C12:G12"/>
    <mergeCell ref="A13:B13"/>
    <mergeCell ref="D7:G7"/>
    <mergeCell ref="C13:G13"/>
    <mergeCell ref="D10:G10"/>
  </mergeCells>
  <phoneticPr fontId="22" type="noConversion"/>
  <pageMargins left="0.39370078740157483" right="0.39370078740157483" top="0.50370078740157487" bottom="0.47685039370078741" header="0.30000000000000004" footer="0.30000000000000004"/>
  <pageSetup paperSize="9" orientation="portrait"/>
  <headerFooter>
    <oddHeader>&amp;L&amp;"Arial Narrow,Normal"&amp;6 UTC  - Master Qualité -  www.utc.fr/master-qualite -  réf n° 339&amp;C&amp;"Arial Narrow,Normal"&amp;6Onglet : &amp;A&amp;R&amp;"Arial Narrow,Normal"&amp;6Fichier : &amp;F</oddHeader>
    <oddFooter>&amp;L&amp;"Arial Narrow,Normal"&amp;6Version du 15 février 2016&amp;C&amp;"Arial Narrow,Normal"&amp;6©2016 : BEN CHARRADA Hamdi, HARKANI Amine, KOUITEN Alyssa, KAMBOU Sansan, NOULAQUAPE TCHOUGANG Gustave, TCHINDE FOTSIN Ted Julien&amp;R&amp;"Arial Narrow,Normal"&amp;6&amp;P/&amp;N</oddFooter>
  </headerFooter>
  <drawing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9CCFF"/>
  </sheetPr>
  <dimension ref="A1:J495"/>
  <sheetViews>
    <sheetView view="pageLayout" workbookViewId="0">
      <selection activeCell="G4" sqref="G4:H4"/>
    </sheetView>
  </sheetViews>
  <sheetFormatPr baseColWidth="10" defaultColWidth="10.6640625" defaultRowHeight="10" x14ac:dyDescent="0"/>
  <cols>
    <col min="1" max="1" width="7.83203125" style="28" customWidth="1"/>
    <col min="2" max="2" width="33.33203125" style="26" customWidth="1"/>
    <col min="3" max="3" width="7.83203125" style="13" customWidth="1"/>
    <col min="4" max="4" width="11" style="13" customWidth="1"/>
    <col min="5" max="5" width="14.83203125" style="19" customWidth="1"/>
    <col min="6" max="6" width="15.1640625" style="19" customWidth="1"/>
    <col min="7" max="7" width="8.33203125" style="19" customWidth="1"/>
    <col min="8" max="8" width="8.33203125" style="12" customWidth="1"/>
    <col min="9" max="9" width="7.5" style="29" customWidth="1"/>
    <col min="10" max="10" width="12.33203125" style="29" customWidth="1"/>
    <col min="11" max="16384" width="10.6640625" style="26"/>
  </cols>
  <sheetData>
    <row r="1" spans="1:10" s="25" customFormat="1" ht="15" customHeight="1">
      <c r="A1" s="183" t="str">
        <f>'Page accueil'!A1</f>
        <v>Document d'appui à une déclaration Qualité sur les normes ISO 9001:2015 et FDIS ISO 13485:2015</v>
      </c>
      <c r="B1" s="184"/>
      <c r="C1" s="184"/>
      <c r="D1" s="184"/>
      <c r="E1" s="184"/>
      <c r="F1" s="184"/>
      <c r="G1" s="185"/>
      <c r="H1" s="184"/>
      <c r="I1" s="184"/>
      <c r="J1" s="186" t="str">
        <f>'Page accueil'!G1</f>
        <v>Enregistrement qualité : A4 100% vertical</v>
      </c>
    </row>
    <row r="2" spans="1:10" ht="37" customHeight="1">
      <c r="A2" s="731" t="str">
        <f>'Page accueil'!B2</f>
        <v>ISO FDIS 13485:2015 et ISO 9001:2015 : Mutualisation des exigences et outil bi-diagnostic pour la performance des entreprises biomédicales</v>
      </c>
      <c r="B2" s="732"/>
      <c r="C2" s="732"/>
      <c r="D2" s="732"/>
      <c r="E2" s="732"/>
      <c r="F2" s="732"/>
      <c r="G2" s="732"/>
      <c r="H2" s="732"/>
      <c r="I2" s="181"/>
      <c r="J2" s="182"/>
    </row>
    <row r="3" spans="1:10" ht="14" customHeight="1">
      <c r="A3" s="746" t="str">
        <f>'Page accueil'!A3:G3</f>
        <v>Avertissement : les cellules blanches écrites en bleu sont saisissables ou peuvent être modifiées</v>
      </c>
      <c r="B3" s="746"/>
      <c r="C3" s="746"/>
      <c r="D3" s="746"/>
      <c r="E3" s="746"/>
      <c r="F3" s="747"/>
      <c r="G3" s="747"/>
      <c r="H3" s="747"/>
      <c r="I3" s="747"/>
      <c r="J3" s="747"/>
    </row>
    <row r="4" spans="1:10" ht="18" customHeight="1">
      <c r="A4" s="752" t="str">
        <f>'Page accueil'!C6</f>
        <v>Nom de l'organisme :</v>
      </c>
      <c r="B4" s="753"/>
      <c r="C4" s="754" t="str">
        <f>IFERROR('Page accueil'!D6,"")</f>
        <v>Nom de l'organisme</v>
      </c>
      <c r="D4" s="754"/>
      <c r="E4" s="755"/>
      <c r="F4" s="244" t="s">
        <v>1260</v>
      </c>
      <c r="G4" s="756" t="s">
        <v>1266</v>
      </c>
      <c r="H4" s="756"/>
      <c r="I4" s="244" t="s">
        <v>1257</v>
      </c>
      <c r="J4" s="349" t="s">
        <v>1265</v>
      </c>
    </row>
    <row r="5" spans="1:10" ht="18" customHeight="1">
      <c r="A5" s="757" t="str">
        <f>'Page accueil'!C7</f>
        <v>Resp. Qualité et Affaires Règlementaires :</v>
      </c>
      <c r="B5" s="758"/>
      <c r="C5" s="759" t="str">
        <f>IFERROR('Page accueil'!D7,"")</f>
        <v>Nom et Prénom</v>
      </c>
      <c r="D5" s="759"/>
      <c r="E5" s="760"/>
      <c r="F5" s="243" t="s">
        <v>1258</v>
      </c>
      <c r="G5" s="761" t="s">
        <v>807</v>
      </c>
      <c r="H5" s="761"/>
      <c r="I5" s="243" t="s">
        <v>1259</v>
      </c>
      <c r="J5" s="240" t="s">
        <v>1264</v>
      </c>
    </row>
    <row r="6" spans="1:10" s="25" customFormat="1" ht="18" customHeight="1">
      <c r="A6" s="757" t="str">
        <f>'Page accueil'!C8</f>
        <v xml:space="preserve">Email : </v>
      </c>
      <c r="B6" s="758"/>
      <c r="C6" s="264" t="str">
        <f>IFERROR('Page accueil'!D8,"")</f>
        <v>@</v>
      </c>
      <c r="D6" s="250"/>
      <c r="E6" s="246"/>
      <c r="F6" s="762" t="s">
        <v>700</v>
      </c>
      <c r="G6" s="764" t="s">
        <v>701</v>
      </c>
      <c r="H6" s="764"/>
      <c r="I6" s="764"/>
      <c r="J6" s="765"/>
    </row>
    <row r="7" spans="1:10" s="25" customFormat="1" ht="15.75" customHeight="1">
      <c r="A7" s="768" t="str">
        <f>'Page accueil'!C9</f>
        <v>Téléphone :</v>
      </c>
      <c r="B7" s="769"/>
      <c r="C7" s="247" t="str">
        <f>IFERROR('Page accueil'!D9,"")</f>
        <v>Tél</v>
      </c>
      <c r="D7" s="248"/>
      <c r="E7" s="249"/>
      <c r="F7" s="763"/>
      <c r="G7" s="766"/>
      <c r="H7" s="766"/>
      <c r="I7" s="766"/>
      <c r="J7" s="767"/>
    </row>
    <row r="8" spans="1:10" s="25" customFormat="1" ht="6" customHeight="1">
      <c r="A8" s="46"/>
      <c r="B8" s="46"/>
      <c r="C8" s="46"/>
      <c r="D8" s="47"/>
      <c r="E8" s="48"/>
      <c r="F8" s="48"/>
      <c r="G8" s="48"/>
      <c r="H8" s="49"/>
      <c r="I8" s="50"/>
      <c r="J8" s="51"/>
    </row>
    <row r="9" spans="1:10" s="25" customFormat="1" ht="26.25" customHeight="1">
      <c r="A9" s="735" t="s">
        <v>1294</v>
      </c>
      <c r="B9" s="735"/>
      <c r="C9" s="735"/>
      <c r="D9" s="738" t="s">
        <v>974</v>
      </c>
      <c r="E9" s="739"/>
      <c r="F9" s="733" t="s">
        <v>1274</v>
      </c>
      <c r="G9" s="733"/>
      <c r="H9" s="733"/>
      <c r="I9" s="733"/>
      <c r="J9" s="733"/>
    </row>
    <row r="10" spans="1:10" s="25" customFormat="1" ht="24" customHeight="1">
      <c r="A10" s="736" t="s">
        <v>1273</v>
      </c>
      <c r="B10" s="737"/>
      <c r="C10" s="737"/>
      <c r="D10" s="739"/>
      <c r="E10" s="739"/>
      <c r="F10" s="734" t="s">
        <v>1295</v>
      </c>
      <c r="G10" s="734"/>
      <c r="H10" s="734"/>
      <c r="I10" s="734"/>
      <c r="J10" s="734"/>
    </row>
    <row r="11" spans="1:10" s="25" customFormat="1" ht="8" customHeight="1">
      <c r="A11" s="187"/>
      <c r="B11" s="188"/>
      <c r="C11" s="188"/>
      <c r="D11" s="188"/>
      <c r="E11" s="188"/>
      <c r="F11" s="189"/>
      <c r="G11" s="189"/>
      <c r="H11" s="189"/>
      <c r="I11" s="48"/>
      <c r="J11" s="48"/>
    </row>
    <row r="12" spans="1:10" s="27" customFormat="1" ht="23" customHeight="1">
      <c r="A12" s="724" t="s">
        <v>1378</v>
      </c>
      <c r="B12" s="724"/>
      <c r="C12" s="724"/>
      <c r="D12" s="724"/>
      <c r="E12" s="724"/>
      <c r="F12" s="724"/>
      <c r="G12" s="724"/>
      <c r="H12" s="724"/>
      <c r="I12" s="724"/>
      <c r="J12" s="724"/>
    </row>
    <row r="13" spans="1:10" s="27" customFormat="1" ht="30" customHeight="1">
      <c r="A13" s="38" t="s">
        <v>785</v>
      </c>
      <c r="B13" s="39" t="s">
        <v>1292</v>
      </c>
      <c r="C13" s="37" t="s">
        <v>850</v>
      </c>
      <c r="D13" s="742" t="s">
        <v>1293</v>
      </c>
      <c r="E13" s="742"/>
      <c r="F13" s="743"/>
      <c r="G13" s="36" t="s">
        <v>849</v>
      </c>
      <c r="H13" s="748" t="s">
        <v>1272</v>
      </c>
      <c r="I13" s="748"/>
      <c r="J13" s="749"/>
    </row>
    <row r="14" spans="1:10" s="27" customFormat="1" ht="24" customHeight="1">
      <c r="A14" s="40" t="str">
        <f>IFERROR(AVERAGE(F17,F95,F191,F213,F373),"")</f>
        <v/>
      </c>
      <c r="B14" s="41" t="str">
        <f>IFERROR(VLOOKUP(A14,'Page accueil'!$A$36:$E$40,3),"")</f>
        <v/>
      </c>
      <c r="C14" s="42" t="str">
        <f>IFERROR(AVERAGE(G17,G95,G191,G213,G373),"")</f>
        <v/>
      </c>
      <c r="D14" s="744" t="str">
        <f>IFERROR(VLOOKUP(C14,'Page accueil'!$A$36:$E$40,3),"")</f>
        <v/>
      </c>
      <c r="E14" s="744"/>
      <c r="F14" s="745"/>
      <c r="G14" s="78" t="str">
        <f>IFERROR(AVERAGE(H17,H95,H191,H213,H373),"")</f>
        <v/>
      </c>
      <c r="H14" s="750" t="str">
        <f>IFERROR(VLOOKUP(G14,'Page accueil'!$A$36:$E$40,3),"")</f>
        <v/>
      </c>
      <c r="I14" s="750"/>
      <c r="J14" s="751"/>
    </row>
    <row r="15" spans="1:10" ht="9" customHeight="1">
      <c r="A15" s="52"/>
      <c r="B15" s="53"/>
      <c r="C15" s="54"/>
      <c r="D15" s="54"/>
      <c r="E15" s="55"/>
      <c r="F15" s="55"/>
      <c r="G15" s="55"/>
      <c r="H15" s="53"/>
      <c r="I15" s="56"/>
      <c r="J15" s="57"/>
    </row>
    <row r="16" spans="1:10" ht="45" customHeight="1" thickBot="1">
      <c r="A16" s="165" t="s">
        <v>972</v>
      </c>
      <c r="B16" s="166" t="s">
        <v>975</v>
      </c>
      <c r="C16" s="167" t="s">
        <v>973</v>
      </c>
      <c r="D16" s="168" t="s">
        <v>846</v>
      </c>
      <c r="E16" s="168" t="s">
        <v>845</v>
      </c>
      <c r="F16" s="130" t="s">
        <v>818</v>
      </c>
      <c r="G16" s="169" t="s">
        <v>819</v>
      </c>
      <c r="H16" s="155" t="s">
        <v>842</v>
      </c>
      <c r="I16" s="725" t="s">
        <v>844</v>
      </c>
      <c r="J16" s="726"/>
    </row>
    <row r="17" spans="1:10" s="79" customFormat="1" ht="43" customHeight="1" thickTop="1" thickBot="1">
      <c r="A17" s="138">
        <v>4</v>
      </c>
      <c r="B17" s="138" t="s">
        <v>1278</v>
      </c>
      <c r="C17" s="577">
        <v>4</v>
      </c>
      <c r="D17" s="578" t="str">
        <f>IFERROR(VLOOKUP(F17,'Page accueil'!$A$36:$E$40,3),"")</f>
        <v/>
      </c>
      <c r="E17" s="578" t="str">
        <f>IFERROR(VLOOKUP(F17,'Page accueil'!$A$36:$E$40,5),"")</f>
        <v/>
      </c>
      <c r="F17" s="579" t="str">
        <f>IFERROR(AVERAGE(F18,F47),"")</f>
        <v/>
      </c>
      <c r="G17" s="580" t="str">
        <f>IFERROR(AVERAGE(G18,G47),"")</f>
        <v/>
      </c>
      <c r="H17" s="581" t="str">
        <f>IFERROR(AVERAGE(H18,H47),"")</f>
        <v/>
      </c>
      <c r="I17" s="727" t="s">
        <v>783</v>
      </c>
      <c r="J17" s="728"/>
    </row>
    <row r="18" spans="1:10" s="79" customFormat="1" ht="43" customHeight="1">
      <c r="A18" s="595" t="s">
        <v>86</v>
      </c>
      <c r="B18" s="596" t="s">
        <v>1279</v>
      </c>
      <c r="C18" s="597" t="s">
        <v>167</v>
      </c>
      <c r="D18" s="598" t="str">
        <f>IFERROR(VLOOKUP(F18,'Page accueil'!$A$36:$E$40,3),"")</f>
        <v/>
      </c>
      <c r="E18" s="598" t="str">
        <f>IFERROR(VLOOKUP(F18,'Page accueil'!$A$36:$E$40,5),"")</f>
        <v/>
      </c>
      <c r="F18" s="599" t="str">
        <f>IFERROR(AVERAGE(F19:F46),"")</f>
        <v/>
      </c>
      <c r="G18" s="600" t="str">
        <f>IFERROR(AVERAGE(G19:G46),"")</f>
        <v/>
      </c>
      <c r="H18" s="601" t="str">
        <f>IFERROR(AVERAGE(H19:H46),"")</f>
        <v/>
      </c>
      <c r="I18" s="729" t="s">
        <v>783</v>
      </c>
      <c r="J18" s="730"/>
    </row>
    <row r="19" spans="1:10" ht="78.75" customHeight="1">
      <c r="A19" s="602" t="s">
        <v>87</v>
      </c>
      <c r="B19" s="603" t="s">
        <v>1001</v>
      </c>
      <c r="C19" s="602" t="s">
        <v>357</v>
      </c>
      <c r="D19" s="574" t="s">
        <v>311</v>
      </c>
      <c r="E19" s="603" t="str">
        <f>IFERROR(VLOOKUP(D19,'Page accueil'!$A$27:$C$33,3),"")</f>
        <v>Commentaire concernant l'action une fois qu'elle sera évaluée</v>
      </c>
      <c r="F19" s="604" t="str">
        <f>IFERROR(VLOOKUP(D19,'Page accueil'!$A$27:$C$33,2),"")</f>
        <v>Taux</v>
      </c>
      <c r="G19" s="604" t="str">
        <f t="shared" ref="G19:G38" si="0">IFERROR(IF(A19="N/A","",F19),"")</f>
        <v>Taux</v>
      </c>
      <c r="H19" s="604" t="str">
        <f t="shared" ref="H19:H38" si="1">IFERROR(IF(C19="N/A","",F19),"")</f>
        <v>Taux</v>
      </c>
      <c r="I19" s="713" t="s">
        <v>783</v>
      </c>
      <c r="J19" s="713"/>
    </row>
    <row r="20" spans="1:10" ht="58.5" customHeight="1">
      <c r="A20" s="605" t="s">
        <v>87</v>
      </c>
      <c r="B20" s="606" t="s">
        <v>976</v>
      </c>
      <c r="C20" s="605" t="s">
        <v>702</v>
      </c>
      <c r="D20" s="574" t="s">
        <v>311</v>
      </c>
      <c r="E20" s="606" t="str">
        <f>IFERROR(VLOOKUP(D20,'Page accueil'!$A$27:$C$33,3),"")</f>
        <v>Commentaire concernant l'action une fois qu'elle sera évaluée</v>
      </c>
      <c r="F20" s="607" t="str">
        <f>IFERROR(VLOOKUP(D20,'Page accueil'!$A$27:$C$33,2),"")</f>
        <v>Taux</v>
      </c>
      <c r="G20" s="607" t="str">
        <f t="shared" si="0"/>
        <v>Taux</v>
      </c>
      <c r="H20" s="607" t="str">
        <f t="shared" si="1"/>
        <v/>
      </c>
      <c r="I20" s="770" t="s">
        <v>783</v>
      </c>
      <c r="J20" s="770"/>
    </row>
    <row r="21" spans="1:10" ht="45.75" customHeight="1">
      <c r="A21" s="575" t="s">
        <v>87</v>
      </c>
      <c r="B21" s="576" t="s">
        <v>1002</v>
      </c>
      <c r="C21" s="100" t="s">
        <v>702</v>
      </c>
      <c r="D21" s="574" t="s">
        <v>311</v>
      </c>
      <c r="E21" s="101" t="str">
        <f>IFERROR(VLOOKUP(D21,'Page accueil'!$A$27:$C$33,3),"")</f>
        <v>Commentaire concernant l'action une fois qu'elle sera évaluée</v>
      </c>
      <c r="F21" s="102" t="str">
        <f>IFERROR(VLOOKUP(D21,'Page accueil'!$A$27:$C$33,2),"")</f>
        <v>Taux</v>
      </c>
      <c r="G21" s="102" t="str">
        <f t="shared" si="0"/>
        <v>Taux</v>
      </c>
      <c r="H21" s="102" t="str">
        <f t="shared" si="1"/>
        <v/>
      </c>
      <c r="I21" s="701" t="s">
        <v>783</v>
      </c>
      <c r="J21" s="702"/>
    </row>
    <row r="22" spans="1:10" ht="49" customHeight="1">
      <c r="A22" s="355" t="s">
        <v>358</v>
      </c>
      <c r="B22" s="356" t="s">
        <v>359</v>
      </c>
      <c r="C22" s="82" t="s">
        <v>360</v>
      </c>
      <c r="D22" s="574" t="s">
        <v>311</v>
      </c>
      <c r="E22" s="160" t="str">
        <f>IFERROR(VLOOKUP(D22,'Page accueil'!$A$27:$C$33,3),"")</f>
        <v>Commentaire concernant l'action une fois qu'elle sera évaluée</v>
      </c>
      <c r="F22" s="34" t="str">
        <f>IFERROR(VLOOKUP(D22,'Page accueil'!$A$27:$C$33,2),"")</f>
        <v>Taux</v>
      </c>
      <c r="G22" s="34" t="str">
        <f t="shared" si="0"/>
        <v>Taux</v>
      </c>
      <c r="H22" s="34" t="str">
        <f t="shared" si="1"/>
        <v>Taux</v>
      </c>
      <c r="I22" s="695" t="s">
        <v>783</v>
      </c>
      <c r="J22" s="696"/>
    </row>
    <row r="23" spans="1:10" ht="48" customHeight="1">
      <c r="A23" s="355" t="s">
        <v>361</v>
      </c>
      <c r="B23" s="356" t="s">
        <v>977</v>
      </c>
      <c r="C23" s="82" t="s">
        <v>363</v>
      </c>
      <c r="D23" s="574" t="s">
        <v>311</v>
      </c>
      <c r="E23" s="160" t="str">
        <f>IFERROR(VLOOKUP(D23,'Page accueil'!$A$27:$C$33,3),"")</f>
        <v>Commentaire concernant l'action une fois qu'elle sera évaluée</v>
      </c>
      <c r="F23" s="34" t="str">
        <f>IFERROR(VLOOKUP(D23,'Page accueil'!$A$27:$C$33,2),"")</f>
        <v>Taux</v>
      </c>
      <c r="G23" s="34" t="str">
        <f t="shared" si="0"/>
        <v>Taux</v>
      </c>
      <c r="H23" s="34" t="str">
        <f t="shared" si="1"/>
        <v>Taux</v>
      </c>
      <c r="I23" s="695" t="s">
        <v>783</v>
      </c>
      <c r="J23" s="696"/>
    </row>
    <row r="24" spans="1:10" ht="34.5" customHeight="1">
      <c r="A24" s="355" t="s">
        <v>364</v>
      </c>
      <c r="B24" s="356" t="s">
        <v>978</v>
      </c>
      <c r="C24" s="82" t="s">
        <v>366</v>
      </c>
      <c r="D24" s="574" t="s">
        <v>311</v>
      </c>
      <c r="E24" s="160" t="str">
        <f>IFERROR(VLOOKUP(D24,'Page accueil'!$A$27:$C$33,3),"")</f>
        <v>Commentaire concernant l'action une fois qu'elle sera évaluée</v>
      </c>
      <c r="F24" s="34" t="str">
        <f>IFERROR(VLOOKUP(D24,'Page accueil'!$A$27:$C$33,2),"")</f>
        <v>Taux</v>
      </c>
      <c r="G24" s="34" t="str">
        <f t="shared" si="0"/>
        <v>Taux</v>
      </c>
      <c r="H24" s="34" t="str">
        <f t="shared" si="1"/>
        <v>Taux</v>
      </c>
      <c r="I24" s="695" t="s">
        <v>783</v>
      </c>
      <c r="J24" s="696"/>
    </row>
    <row r="25" spans="1:10" ht="66" customHeight="1">
      <c r="A25" s="355" t="s">
        <v>367</v>
      </c>
      <c r="B25" s="356" t="s">
        <v>979</v>
      </c>
      <c r="C25" s="82" t="s">
        <v>369</v>
      </c>
      <c r="D25" s="574" t="s">
        <v>311</v>
      </c>
      <c r="E25" s="160" t="str">
        <f>IFERROR(VLOOKUP(D25,'Page accueil'!$A$27:$C$33,3),"")</f>
        <v>Commentaire concernant l'action une fois qu'elle sera évaluée</v>
      </c>
      <c r="F25" s="34" t="str">
        <f>IFERROR(VLOOKUP(D25,'Page accueil'!$A$27:$C$33,2),"")</f>
        <v>Taux</v>
      </c>
      <c r="G25" s="34" t="str">
        <f t="shared" si="0"/>
        <v>Taux</v>
      </c>
      <c r="H25" s="34" t="str">
        <f t="shared" si="1"/>
        <v>Taux</v>
      </c>
      <c r="I25" s="695" t="s">
        <v>783</v>
      </c>
      <c r="J25" s="696"/>
    </row>
    <row r="26" spans="1:10" ht="66" customHeight="1">
      <c r="A26" s="355" t="s">
        <v>370</v>
      </c>
      <c r="B26" s="356" t="s">
        <v>980</v>
      </c>
      <c r="C26" s="82" t="s">
        <v>372</v>
      </c>
      <c r="D26" s="574" t="s">
        <v>311</v>
      </c>
      <c r="E26" s="160" t="str">
        <f>IFERROR(VLOOKUP(D26,'Page accueil'!$A$27:$C$33,3),"")</f>
        <v>Commentaire concernant l'action une fois qu'elle sera évaluée</v>
      </c>
      <c r="F26" s="34" t="str">
        <f>IFERROR(VLOOKUP(D26,'Page accueil'!$A$27:$C$33,2),"")</f>
        <v>Taux</v>
      </c>
      <c r="G26" s="34" t="str">
        <f t="shared" si="0"/>
        <v>Taux</v>
      </c>
      <c r="H26" s="34" t="str">
        <f t="shared" si="1"/>
        <v>Taux</v>
      </c>
      <c r="I26" s="695" t="s">
        <v>783</v>
      </c>
      <c r="J26" s="696"/>
    </row>
    <row r="27" spans="1:10" ht="66" customHeight="1">
      <c r="A27" s="355" t="s">
        <v>373</v>
      </c>
      <c r="B27" s="356" t="s">
        <v>999</v>
      </c>
      <c r="C27" s="82" t="s">
        <v>375</v>
      </c>
      <c r="D27" s="574" t="s">
        <v>311</v>
      </c>
      <c r="E27" s="160" t="str">
        <f>IFERROR(VLOOKUP(D27,'Page accueil'!$A$27:$C$33,3),"")</f>
        <v>Commentaire concernant l'action une fois qu'elle sera évaluée</v>
      </c>
      <c r="F27" s="34" t="str">
        <f>IFERROR(VLOOKUP(D27,'Page accueil'!$A$27:$C$33,2),"")</f>
        <v>Taux</v>
      </c>
      <c r="G27" s="34" t="str">
        <f t="shared" si="0"/>
        <v>Taux</v>
      </c>
      <c r="H27" s="34" t="str">
        <f t="shared" si="1"/>
        <v>Taux</v>
      </c>
      <c r="I27" s="695" t="s">
        <v>783</v>
      </c>
      <c r="J27" s="696"/>
    </row>
    <row r="28" spans="1:10" ht="66" customHeight="1">
      <c r="A28" s="355" t="s">
        <v>376</v>
      </c>
      <c r="B28" s="356" t="s">
        <v>981</v>
      </c>
      <c r="C28" s="82" t="s">
        <v>378</v>
      </c>
      <c r="D28" s="574" t="s">
        <v>311</v>
      </c>
      <c r="E28" s="160" t="str">
        <f>IFERROR(VLOOKUP(D28,'Page accueil'!$A$27:$C$33,3),"")</f>
        <v>Commentaire concernant l'action une fois qu'elle sera évaluée</v>
      </c>
      <c r="F28" s="34" t="str">
        <f>IFERROR(VLOOKUP(D28,'Page accueil'!$A$27:$C$33,2),"")</f>
        <v>Taux</v>
      </c>
      <c r="G28" s="34" t="str">
        <f t="shared" si="0"/>
        <v>Taux</v>
      </c>
      <c r="H28" s="34" t="str">
        <f t="shared" si="1"/>
        <v>Taux</v>
      </c>
      <c r="I28" s="695" t="s">
        <v>783</v>
      </c>
      <c r="J28" s="696"/>
    </row>
    <row r="29" spans="1:10" ht="56" customHeight="1">
      <c r="A29" s="355" t="s">
        <v>379</v>
      </c>
      <c r="B29" s="356" t="s">
        <v>1000</v>
      </c>
      <c r="C29" s="82" t="s">
        <v>381</v>
      </c>
      <c r="D29" s="574" t="s">
        <v>311</v>
      </c>
      <c r="E29" s="160" t="str">
        <f>IFERROR(VLOOKUP(D29,'Page accueil'!$A$27:$C$33,3),"")</f>
        <v>Commentaire concernant l'action une fois qu'elle sera évaluée</v>
      </c>
      <c r="F29" s="34" t="str">
        <f>IFERROR(VLOOKUP(D29,'Page accueil'!$A$27:$C$33,2),"")</f>
        <v>Taux</v>
      </c>
      <c r="G29" s="34" t="str">
        <f t="shared" si="0"/>
        <v>Taux</v>
      </c>
      <c r="H29" s="34" t="str">
        <f t="shared" si="1"/>
        <v>Taux</v>
      </c>
      <c r="I29" s="695" t="s">
        <v>783</v>
      </c>
      <c r="J29" s="696"/>
    </row>
    <row r="30" spans="1:10" ht="66.75" customHeight="1">
      <c r="A30" s="350" t="s">
        <v>88</v>
      </c>
      <c r="B30" s="351" t="s">
        <v>1379</v>
      </c>
      <c r="C30" s="352" t="s">
        <v>702</v>
      </c>
      <c r="D30" s="574" t="s">
        <v>311</v>
      </c>
      <c r="E30" s="353" t="str">
        <f>IFERROR(VLOOKUP(D30,'Page accueil'!$A$27:$C$33,3),"")</f>
        <v>Commentaire concernant l'action une fois qu'elle sera évaluée</v>
      </c>
      <c r="F30" s="354" t="str">
        <f>IFERROR(VLOOKUP(D30,'Page accueil'!$A$27:$C$33,2),"")</f>
        <v>Taux</v>
      </c>
      <c r="G30" s="354" t="str">
        <f t="shared" si="0"/>
        <v>Taux</v>
      </c>
      <c r="H30" s="354" t="str">
        <f t="shared" si="1"/>
        <v/>
      </c>
      <c r="I30" s="695" t="s">
        <v>783</v>
      </c>
      <c r="J30" s="696"/>
    </row>
    <row r="31" spans="1:10" ht="51" customHeight="1">
      <c r="A31" s="350" t="s">
        <v>382</v>
      </c>
      <c r="B31" s="351" t="s">
        <v>1380</v>
      </c>
      <c r="C31" s="352" t="s">
        <v>702</v>
      </c>
      <c r="D31" s="574" t="s">
        <v>311</v>
      </c>
      <c r="E31" s="353" t="str">
        <f>IFERROR(VLOOKUP(D31,'Page accueil'!$A$27:$C$33,3),"")</f>
        <v>Commentaire concernant l'action une fois qu'elle sera évaluée</v>
      </c>
      <c r="F31" s="354" t="str">
        <f>IFERROR(VLOOKUP(D31,'Page accueil'!$A$27:$C$33,2),"")</f>
        <v>Taux</v>
      </c>
      <c r="G31" s="354" t="str">
        <f t="shared" si="0"/>
        <v>Taux</v>
      </c>
      <c r="H31" s="354" t="str">
        <f t="shared" si="1"/>
        <v/>
      </c>
      <c r="I31" s="695" t="s">
        <v>783</v>
      </c>
      <c r="J31" s="696"/>
    </row>
    <row r="32" spans="1:10" ht="54.75" customHeight="1">
      <c r="A32" s="350" t="s">
        <v>383</v>
      </c>
      <c r="B32" s="351" t="s">
        <v>1381</v>
      </c>
      <c r="C32" s="352" t="s">
        <v>702</v>
      </c>
      <c r="D32" s="574" t="s">
        <v>311</v>
      </c>
      <c r="E32" s="353" t="str">
        <f>IFERROR(VLOOKUP(D32,'Page accueil'!$A$27:$C$33,3),"")</f>
        <v>Commentaire concernant l'action une fois qu'elle sera évaluée</v>
      </c>
      <c r="F32" s="354" t="str">
        <f>IFERROR(VLOOKUP(D32,'Page accueil'!$A$27:$C$33,2),"")</f>
        <v>Taux</v>
      </c>
      <c r="G32" s="354" t="str">
        <f t="shared" si="0"/>
        <v>Taux</v>
      </c>
      <c r="H32" s="354" t="str">
        <f t="shared" si="1"/>
        <v/>
      </c>
      <c r="I32" s="695" t="s">
        <v>783</v>
      </c>
      <c r="J32" s="696"/>
    </row>
    <row r="33" spans="1:10" ht="56.25" customHeight="1">
      <c r="A33" s="350" t="s">
        <v>384</v>
      </c>
      <c r="B33" s="351" t="s">
        <v>1382</v>
      </c>
      <c r="C33" s="352" t="s">
        <v>702</v>
      </c>
      <c r="D33" s="574" t="s">
        <v>311</v>
      </c>
      <c r="E33" s="353" t="str">
        <f>IFERROR(VLOOKUP(D33,'Page accueil'!$A$27:$C$33,3),"")</f>
        <v>Commentaire concernant l'action une fois qu'elle sera évaluée</v>
      </c>
      <c r="F33" s="354" t="str">
        <f>IFERROR(VLOOKUP(D33,'Page accueil'!$A$27:$C$33,2),"")</f>
        <v>Taux</v>
      </c>
      <c r="G33" s="354" t="str">
        <f t="shared" si="0"/>
        <v>Taux</v>
      </c>
      <c r="H33" s="354" t="str">
        <f t="shared" si="1"/>
        <v/>
      </c>
      <c r="I33" s="695" t="s">
        <v>783</v>
      </c>
      <c r="J33" s="696"/>
    </row>
    <row r="34" spans="1:10" ht="98" customHeight="1">
      <c r="A34" s="350" t="s">
        <v>89</v>
      </c>
      <c r="B34" s="351" t="s">
        <v>1176</v>
      </c>
      <c r="C34" s="352" t="s">
        <v>702</v>
      </c>
      <c r="D34" s="574" t="s">
        <v>311</v>
      </c>
      <c r="E34" s="353" t="str">
        <f>IFERROR(VLOOKUP(D34,'Page accueil'!$A$27:$C$33,3),"")</f>
        <v>Commentaire concernant l'action une fois qu'elle sera évaluée</v>
      </c>
      <c r="F34" s="354" t="str">
        <f>IFERROR(VLOOKUP(D34,'Page accueil'!$A$27:$C$33,2),"")</f>
        <v>Taux</v>
      </c>
      <c r="G34" s="354" t="str">
        <f t="shared" si="0"/>
        <v>Taux</v>
      </c>
      <c r="H34" s="354" t="str">
        <f t="shared" si="1"/>
        <v/>
      </c>
      <c r="I34" s="695" t="s">
        <v>783</v>
      </c>
      <c r="J34" s="696"/>
    </row>
    <row r="35" spans="1:10" ht="90" customHeight="1">
      <c r="A35" s="350" t="s">
        <v>0</v>
      </c>
      <c r="B35" s="351" t="s">
        <v>1178</v>
      </c>
      <c r="C35" s="352" t="s">
        <v>702</v>
      </c>
      <c r="D35" s="574" t="s">
        <v>311</v>
      </c>
      <c r="E35" s="353" t="str">
        <f>IFERROR(VLOOKUP(D35,'Page accueil'!$A$27:$C$33,3),"")</f>
        <v>Commentaire concernant l'action une fois qu'elle sera évaluée</v>
      </c>
      <c r="F35" s="354" t="str">
        <f>IFERROR(VLOOKUP(D35,'Page accueil'!$A$27:$C$33,2),"")</f>
        <v>Taux</v>
      </c>
      <c r="G35" s="354" t="str">
        <f t="shared" si="0"/>
        <v>Taux</v>
      </c>
      <c r="H35" s="354" t="str">
        <f t="shared" si="1"/>
        <v/>
      </c>
      <c r="I35" s="695" t="s">
        <v>783</v>
      </c>
      <c r="J35" s="696"/>
    </row>
    <row r="36" spans="1:10" ht="66" customHeight="1">
      <c r="A36" s="350" t="s">
        <v>0</v>
      </c>
      <c r="B36" s="351" t="s">
        <v>1177</v>
      </c>
      <c r="C36" s="352" t="s">
        <v>702</v>
      </c>
      <c r="D36" s="574" t="s">
        <v>311</v>
      </c>
      <c r="E36" s="353" t="str">
        <f>IFERROR(VLOOKUP(D36,'Page accueil'!$A$27:$C$33,3),"")</f>
        <v>Commentaire concernant l'action une fois qu'elle sera évaluée</v>
      </c>
      <c r="F36" s="354" t="str">
        <f>IFERROR(VLOOKUP(D36,'Page accueil'!$A$27:$C$33,2),"")</f>
        <v>Taux</v>
      </c>
      <c r="G36" s="354" t="str">
        <f t="shared" si="0"/>
        <v>Taux</v>
      </c>
      <c r="H36" s="354" t="str">
        <f t="shared" si="1"/>
        <v/>
      </c>
      <c r="I36" s="695" t="s">
        <v>783</v>
      </c>
      <c r="J36" s="696"/>
    </row>
    <row r="37" spans="1:10" ht="37.5" customHeight="1">
      <c r="A37" s="357" t="s">
        <v>702</v>
      </c>
      <c r="B37" s="358" t="s">
        <v>385</v>
      </c>
      <c r="C37" s="359" t="s">
        <v>386</v>
      </c>
      <c r="D37" s="574" t="s">
        <v>311</v>
      </c>
      <c r="E37" s="360" t="str">
        <f>IFERROR(VLOOKUP(D37,'Page accueil'!$A$27:$C$33,3),"")</f>
        <v>Commentaire concernant l'action une fois qu'elle sera évaluée</v>
      </c>
      <c r="F37" s="361" t="str">
        <f>IFERROR(VLOOKUP(D37,'Page accueil'!$A$27:$C$33,2),"")</f>
        <v>Taux</v>
      </c>
      <c r="G37" s="361" t="str">
        <f t="shared" si="0"/>
        <v/>
      </c>
      <c r="H37" s="361" t="str">
        <f t="shared" si="1"/>
        <v>Taux</v>
      </c>
      <c r="I37" s="695" t="s">
        <v>783</v>
      </c>
      <c r="J37" s="696"/>
    </row>
    <row r="38" spans="1:10" ht="45" customHeight="1">
      <c r="A38" s="357" t="s">
        <v>702</v>
      </c>
      <c r="B38" s="358" t="s">
        <v>387</v>
      </c>
      <c r="C38" s="359" t="s">
        <v>388</v>
      </c>
      <c r="D38" s="574" t="s">
        <v>311</v>
      </c>
      <c r="E38" s="362" t="str">
        <f>IFERROR(VLOOKUP(D38,'Page accueil'!$A$27:$C$33,3),"")</f>
        <v>Commentaire concernant l'action une fois qu'elle sera évaluée</v>
      </c>
      <c r="F38" s="363" t="str">
        <f>IFERROR(VLOOKUP(D38,'Page accueil'!$A$27:$C$33,2),"")</f>
        <v>Taux</v>
      </c>
      <c r="G38" s="363" t="str">
        <f t="shared" si="0"/>
        <v/>
      </c>
      <c r="H38" s="363" t="str">
        <f t="shared" si="1"/>
        <v>Taux</v>
      </c>
      <c r="I38" s="695" t="s">
        <v>783</v>
      </c>
      <c r="J38" s="696"/>
    </row>
    <row r="39" spans="1:10" ht="28" customHeight="1">
      <c r="A39" s="80" t="s">
        <v>702</v>
      </c>
      <c r="B39" s="364" t="s">
        <v>723</v>
      </c>
      <c r="C39" s="81" t="s">
        <v>86</v>
      </c>
      <c r="D39" s="365"/>
      <c r="E39" s="64"/>
      <c r="F39" s="64"/>
      <c r="G39" s="64"/>
      <c r="H39" s="64"/>
      <c r="I39" s="64"/>
      <c r="J39" s="370"/>
    </row>
    <row r="40" spans="1:10" ht="45" customHeight="1">
      <c r="A40" s="357" t="s">
        <v>702</v>
      </c>
      <c r="B40" s="366" t="s">
        <v>996</v>
      </c>
      <c r="C40" s="367" t="s">
        <v>86</v>
      </c>
      <c r="D40" s="574" t="s">
        <v>311</v>
      </c>
      <c r="E40" s="362" t="str">
        <f>IFERROR(VLOOKUP(D40,'Page accueil'!$A$27:$C$33,3),"")</f>
        <v>Commentaire concernant l'action une fois qu'elle sera évaluée</v>
      </c>
      <c r="F40" s="363" t="str">
        <f>IFERROR(VLOOKUP(D40,'Page accueil'!$A$27:$C$33,2),"")</f>
        <v>Taux</v>
      </c>
      <c r="G40" s="363" t="str">
        <f>IFERROR(IF(A40="N/A","",F40),"")</f>
        <v/>
      </c>
      <c r="H40" s="363" t="str">
        <f>IFERROR(IF(C40="N/A","",F40),"")</f>
        <v>Taux</v>
      </c>
      <c r="I40" s="695" t="s">
        <v>783</v>
      </c>
      <c r="J40" s="696"/>
    </row>
    <row r="41" spans="1:10" ht="45" customHeight="1">
      <c r="A41" s="357" t="s">
        <v>702</v>
      </c>
      <c r="B41" s="366" t="s">
        <v>998</v>
      </c>
      <c r="C41" s="367" t="s">
        <v>86</v>
      </c>
      <c r="D41" s="574" t="s">
        <v>311</v>
      </c>
      <c r="E41" s="362" t="str">
        <f>IFERROR(VLOOKUP(D41,'Page accueil'!$A$27:$C$33,3),"")</f>
        <v>Commentaire concernant l'action une fois qu'elle sera évaluée</v>
      </c>
      <c r="F41" s="363" t="str">
        <f>IFERROR(VLOOKUP(D41,'Page accueil'!$A$27:$C$33,2),"")</f>
        <v>Taux</v>
      </c>
      <c r="G41" s="363" t="str">
        <f>IFERROR(IF(A41="N/A","",F41),"")</f>
        <v/>
      </c>
      <c r="H41" s="363" t="str">
        <f>IFERROR(IF(C41="N/A","",F41),"")</f>
        <v>Taux</v>
      </c>
      <c r="I41" s="695" t="s">
        <v>783</v>
      </c>
      <c r="J41" s="696"/>
    </row>
    <row r="42" spans="1:10" ht="45" customHeight="1">
      <c r="A42" s="357" t="s">
        <v>702</v>
      </c>
      <c r="B42" s="366" t="s">
        <v>997</v>
      </c>
      <c r="C42" s="367" t="s">
        <v>86</v>
      </c>
      <c r="D42" s="574" t="s">
        <v>311</v>
      </c>
      <c r="E42" s="362" t="str">
        <f>IFERROR(VLOOKUP(D42,'Page accueil'!$A$27:$C$33,3),"")</f>
        <v>Commentaire concernant l'action une fois qu'elle sera évaluée</v>
      </c>
      <c r="F42" s="363" t="str">
        <f>IFERROR(VLOOKUP(D42,'Page accueil'!$A$27:$C$33,2),"")</f>
        <v>Taux</v>
      </c>
      <c r="G42" s="363" t="str">
        <f>IFERROR(IF(A42="N/A","",F42),"")</f>
        <v/>
      </c>
      <c r="H42" s="363" t="str">
        <f>IFERROR(IF(C42="N/A","",F42),"")</f>
        <v>Taux</v>
      </c>
      <c r="I42" s="695" t="s">
        <v>783</v>
      </c>
      <c r="J42" s="696"/>
    </row>
    <row r="43" spans="1:10" ht="28" customHeight="1">
      <c r="A43" s="80" t="s">
        <v>702</v>
      </c>
      <c r="B43" s="368" t="s">
        <v>726</v>
      </c>
      <c r="C43" s="81" t="s">
        <v>1</v>
      </c>
      <c r="D43" s="369"/>
      <c r="E43" s="64"/>
      <c r="F43" s="64"/>
      <c r="G43" s="64"/>
      <c r="H43" s="64"/>
      <c r="I43" s="64"/>
      <c r="J43" s="370"/>
    </row>
    <row r="44" spans="1:10" ht="45" customHeight="1">
      <c r="A44" s="357" t="s">
        <v>702</v>
      </c>
      <c r="B44" s="366" t="s">
        <v>994</v>
      </c>
      <c r="C44" s="371" t="s">
        <v>1</v>
      </c>
      <c r="D44" s="574" t="s">
        <v>311</v>
      </c>
      <c r="E44" s="362" t="str">
        <f>IFERROR(VLOOKUP(D44,'Page accueil'!$A$27:$C$33,3),"")</f>
        <v>Commentaire concernant l'action une fois qu'elle sera évaluée</v>
      </c>
      <c r="F44" s="363" t="str">
        <f>IFERROR(VLOOKUP(D44,'Page accueil'!$A$27:$C$33,2),"")</f>
        <v>Taux</v>
      </c>
      <c r="G44" s="363" t="str">
        <f>IFERROR(IF(A44="N/A","",F44),"")</f>
        <v/>
      </c>
      <c r="H44" s="363" t="str">
        <f>IFERROR(IF(C44="N/A","",F44),"")</f>
        <v>Taux</v>
      </c>
      <c r="I44" s="695" t="s">
        <v>783</v>
      </c>
      <c r="J44" s="696"/>
    </row>
    <row r="45" spans="1:10" ht="45" customHeight="1">
      <c r="A45" s="357" t="s">
        <v>702</v>
      </c>
      <c r="B45" s="366" t="s">
        <v>1179</v>
      </c>
      <c r="C45" s="371" t="s">
        <v>1</v>
      </c>
      <c r="D45" s="574" t="s">
        <v>311</v>
      </c>
      <c r="E45" s="362" t="str">
        <f>IFERROR(VLOOKUP(D45,'Page accueil'!$A$27:$C$33,3),"")</f>
        <v>Commentaire concernant l'action une fois qu'elle sera évaluée</v>
      </c>
      <c r="F45" s="363" t="str">
        <f>IFERROR(VLOOKUP(D45,'Page accueil'!$A$27:$C$33,2),"")</f>
        <v>Taux</v>
      </c>
      <c r="G45" s="363" t="str">
        <f>IFERROR(IF(A45="N/A","",F45),"")</f>
        <v/>
      </c>
      <c r="H45" s="363" t="str">
        <f>IFERROR(IF(C45="N/A","",F45),"")</f>
        <v>Taux</v>
      </c>
      <c r="I45" s="695" t="s">
        <v>783</v>
      </c>
      <c r="J45" s="696"/>
    </row>
    <row r="46" spans="1:10" ht="45" customHeight="1" thickBot="1">
      <c r="A46" s="161" t="s">
        <v>702</v>
      </c>
      <c r="B46" s="162" t="s">
        <v>995</v>
      </c>
      <c r="C46" s="163" t="s">
        <v>1</v>
      </c>
      <c r="D46" s="574" t="s">
        <v>311</v>
      </c>
      <c r="E46" s="142" t="str">
        <f>IFERROR(VLOOKUP(D46,'Page accueil'!$A$27:$C$33,3),"")</f>
        <v>Commentaire concernant l'action une fois qu'elle sera évaluée</v>
      </c>
      <c r="F46" s="143" t="str">
        <f>IFERROR(VLOOKUP(D46,'Page accueil'!$A$27:$C$33,2),"")</f>
        <v>Taux</v>
      </c>
      <c r="G46" s="143" t="str">
        <f>IFERROR(IF(A46="N/A","",F46),"")</f>
        <v/>
      </c>
      <c r="H46" s="143" t="str">
        <f>IFERROR(IF(C46="N/A","",F46),"")</f>
        <v>Taux</v>
      </c>
      <c r="I46" s="697" t="s">
        <v>783</v>
      </c>
      <c r="J46" s="698"/>
    </row>
    <row r="47" spans="1:10" s="79" customFormat="1" ht="43" customHeight="1" thickBot="1">
      <c r="A47" s="103" t="s">
        <v>1</v>
      </c>
      <c r="B47" s="103" t="s">
        <v>320</v>
      </c>
      <c r="C47" s="93" t="s">
        <v>50</v>
      </c>
      <c r="D47" s="94" t="str">
        <f>IFERROR(VLOOKUP(F47,'Page accueil'!$A$36:$E$40,3),"")</f>
        <v/>
      </c>
      <c r="E47" s="94" t="str">
        <f>IFERROR(VLOOKUP(F47,'Page accueil'!$A$36:$E$40,5),"")</f>
        <v/>
      </c>
      <c r="F47" s="95" t="str">
        <f>IFERROR(AVERAGE(F48:F94),"")</f>
        <v/>
      </c>
      <c r="G47" s="96" t="str">
        <f>IFERROR(AVERAGE(G48:G94),"")</f>
        <v/>
      </c>
      <c r="H47" s="97" t="str">
        <f>IFERROR(AVERAGE(H48:H94),"")</f>
        <v/>
      </c>
      <c r="I47" s="710" t="s">
        <v>783</v>
      </c>
      <c r="J47" s="700"/>
    </row>
    <row r="48" spans="1:10" ht="49.5" customHeight="1">
      <c r="A48" s="157" t="s">
        <v>389</v>
      </c>
      <c r="B48" s="116" t="s">
        <v>989</v>
      </c>
      <c r="C48" s="43" t="s">
        <v>391</v>
      </c>
      <c r="D48" s="574" t="s">
        <v>311</v>
      </c>
      <c r="E48" s="117" t="str">
        <f>IFERROR(VLOOKUP(D48,'Page accueil'!$A$27:$C$33,3),"")</f>
        <v>Commentaire concernant l'action une fois qu'elle sera évaluée</v>
      </c>
      <c r="F48" s="118" t="str">
        <f>IFERROR(VLOOKUP(D48,'Page accueil'!$A$27:$C$33,2),"")</f>
        <v>Taux</v>
      </c>
      <c r="G48" s="118" t="str">
        <f>IFERROR(IF(A48="N/A","",F48),"")</f>
        <v>Taux</v>
      </c>
      <c r="H48" s="118" t="str">
        <f>IFERROR(IF(C48="N/A","",F48),"")</f>
        <v>Taux</v>
      </c>
      <c r="I48" s="701" t="s">
        <v>783</v>
      </c>
      <c r="J48" s="702"/>
    </row>
    <row r="49" spans="1:10" ht="39" customHeight="1">
      <c r="A49" s="355" t="s">
        <v>392</v>
      </c>
      <c r="B49" s="356" t="s">
        <v>990</v>
      </c>
      <c r="C49" s="82" t="s">
        <v>391</v>
      </c>
      <c r="D49" s="574" t="s">
        <v>311</v>
      </c>
      <c r="E49" s="160" t="str">
        <f>IFERROR(VLOOKUP(D49,'Page accueil'!$A$27:$C$33,3),"")</f>
        <v>Commentaire concernant l'action une fois qu'elle sera évaluée</v>
      </c>
      <c r="F49" s="34" t="str">
        <f>IFERROR(VLOOKUP(D49,'Page accueil'!$A$27:$C$33,2),"")</f>
        <v>Taux</v>
      </c>
      <c r="G49" s="34" t="str">
        <f>IFERROR(IF(A49="N/A","",F49),"")</f>
        <v>Taux</v>
      </c>
      <c r="H49" s="34" t="str">
        <f>IFERROR(IF(C49="N/A","",F49),"")</f>
        <v>Taux</v>
      </c>
      <c r="I49" s="695" t="s">
        <v>783</v>
      </c>
      <c r="J49" s="696"/>
    </row>
    <row r="50" spans="1:10" ht="43.25" customHeight="1">
      <c r="A50" s="355" t="s">
        <v>394</v>
      </c>
      <c r="B50" s="356" t="s">
        <v>991</v>
      </c>
      <c r="C50" s="82" t="s">
        <v>391</v>
      </c>
      <c r="D50" s="574" t="s">
        <v>311</v>
      </c>
      <c r="E50" s="160" t="str">
        <f>IFERROR(VLOOKUP(D50,'Page accueil'!$A$27:$C$33,3),"")</f>
        <v>Commentaire concernant l'action une fois qu'elle sera évaluée</v>
      </c>
      <c r="F50" s="34" t="str">
        <f>IFERROR(VLOOKUP(D50,'Page accueil'!$A$27:$C$33,2),"")</f>
        <v>Taux</v>
      </c>
      <c r="G50" s="34" t="str">
        <f>IFERROR(IF(A50="N/A","",F50),"")</f>
        <v>Taux</v>
      </c>
      <c r="H50" s="34" t="str">
        <f>IFERROR(IF(C50="N/A","",F50),"")</f>
        <v>Taux</v>
      </c>
      <c r="I50" s="695" t="s">
        <v>783</v>
      </c>
      <c r="J50" s="696"/>
    </row>
    <row r="51" spans="1:10" ht="55" customHeight="1">
      <c r="A51" s="355" t="s">
        <v>396</v>
      </c>
      <c r="B51" s="356" t="s">
        <v>992</v>
      </c>
      <c r="C51" s="82" t="s">
        <v>397</v>
      </c>
      <c r="D51" s="574" t="s">
        <v>311</v>
      </c>
      <c r="E51" s="160" t="str">
        <f>IFERROR(VLOOKUP(D51,'Page accueil'!$A$27:$C$33,3),"")</f>
        <v>Commentaire concernant l'action une fois qu'elle sera évaluée</v>
      </c>
      <c r="F51" s="34" t="str">
        <f>IFERROR(VLOOKUP(D51,'Page accueil'!$A$27:$C$33,2),"")</f>
        <v>Taux</v>
      </c>
      <c r="G51" s="34" t="str">
        <f>IFERROR(IF(A51="N/A","",F51),"")</f>
        <v>Taux</v>
      </c>
      <c r="H51" s="34" t="str">
        <f>IFERROR(IF(C51="N/A","",F51),"")</f>
        <v>Taux</v>
      </c>
      <c r="I51" s="695" t="s">
        <v>783</v>
      </c>
      <c r="J51" s="696"/>
    </row>
    <row r="52" spans="1:10" ht="57.5" customHeight="1">
      <c r="A52" s="355" t="s">
        <v>398</v>
      </c>
      <c r="B52" s="356" t="s">
        <v>993</v>
      </c>
      <c r="C52" s="82" t="s">
        <v>397</v>
      </c>
      <c r="D52" s="574" t="s">
        <v>311</v>
      </c>
      <c r="E52" s="160" t="str">
        <f>IFERROR(VLOOKUP(D52,'Page accueil'!$A$27:$C$33,3),"")</f>
        <v>Commentaire concernant l'action une fois qu'elle sera évaluée</v>
      </c>
      <c r="F52" s="34" t="str">
        <f>IFERROR(VLOOKUP(D52,'Page accueil'!$A$27:$C$33,2),"")</f>
        <v>Taux</v>
      </c>
      <c r="G52" s="34" t="str">
        <f>IFERROR(IF(A52="N/A","",F52),"")</f>
        <v>Taux</v>
      </c>
      <c r="H52" s="34" t="str">
        <f>IFERROR(IF(C52="N/A","",F52),"")</f>
        <v>Taux</v>
      </c>
      <c r="I52" s="695" t="s">
        <v>783</v>
      </c>
      <c r="J52" s="696"/>
    </row>
    <row r="53" spans="1:10" ht="28" customHeight="1">
      <c r="A53" s="80" t="s">
        <v>2</v>
      </c>
      <c r="B53" s="80" t="s">
        <v>1170</v>
      </c>
      <c r="C53" s="62"/>
      <c r="D53" s="65"/>
      <c r="E53" s="66"/>
      <c r="F53" s="66"/>
      <c r="G53" s="66"/>
      <c r="H53" s="66"/>
      <c r="I53" s="66"/>
      <c r="J53" s="67"/>
    </row>
    <row r="54" spans="1:10" ht="51" customHeight="1">
      <c r="A54" s="355" t="s">
        <v>400</v>
      </c>
      <c r="B54" s="356" t="s">
        <v>988</v>
      </c>
      <c r="C54" s="82" t="s">
        <v>168</v>
      </c>
      <c r="D54" s="574" t="s">
        <v>311</v>
      </c>
      <c r="E54" s="160" t="str">
        <f>IFERROR(VLOOKUP(D54,'Page accueil'!$A$27:$C$33,3),"")</f>
        <v>Commentaire concernant l'action une fois qu'elle sera évaluée</v>
      </c>
      <c r="F54" s="34" t="str">
        <f>IFERROR(VLOOKUP(D54,'Page accueil'!$A$27:$C$33,2),"")</f>
        <v>Taux</v>
      </c>
      <c r="G54" s="34" t="str">
        <f t="shared" ref="G54:G64" si="2">IFERROR(IF(A54="N/A","",F54),"")</f>
        <v>Taux</v>
      </c>
      <c r="H54" s="34" t="str">
        <f>IFERROR(IF(C54="N/A","",F54),"")</f>
        <v>Taux</v>
      </c>
      <c r="I54" s="695" t="s">
        <v>783</v>
      </c>
      <c r="J54" s="696"/>
    </row>
    <row r="55" spans="1:10" ht="59.25" customHeight="1">
      <c r="A55" s="355" t="s">
        <v>402</v>
      </c>
      <c r="B55" s="356" t="s">
        <v>1003</v>
      </c>
      <c r="C55" s="82" t="s">
        <v>50</v>
      </c>
      <c r="D55" s="574" t="s">
        <v>311</v>
      </c>
      <c r="E55" s="160" t="str">
        <f>IFERROR(VLOOKUP(D55,'Page accueil'!$A$27:$C$33,3),"")</f>
        <v>Commentaire concernant l'action une fois qu'elle sera évaluée</v>
      </c>
      <c r="F55" s="34" t="str">
        <f>IFERROR(VLOOKUP(D55,'Page accueil'!$A$27:$C$33,2),"")</f>
        <v>Taux</v>
      </c>
      <c r="G55" s="34" t="str">
        <f t="shared" si="2"/>
        <v>Taux</v>
      </c>
      <c r="H55" s="34" t="str">
        <f>IFERROR(IF(C55="N/A","",F55),"")</f>
        <v>Taux</v>
      </c>
      <c r="I55" s="695" t="s">
        <v>783</v>
      </c>
      <c r="J55" s="696"/>
    </row>
    <row r="56" spans="1:10" ht="54" customHeight="1">
      <c r="A56" s="355" t="s">
        <v>403</v>
      </c>
      <c r="B56" s="356" t="s">
        <v>1004</v>
      </c>
      <c r="C56" s="82" t="s">
        <v>357</v>
      </c>
      <c r="D56" s="574" t="s">
        <v>311</v>
      </c>
      <c r="E56" s="160" t="str">
        <f>IFERROR(VLOOKUP(D56,'Page accueil'!$A$27:$C$33,3),"")</f>
        <v>Commentaire concernant l'action une fois qu'elle sera évaluée</v>
      </c>
      <c r="F56" s="34" t="str">
        <f>IFERROR(VLOOKUP(D56,'Page accueil'!$A$27:$C$33,2),"")</f>
        <v>Taux</v>
      </c>
      <c r="G56" s="34" t="str">
        <f t="shared" si="2"/>
        <v>Taux</v>
      </c>
      <c r="H56" s="34" t="str">
        <f>IFERROR(IF(C56="N/A","",F56),"")</f>
        <v>Taux</v>
      </c>
      <c r="I56" s="695" t="s">
        <v>783</v>
      </c>
      <c r="J56" s="696"/>
    </row>
    <row r="57" spans="1:10" ht="43.25" customHeight="1">
      <c r="A57" s="350" t="s">
        <v>2</v>
      </c>
      <c r="B57" s="351" t="s">
        <v>1175</v>
      </c>
      <c r="C57" s="352" t="s">
        <v>702</v>
      </c>
      <c r="D57" s="574" t="s">
        <v>311</v>
      </c>
      <c r="E57" s="353" t="str">
        <f>IFERROR(VLOOKUP(D57,'Page accueil'!$A$27:$C$33,3),"")</f>
        <v>Commentaire concernant l'action une fois qu'elle sera évaluée</v>
      </c>
      <c r="F57" s="354" t="str">
        <f>IFERROR(VLOOKUP(D57,'Page accueil'!$A$27:$C$33,2),"")</f>
        <v>Taux</v>
      </c>
      <c r="G57" s="354" t="str">
        <f t="shared" si="2"/>
        <v>Taux</v>
      </c>
      <c r="H57" s="354" t="str">
        <f>IFERROR(IF(C57="N/A","",G57),"")</f>
        <v/>
      </c>
      <c r="I57" s="695" t="s">
        <v>783</v>
      </c>
      <c r="J57" s="696"/>
    </row>
    <row r="58" spans="1:10" ht="51.75" customHeight="1">
      <c r="A58" s="357" t="s">
        <v>702</v>
      </c>
      <c r="B58" s="358" t="s">
        <v>405</v>
      </c>
      <c r="C58" s="359" t="s">
        <v>406</v>
      </c>
      <c r="D58" s="574" t="s">
        <v>311</v>
      </c>
      <c r="E58" s="362" t="str">
        <f>IFERROR(VLOOKUP(D58,'Page accueil'!$A$27:$C$33,3),"")</f>
        <v>Commentaire concernant l'action une fois qu'elle sera évaluée</v>
      </c>
      <c r="F58" s="363" t="str">
        <f>IFERROR(VLOOKUP(D58,'Page accueil'!$A$27:$C$33,2),"")</f>
        <v>Taux</v>
      </c>
      <c r="G58" s="363" t="str">
        <f t="shared" si="2"/>
        <v/>
      </c>
      <c r="H58" s="363" t="str">
        <f t="shared" ref="H58:H64" si="3">IFERROR(IF(C58="N/A","",F58),"")</f>
        <v>Taux</v>
      </c>
      <c r="I58" s="695" t="s">
        <v>783</v>
      </c>
      <c r="J58" s="696"/>
    </row>
    <row r="59" spans="1:10" ht="48" customHeight="1">
      <c r="A59" s="357" t="s">
        <v>702</v>
      </c>
      <c r="B59" s="358" t="s">
        <v>407</v>
      </c>
      <c r="C59" s="359" t="s">
        <v>408</v>
      </c>
      <c r="D59" s="574" t="s">
        <v>311</v>
      </c>
      <c r="E59" s="362" t="str">
        <f>IFERROR(VLOOKUP(D59,'Page accueil'!$A$27:$C$33,3),"")</f>
        <v>Commentaire concernant l'action une fois qu'elle sera évaluée</v>
      </c>
      <c r="F59" s="363" t="str">
        <f>IFERROR(VLOOKUP(D59,'Page accueil'!$A$27:$C$33,2),"")</f>
        <v>Taux</v>
      </c>
      <c r="G59" s="363" t="str">
        <f t="shared" si="2"/>
        <v/>
      </c>
      <c r="H59" s="363" t="str">
        <f t="shared" si="3"/>
        <v>Taux</v>
      </c>
      <c r="I59" s="695" t="s">
        <v>783</v>
      </c>
      <c r="J59" s="696"/>
    </row>
    <row r="60" spans="1:10" ht="43.25" customHeight="1">
      <c r="A60" s="357" t="s">
        <v>702</v>
      </c>
      <c r="B60" s="358" t="s">
        <v>1180</v>
      </c>
      <c r="C60" s="359" t="s">
        <v>410</v>
      </c>
      <c r="D60" s="574" t="s">
        <v>311</v>
      </c>
      <c r="E60" s="362" t="str">
        <f>IFERROR(VLOOKUP(D60,'Page accueil'!$A$27:$C$33,3),"")</f>
        <v>Commentaire concernant l'action une fois qu'elle sera évaluée</v>
      </c>
      <c r="F60" s="363" t="str">
        <f>IFERROR(VLOOKUP(D60,'Page accueil'!$A$27:$C$33,2),"")</f>
        <v>Taux</v>
      </c>
      <c r="G60" s="363" t="str">
        <f t="shared" si="2"/>
        <v/>
      </c>
      <c r="H60" s="363" t="str">
        <f t="shared" si="3"/>
        <v>Taux</v>
      </c>
      <c r="I60" s="695" t="s">
        <v>783</v>
      </c>
      <c r="J60" s="696"/>
    </row>
    <row r="61" spans="1:10" ht="48" customHeight="1">
      <c r="A61" s="357" t="s">
        <v>702</v>
      </c>
      <c r="B61" s="358" t="s">
        <v>1181</v>
      </c>
      <c r="C61" s="359" t="s">
        <v>168</v>
      </c>
      <c r="D61" s="574" t="s">
        <v>311</v>
      </c>
      <c r="E61" s="362" t="str">
        <f>IFERROR(VLOOKUP(D61,'Page accueil'!$A$27:$C$33,3),"")</f>
        <v>Commentaire concernant l'action une fois qu'elle sera évaluée</v>
      </c>
      <c r="F61" s="363" t="str">
        <f>IFERROR(VLOOKUP(D61,'Page accueil'!$A$27:$C$33,2),"")</f>
        <v>Taux</v>
      </c>
      <c r="G61" s="363" t="str">
        <f t="shared" si="2"/>
        <v/>
      </c>
      <c r="H61" s="363" t="str">
        <f t="shared" si="3"/>
        <v>Taux</v>
      </c>
      <c r="I61" s="695" t="s">
        <v>783</v>
      </c>
      <c r="J61" s="696"/>
    </row>
    <row r="62" spans="1:10" ht="49.5" customHeight="1">
      <c r="A62" s="357" t="s">
        <v>702</v>
      </c>
      <c r="B62" s="358" t="s">
        <v>1182</v>
      </c>
      <c r="C62" s="359" t="s">
        <v>168</v>
      </c>
      <c r="D62" s="574" t="s">
        <v>311</v>
      </c>
      <c r="E62" s="362" t="str">
        <f>IFERROR(VLOOKUP(D62,'Page accueil'!$A$27:$C$33,3),"")</f>
        <v>Commentaire concernant l'action une fois qu'elle sera évaluée</v>
      </c>
      <c r="F62" s="363" t="str">
        <f>IFERROR(VLOOKUP(D62,'Page accueil'!$A$27:$C$33,2),"")</f>
        <v>Taux</v>
      </c>
      <c r="G62" s="363" t="str">
        <f t="shared" si="2"/>
        <v/>
      </c>
      <c r="H62" s="363" t="str">
        <f t="shared" si="3"/>
        <v>Taux</v>
      </c>
      <c r="I62" s="695" t="s">
        <v>783</v>
      </c>
      <c r="J62" s="696"/>
    </row>
    <row r="63" spans="1:10" ht="66.75" customHeight="1">
      <c r="A63" s="357" t="s">
        <v>702</v>
      </c>
      <c r="B63" s="358" t="s">
        <v>1183</v>
      </c>
      <c r="C63" s="359" t="s">
        <v>168</v>
      </c>
      <c r="D63" s="574" t="s">
        <v>311</v>
      </c>
      <c r="E63" s="362" t="str">
        <f>IFERROR(VLOOKUP(D63,'Page accueil'!$A$27:$C$33,3),"")</f>
        <v>Commentaire concernant l'action une fois qu'elle sera évaluée</v>
      </c>
      <c r="F63" s="363" t="str">
        <f>IFERROR(VLOOKUP(D63,'Page accueil'!$A$27:$C$33,2),"")</f>
        <v>Taux</v>
      </c>
      <c r="G63" s="363" t="str">
        <f t="shared" si="2"/>
        <v/>
      </c>
      <c r="H63" s="363" t="str">
        <f t="shared" si="3"/>
        <v>Taux</v>
      </c>
      <c r="I63" s="695" t="s">
        <v>783</v>
      </c>
      <c r="J63" s="696"/>
    </row>
    <row r="64" spans="1:10" ht="74" customHeight="1">
      <c r="A64" s="357" t="s">
        <v>702</v>
      </c>
      <c r="B64" s="358" t="s">
        <v>1184</v>
      </c>
      <c r="C64" s="359" t="s">
        <v>168</v>
      </c>
      <c r="D64" s="574" t="s">
        <v>311</v>
      </c>
      <c r="E64" s="362" t="str">
        <f>IFERROR(VLOOKUP(D64,'Page accueil'!$A$27:$C$33,3),"")</f>
        <v>Commentaire concernant l'action une fois qu'elle sera évaluée</v>
      </c>
      <c r="F64" s="363" t="str">
        <f>IFERROR(VLOOKUP(D64,'Page accueil'!$A$27:$C$33,2),"")</f>
        <v>Taux</v>
      </c>
      <c r="G64" s="363" t="str">
        <f t="shared" si="2"/>
        <v/>
      </c>
      <c r="H64" s="363" t="str">
        <f t="shared" si="3"/>
        <v>Taux</v>
      </c>
      <c r="I64" s="695" t="s">
        <v>783</v>
      </c>
      <c r="J64" s="696"/>
    </row>
    <row r="65" spans="1:10" ht="28" customHeight="1">
      <c r="A65" s="80" t="s">
        <v>3</v>
      </c>
      <c r="B65" s="80" t="s">
        <v>1169</v>
      </c>
      <c r="C65" s="62"/>
      <c r="D65" s="65"/>
      <c r="E65" s="66"/>
      <c r="F65" s="66"/>
      <c r="G65" s="66"/>
      <c r="H65" s="66"/>
      <c r="I65" s="66"/>
      <c r="J65" s="67"/>
    </row>
    <row r="66" spans="1:10" ht="72" customHeight="1">
      <c r="A66" s="350" t="s">
        <v>3</v>
      </c>
      <c r="B66" s="351" t="s">
        <v>987</v>
      </c>
      <c r="C66" s="352" t="s">
        <v>702</v>
      </c>
      <c r="D66" s="574" t="s">
        <v>311</v>
      </c>
      <c r="E66" s="353" t="str">
        <f>IFERROR(VLOOKUP(D66,'Page accueil'!$A$27:$C$33,3),"")</f>
        <v>Commentaire concernant l'action une fois qu'elle sera évaluée</v>
      </c>
      <c r="F66" s="354" t="str">
        <f>IFERROR(VLOOKUP(D66,'Page accueil'!$A$27:$C$33,2),"")</f>
        <v>Taux</v>
      </c>
      <c r="G66" s="354" t="str">
        <f t="shared" ref="G66:G72" si="4">IFERROR(IF(A66="N/A","",F66),"")</f>
        <v>Taux</v>
      </c>
      <c r="H66" s="354" t="str">
        <f t="shared" ref="H66:H72" si="5">IFERROR(IF(C66="N/A","",G66),"")</f>
        <v/>
      </c>
      <c r="I66" s="695" t="s">
        <v>783</v>
      </c>
      <c r="J66" s="696"/>
    </row>
    <row r="67" spans="1:10" ht="62" customHeight="1">
      <c r="A67" s="350" t="s">
        <v>415</v>
      </c>
      <c r="B67" s="351" t="s">
        <v>982</v>
      </c>
      <c r="C67" s="352" t="s">
        <v>702</v>
      </c>
      <c r="D67" s="574" t="s">
        <v>311</v>
      </c>
      <c r="E67" s="353" t="str">
        <f>IFERROR(VLOOKUP(D67,'Page accueil'!$A$27:$C$33,3),"")</f>
        <v>Commentaire concernant l'action une fois qu'elle sera évaluée</v>
      </c>
      <c r="F67" s="354" t="str">
        <f>IFERROR(VLOOKUP(D67,'Page accueil'!$A$27:$C$33,2),"")</f>
        <v>Taux</v>
      </c>
      <c r="G67" s="354" t="str">
        <f t="shared" si="4"/>
        <v>Taux</v>
      </c>
      <c r="H67" s="354" t="str">
        <f t="shared" si="5"/>
        <v/>
      </c>
      <c r="I67" s="695" t="s">
        <v>783</v>
      </c>
      <c r="J67" s="696"/>
    </row>
    <row r="68" spans="1:10" ht="46" customHeight="1">
      <c r="A68" s="350" t="s">
        <v>416</v>
      </c>
      <c r="B68" s="351" t="s">
        <v>417</v>
      </c>
      <c r="C68" s="352" t="s">
        <v>702</v>
      </c>
      <c r="D68" s="574" t="s">
        <v>311</v>
      </c>
      <c r="E68" s="353" t="str">
        <f>IFERROR(VLOOKUP(D68,'Page accueil'!$A$27:$C$33,3),"")</f>
        <v>Commentaire concernant l'action une fois qu'elle sera évaluée</v>
      </c>
      <c r="F68" s="354" t="str">
        <f>IFERROR(VLOOKUP(D68,'Page accueil'!$A$27:$C$33,2),"")</f>
        <v>Taux</v>
      </c>
      <c r="G68" s="354" t="str">
        <f t="shared" si="4"/>
        <v>Taux</v>
      </c>
      <c r="H68" s="354" t="str">
        <f t="shared" si="5"/>
        <v/>
      </c>
      <c r="I68" s="695" t="s">
        <v>783</v>
      </c>
      <c r="J68" s="696"/>
    </row>
    <row r="69" spans="1:10" ht="46" customHeight="1">
      <c r="A69" s="350" t="s">
        <v>418</v>
      </c>
      <c r="B69" s="351" t="s">
        <v>1173</v>
      </c>
      <c r="C69" s="352" t="s">
        <v>702</v>
      </c>
      <c r="D69" s="574" t="s">
        <v>311</v>
      </c>
      <c r="E69" s="353" t="str">
        <f>IFERROR(VLOOKUP(D69,'Page accueil'!$A$27:$C$33,3),"")</f>
        <v>Commentaire concernant l'action une fois qu'elle sera évaluée</v>
      </c>
      <c r="F69" s="354" t="str">
        <f>IFERROR(VLOOKUP(D69,'Page accueil'!$A$27:$C$33,2),"")</f>
        <v>Taux</v>
      </c>
      <c r="G69" s="354" t="str">
        <f t="shared" si="4"/>
        <v>Taux</v>
      </c>
      <c r="H69" s="354" t="str">
        <f t="shared" si="5"/>
        <v/>
      </c>
      <c r="I69" s="695" t="s">
        <v>783</v>
      </c>
      <c r="J69" s="696"/>
    </row>
    <row r="70" spans="1:10" ht="46" customHeight="1">
      <c r="A70" s="350" t="s">
        <v>419</v>
      </c>
      <c r="B70" s="351" t="s">
        <v>1174</v>
      </c>
      <c r="C70" s="352" t="s">
        <v>702</v>
      </c>
      <c r="D70" s="574" t="s">
        <v>311</v>
      </c>
      <c r="E70" s="353" t="str">
        <f>IFERROR(VLOOKUP(D70,'Page accueil'!$A$27:$C$33,3),"")</f>
        <v>Commentaire concernant l'action une fois qu'elle sera évaluée</v>
      </c>
      <c r="F70" s="354" t="str">
        <f>IFERROR(VLOOKUP(D70,'Page accueil'!$A$27:$C$33,2),"")</f>
        <v>Taux</v>
      </c>
      <c r="G70" s="354" t="str">
        <f t="shared" si="4"/>
        <v>Taux</v>
      </c>
      <c r="H70" s="354" t="str">
        <f t="shared" si="5"/>
        <v/>
      </c>
      <c r="I70" s="695" t="s">
        <v>783</v>
      </c>
      <c r="J70" s="696"/>
    </row>
    <row r="71" spans="1:10" ht="46" customHeight="1">
      <c r="A71" s="350" t="s">
        <v>420</v>
      </c>
      <c r="B71" s="351" t="s">
        <v>1172</v>
      </c>
      <c r="C71" s="352" t="s">
        <v>702</v>
      </c>
      <c r="D71" s="574" t="s">
        <v>311</v>
      </c>
      <c r="E71" s="353" t="str">
        <f>IFERROR(VLOOKUP(D71,'Page accueil'!$A$27:$C$33,3),"")</f>
        <v>Commentaire concernant l'action une fois qu'elle sera évaluée</v>
      </c>
      <c r="F71" s="354" t="str">
        <f>IFERROR(VLOOKUP(D71,'Page accueil'!$A$27:$C$33,2),"")</f>
        <v>Taux</v>
      </c>
      <c r="G71" s="354" t="str">
        <f t="shared" si="4"/>
        <v>Taux</v>
      </c>
      <c r="H71" s="354" t="str">
        <f t="shared" si="5"/>
        <v/>
      </c>
      <c r="I71" s="695" t="s">
        <v>783</v>
      </c>
      <c r="J71" s="696"/>
    </row>
    <row r="72" spans="1:10" ht="46" customHeight="1">
      <c r="A72" s="350" t="s">
        <v>421</v>
      </c>
      <c r="B72" s="351" t="s">
        <v>1171</v>
      </c>
      <c r="C72" s="352" t="s">
        <v>702</v>
      </c>
      <c r="D72" s="574" t="s">
        <v>311</v>
      </c>
      <c r="E72" s="353" t="str">
        <f>IFERROR(VLOOKUP(D72,'Page accueil'!$A$27:$C$33,3),"")</f>
        <v>Commentaire concernant l'action une fois qu'elle sera évaluée</v>
      </c>
      <c r="F72" s="354" t="str">
        <f>IFERROR(VLOOKUP(D72,'Page accueil'!$A$27:$C$33,2),"")</f>
        <v>Taux</v>
      </c>
      <c r="G72" s="354" t="str">
        <f t="shared" si="4"/>
        <v>Taux</v>
      </c>
      <c r="H72" s="354" t="str">
        <f t="shared" si="5"/>
        <v/>
      </c>
      <c r="I72" s="695" t="s">
        <v>783</v>
      </c>
      <c r="J72" s="696"/>
    </row>
    <row r="73" spans="1:10" ht="28" customHeight="1">
      <c r="A73" s="80" t="s">
        <v>422</v>
      </c>
      <c r="B73" s="80" t="s">
        <v>1168</v>
      </c>
      <c r="C73" s="62" t="s">
        <v>53</v>
      </c>
      <c r="D73" s="65"/>
      <c r="E73" s="66"/>
      <c r="F73" s="66"/>
      <c r="G73" s="66"/>
      <c r="H73" s="66"/>
      <c r="I73" s="66"/>
      <c r="J73" s="67"/>
    </row>
    <row r="74" spans="1:10" ht="48" customHeight="1">
      <c r="A74" s="355" t="s">
        <v>4</v>
      </c>
      <c r="B74" s="356" t="s">
        <v>985</v>
      </c>
      <c r="C74" s="82" t="s">
        <v>169</v>
      </c>
      <c r="D74" s="574" t="s">
        <v>311</v>
      </c>
      <c r="E74" s="160" t="str">
        <f>IFERROR(VLOOKUP(D74,'Page accueil'!$A$27:$C$33,3),"")</f>
        <v>Commentaire concernant l'action une fois qu'elle sera évaluée</v>
      </c>
      <c r="F74" s="34" t="str">
        <f>IFERROR(VLOOKUP(D74,'Page accueil'!$A$27:$C$33,2),"")</f>
        <v>Taux</v>
      </c>
      <c r="G74" s="34" t="str">
        <f t="shared" ref="G74:G88" si="6">IFERROR(IF(A74="N/A","",F74),"")</f>
        <v>Taux</v>
      </c>
      <c r="H74" s="34" t="str">
        <f>IFERROR(IF(C74="N/A","",F74),"")</f>
        <v>Taux</v>
      </c>
      <c r="I74" s="695" t="s">
        <v>783</v>
      </c>
      <c r="J74" s="696"/>
    </row>
    <row r="75" spans="1:10" ht="49.5" customHeight="1">
      <c r="A75" s="350" t="s">
        <v>4</v>
      </c>
      <c r="B75" s="351" t="s">
        <v>986</v>
      </c>
      <c r="C75" s="352" t="s">
        <v>702</v>
      </c>
      <c r="D75" s="574" t="s">
        <v>311</v>
      </c>
      <c r="E75" s="353" t="str">
        <f>IFERROR(VLOOKUP(D75,'Page accueil'!$A$27:$C$33,3),"")</f>
        <v>Commentaire concernant l'action une fois qu'elle sera évaluée</v>
      </c>
      <c r="F75" s="354" t="str">
        <f>IFERROR(VLOOKUP(D75,'Page accueil'!$A$27:$C$33,2),"")</f>
        <v>Taux</v>
      </c>
      <c r="G75" s="354" t="str">
        <f t="shared" si="6"/>
        <v>Taux</v>
      </c>
      <c r="H75" s="354" t="str">
        <f>IFERROR(IF(C75="N/A","",G75),"")</f>
        <v/>
      </c>
      <c r="I75" s="695" t="s">
        <v>783</v>
      </c>
      <c r="J75" s="696"/>
    </row>
    <row r="76" spans="1:10" ht="57.5" customHeight="1">
      <c r="A76" s="355" t="s">
        <v>425</v>
      </c>
      <c r="B76" s="356" t="s">
        <v>984</v>
      </c>
      <c r="C76" s="82" t="s">
        <v>427</v>
      </c>
      <c r="D76" s="574" t="s">
        <v>311</v>
      </c>
      <c r="E76" s="160" t="str">
        <f>IFERROR(VLOOKUP(D76,'Page accueil'!$A$27:$C$33,3),"")</f>
        <v>Commentaire concernant l'action une fois qu'elle sera évaluée</v>
      </c>
      <c r="F76" s="34" t="str">
        <f>IFERROR(VLOOKUP(D76,'Page accueil'!$A$27:$C$33,2),"")</f>
        <v>Taux</v>
      </c>
      <c r="G76" s="34" t="str">
        <f t="shared" si="6"/>
        <v>Taux</v>
      </c>
      <c r="H76" s="34" t="str">
        <f t="shared" ref="H76:H88" si="7">IFERROR(IF(C76="N/A","",F76),"")</f>
        <v>Taux</v>
      </c>
      <c r="I76" s="695" t="s">
        <v>783</v>
      </c>
      <c r="J76" s="696"/>
    </row>
    <row r="77" spans="1:10" ht="43.25" customHeight="1">
      <c r="A77" s="355" t="s">
        <v>428</v>
      </c>
      <c r="B77" s="356" t="s">
        <v>983</v>
      </c>
      <c r="C77" s="82" t="s">
        <v>427</v>
      </c>
      <c r="D77" s="574" t="s">
        <v>311</v>
      </c>
      <c r="E77" s="160" t="str">
        <f>IFERROR(VLOOKUP(D77,'Page accueil'!$A$27:$C$33,3),"")</f>
        <v>Commentaire concernant l'action une fois qu'elle sera évaluée</v>
      </c>
      <c r="F77" s="34" t="str">
        <f>IFERROR(VLOOKUP(D77,'Page accueil'!$A$27:$C$33,2),"")</f>
        <v>Taux</v>
      </c>
      <c r="G77" s="34" t="str">
        <f t="shared" si="6"/>
        <v>Taux</v>
      </c>
      <c r="H77" s="34" t="str">
        <f t="shared" si="7"/>
        <v>Taux</v>
      </c>
      <c r="I77" s="695" t="s">
        <v>783</v>
      </c>
      <c r="J77" s="696"/>
    </row>
    <row r="78" spans="1:10" ht="47" customHeight="1">
      <c r="A78" s="355" t="s">
        <v>430</v>
      </c>
      <c r="B78" s="356" t="s">
        <v>1005</v>
      </c>
      <c r="C78" s="82" t="s">
        <v>432</v>
      </c>
      <c r="D78" s="574" t="s">
        <v>311</v>
      </c>
      <c r="E78" s="160" t="str">
        <f>IFERROR(VLOOKUP(D78,'Page accueil'!$A$27:$C$33,3),"")</f>
        <v>Commentaire concernant l'action une fois qu'elle sera évaluée</v>
      </c>
      <c r="F78" s="34" t="str">
        <f>IFERROR(VLOOKUP(D78,'Page accueil'!$A$27:$C$33,2),"")</f>
        <v>Taux</v>
      </c>
      <c r="G78" s="34" t="str">
        <f t="shared" si="6"/>
        <v>Taux</v>
      </c>
      <c r="H78" s="34" t="str">
        <f t="shared" si="7"/>
        <v>Taux</v>
      </c>
      <c r="I78" s="695" t="s">
        <v>783</v>
      </c>
      <c r="J78" s="696"/>
    </row>
    <row r="79" spans="1:10" ht="40" customHeight="1">
      <c r="A79" s="355" t="s">
        <v>433</v>
      </c>
      <c r="B79" s="356" t="s">
        <v>1006</v>
      </c>
      <c r="C79" s="82" t="s">
        <v>435</v>
      </c>
      <c r="D79" s="574" t="s">
        <v>311</v>
      </c>
      <c r="E79" s="160" t="str">
        <f>IFERROR(VLOOKUP(D79,'Page accueil'!$A$27:$C$33,3),"")</f>
        <v>Commentaire concernant l'action une fois qu'elle sera évaluée</v>
      </c>
      <c r="F79" s="34" t="str">
        <f>IFERROR(VLOOKUP(D79,'Page accueil'!$A$27:$C$33,2),"")</f>
        <v>Taux</v>
      </c>
      <c r="G79" s="34" t="str">
        <f t="shared" si="6"/>
        <v>Taux</v>
      </c>
      <c r="H79" s="34" t="str">
        <f t="shared" si="7"/>
        <v>Taux</v>
      </c>
      <c r="I79" s="695" t="s">
        <v>783</v>
      </c>
      <c r="J79" s="696"/>
    </row>
    <row r="80" spans="1:10" ht="40" customHeight="1">
      <c r="A80" s="355" t="s">
        <v>436</v>
      </c>
      <c r="B80" s="356" t="s">
        <v>1007</v>
      </c>
      <c r="C80" s="82" t="s">
        <v>438</v>
      </c>
      <c r="D80" s="574" t="s">
        <v>311</v>
      </c>
      <c r="E80" s="160" t="str">
        <f>IFERROR(VLOOKUP(D80,'Page accueil'!$A$27:$C$33,3),"")</f>
        <v>Commentaire concernant l'action une fois qu'elle sera évaluée</v>
      </c>
      <c r="F80" s="34" t="str">
        <f>IFERROR(VLOOKUP(D80,'Page accueil'!$A$27:$C$33,2),"")</f>
        <v>Taux</v>
      </c>
      <c r="G80" s="34" t="str">
        <f t="shared" si="6"/>
        <v>Taux</v>
      </c>
      <c r="H80" s="34" t="str">
        <f t="shared" si="7"/>
        <v>Taux</v>
      </c>
      <c r="I80" s="695" t="s">
        <v>783</v>
      </c>
      <c r="J80" s="696"/>
    </row>
    <row r="81" spans="1:10" ht="67" customHeight="1">
      <c r="A81" s="355" t="s">
        <v>439</v>
      </c>
      <c r="B81" s="356" t="s">
        <v>1009</v>
      </c>
      <c r="C81" s="82" t="s">
        <v>440</v>
      </c>
      <c r="D81" s="574" t="s">
        <v>311</v>
      </c>
      <c r="E81" s="160" t="str">
        <f>IFERROR(VLOOKUP(D81,'Page accueil'!$A$27:$C$33,3),"")</f>
        <v>Commentaire concernant l'action une fois qu'elle sera évaluée</v>
      </c>
      <c r="F81" s="34" t="str">
        <f>IFERROR(VLOOKUP(D81,'Page accueil'!$A$27:$C$33,2),"")</f>
        <v>Taux</v>
      </c>
      <c r="G81" s="34" t="str">
        <f t="shared" si="6"/>
        <v>Taux</v>
      </c>
      <c r="H81" s="34" t="str">
        <f t="shared" si="7"/>
        <v>Taux</v>
      </c>
      <c r="I81" s="695" t="s">
        <v>783</v>
      </c>
      <c r="J81" s="696"/>
    </row>
    <row r="82" spans="1:10" ht="41" customHeight="1">
      <c r="A82" s="355" t="s">
        <v>441</v>
      </c>
      <c r="B82" s="356" t="s">
        <v>1008</v>
      </c>
      <c r="C82" s="82" t="s">
        <v>443</v>
      </c>
      <c r="D82" s="574" t="s">
        <v>311</v>
      </c>
      <c r="E82" s="160" t="str">
        <f>IFERROR(VLOOKUP(D82,'Page accueil'!$A$27:$C$33,3),"")</f>
        <v>Commentaire concernant l'action une fois qu'elle sera évaluée</v>
      </c>
      <c r="F82" s="34" t="str">
        <f>IFERROR(VLOOKUP(D82,'Page accueil'!$A$27:$C$33,2),"")</f>
        <v>Taux</v>
      </c>
      <c r="G82" s="34" t="str">
        <f t="shared" si="6"/>
        <v>Taux</v>
      </c>
      <c r="H82" s="34" t="str">
        <f t="shared" si="7"/>
        <v>Taux</v>
      </c>
      <c r="I82" s="695" t="s">
        <v>783</v>
      </c>
      <c r="J82" s="696"/>
    </row>
    <row r="83" spans="1:10" ht="50" customHeight="1">
      <c r="A83" s="355" t="s">
        <v>444</v>
      </c>
      <c r="B83" s="356" t="s">
        <v>1010</v>
      </c>
      <c r="C83" s="82" t="s">
        <v>445</v>
      </c>
      <c r="D83" s="574" t="s">
        <v>311</v>
      </c>
      <c r="E83" s="160" t="str">
        <f>IFERROR(VLOOKUP(D83,'Page accueil'!$A$27:$C$33,3),"")</f>
        <v>Commentaire concernant l'action une fois qu'elle sera évaluée</v>
      </c>
      <c r="F83" s="34" t="str">
        <f>IFERROR(VLOOKUP(D83,'Page accueil'!$A$27:$C$33,2),"")</f>
        <v>Taux</v>
      </c>
      <c r="G83" s="34" t="str">
        <f t="shared" si="6"/>
        <v>Taux</v>
      </c>
      <c r="H83" s="34" t="str">
        <f t="shared" si="7"/>
        <v>Taux</v>
      </c>
      <c r="I83" s="695" t="s">
        <v>783</v>
      </c>
      <c r="J83" s="696"/>
    </row>
    <row r="84" spans="1:10" ht="60" customHeight="1">
      <c r="A84" s="372" t="s">
        <v>702</v>
      </c>
      <c r="B84" s="373" t="s">
        <v>1383</v>
      </c>
      <c r="C84" s="374" t="s">
        <v>446</v>
      </c>
      <c r="D84" s="574" t="s">
        <v>311</v>
      </c>
      <c r="E84" s="362" t="str">
        <f>IFERROR(VLOOKUP(D84,'Page accueil'!$A$27:$C$33,3),"")</f>
        <v>Commentaire concernant l'action une fois qu'elle sera évaluée</v>
      </c>
      <c r="F84" s="363" t="str">
        <f>IFERROR(VLOOKUP(D84,'Page accueil'!$A$27:$C$33,2),"")</f>
        <v>Taux</v>
      </c>
      <c r="G84" s="363" t="str">
        <f t="shared" si="6"/>
        <v/>
      </c>
      <c r="H84" s="363" t="str">
        <f t="shared" si="7"/>
        <v>Taux</v>
      </c>
      <c r="I84" s="695" t="s">
        <v>783</v>
      </c>
      <c r="J84" s="696"/>
    </row>
    <row r="85" spans="1:10" ht="64" customHeight="1">
      <c r="A85" s="372" t="s">
        <v>702</v>
      </c>
      <c r="B85" s="373" t="s">
        <v>1185</v>
      </c>
      <c r="C85" s="374" t="s">
        <v>448</v>
      </c>
      <c r="D85" s="574" t="s">
        <v>311</v>
      </c>
      <c r="E85" s="362" t="str">
        <f>IFERROR(VLOOKUP(D85,'Page accueil'!$A$27:$C$33,3),"")</f>
        <v>Commentaire concernant l'action une fois qu'elle sera évaluée</v>
      </c>
      <c r="F85" s="363" t="str">
        <f>IFERROR(VLOOKUP(D85,'Page accueil'!$A$27:$C$33,2),"")</f>
        <v>Taux</v>
      </c>
      <c r="G85" s="363" t="str">
        <f t="shared" si="6"/>
        <v/>
      </c>
      <c r="H85" s="363" t="str">
        <f t="shared" si="7"/>
        <v>Taux</v>
      </c>
      <c r="I85" s="695" t="s">
        <v>783</v>
      </c>
      <c r="J85" s="696"/>
    </row>
    <row r="86" spans="1:10" ht="55" customHeight="1">
      <c r="A86" s="372" t="s">
        <v>702</v>
      </c>
      <c r="B86" s="373" t="s">
        <v>1186</v>
      </c>
      <c r="C86" s="374" t="s">
        <v>450</v>
      </c>
      <c r="D86" s="574" t="s">
        <v>311</v>
      </c>
      <c r="E86" s="362" t="str">
        <f>IFERROR(VLOOKUP(D86,'Page accueil'!$A$27:$C$33,3),"")</f>
        <v>Commentaire concernant l'action une fois qu'elle sera évaluée</v>
      </c>
      <c r="F86" s="363" t="str">
        <f>IFERROR(VLOOKUP(D86,'Page accueil'!$A$27:$C$33,2),"")</f>
        <v>Taux</v>
      </c>
      <c r="G86" s="363" t="str">
        <f t="shared" si="6"/>
        <v/>
      </c>
      <c r="H86" s="363" t="str">
        <f t="shared" si="7"/>
        <v>Taux</v>
      </c>
      <c r="I86" s="695" t="s">
        <v>783</v>
      </c>
      <c r="J86" s="696"/>
    </row>
    <row r="87" spans="1:10" ht="69" customHeight="1">
      <c r="A87" s="372" t="s">
        <v>702</v>
      </c>
      <c r="B87" s="373" t="s">
        <v>1187</v>
      </c>
      <c r="C87" s="374" t="s">
        <v>170</v>
      </c>
      <c r="D87" s="574" t="s">
        <v>311</v>
      </c>
      <c r="E87" s="362" t="str">
        <f>IFERROR(VLOOKUP(D87,'Page accueil'!$A$27:$C$33,3),"")</f>
        <v>Commentaire concernant l'action une fois qu'elle sera évaluée</v>
      </c>
      <c r="F87" s="363" t="str">
        <f>IFERROR(VLOOKUP(D87,'Page accueil'!$A$27:$C$33,2),"")</f>
        <v>Taux</v>
      </c>
      <c r="G87" s="363" t="str">
        <f t="shared" si="6"/>
        <v/>
      </c>
      <c r="H87" s="363" t="str">
        <f t="shared" si="7"/>
        <v>Taux</v>
      </c>
      <c r="I87" s="695" t="s">
        <v>783</v>
      </c>
      <c r="J87" s="696"/>
    </row>
    <row r="88" spans="1:10" ht="51" customHeight="1">
      <c r="A88" s="372" t="s">
        <v>702</v>
      </c>
      <c r="B88" s="373" t="s">
        <v>1188</v>
      </c>
      <c r="C88" s="374" t="s">
        <v>170</v>
      </c>
      <c r="D88" s="574" t="s">
        <v>311</v>
      </c>
      <c r="E88" s="362" t="str">
        <f>IFERROR(VLOOKUP(D88,'Page accueil'!$A$27:$C$33,3),"")</f>
        <v>Commentaire concernant l'action une fois qu'elle sera évaluée</v>
      </c>
      <c r="F88" s="363" t="str">
        <f>IFERROR(VLOOKUP(D88,'Page accueil'!$A$27:$C$33,2),"")</f>
        <v>Taux</v>
      </c>
      <c r="G88" s="363" t="str">
        <f t="shared" si="6"/>
        <v/>
      </c>
      <c r="H88" s="363" t="str">
        <f t="shared" si="7"/>
        <v>Taux</v>
      </c>
      <c r="I88" s="695" t="s">
        <v>783</v>
      </c>
      <c r="J88" s="696"/>
    </row>
    <row r="89" spans="1:10" ht="28" customHeight="1">
      <c r="A89" s="80" t="s">
        <v>453</v>
      </c>
      <c r="B89" s="80" t="s">
        <v>1242</v>
      </c>
      <c r="C89" s="62"/>
      <c r="D89" s="65"/>
      <c r="E89" s="66"/>
      <c r="F89" s="66"/>
      <c r="G89" s="66"/>
      <c r="H89" s="66"/>
      <c r="I89" s="66"/>
      <c r="J89" s="67"/>
    </row>
    <row r="90" spans="1:10" ht="52" customHeight="1">
      <c r="A90" s="355" t="s">
        <v>453</v>
      </c>
      <c r="B90" s="356" t="s">
        <v>1011</v>
      </c>
      <c r="C90" s="82" t="s">
        <v>456</v>
      </c>
      <c r="D90" s="574" t="s">
        <v>311</v>
      </c>
      <c r="E90" s="160" t="str">
        <f>IFERROR(VLOOKUP(D90,'Page accueil'!$A$27:$C$33,3),"")</f>
        <v>Commentaire concernant l'action une fois qu'elle sera évaluée</v>
      </c>
      <c r="F90" s="34" t="str">
        <f>IFERROR(VLOOKUP(D90,'Page accueil'!$A$27:$C$33,2),"")</f>
        <v>Taux</v>
      </c>
      <c r="G90" s="34" t="str">
        <f>IFERROR(IF(A90="N/A","",F90),"")</f>
        <v>Taux</v>
      </c>
      <c r="H90" s="34" t="str">
        <f>IFERROR(IF(C90="N/A","",F90),"")</f>
        <v>Taux</v>
      </c>
      <c r="I90" s="695" t="s">
        <v>783</v>
      </c>
      <c r="J90" s="696"/>
    </row>
    <row r="91" spans="1:10" ht="65" customHeight="1">
      <c r="A91" s="355" t="s">
        <v>453</v>
      </c>
      <c r="B91" s="356" t="s">
        <v>1012</v>
      </c>
      <c r="C91" s="82" t="s">
        <v>458</v>
      </c>
      <c r="D91" s="574" t="s">
        <v>311</v>
      </c>
      <c r="E91" s="160" t="str">
        <f>IFERROR(VLOOKUP(D91,'Page accueil'!$A$27:$C$33,3),"")</f>
        <v>Commentaire concernant l'action une fois qu'elle sera évaluée</v>
      </c>
      <c r="F91" s="34" t="str">
        <f>IFERROR(VLOOKUP(D91,'Page accueil'!$A$27:$C$33,2),"")</f>
        <v>Taux</v>
      </c>
      <c r="G91" s="34" t="str">
        <f>IFERROR(IF(A91="N/A","",F91),"")</f>
        <v>Taux</v>
      </c>
      <c r="H91" s="34" t="str">
        <f>IFERROR(IF(C91="N/A","",F91),"")</f>
        <v>Taux</v>
      </c>
      <c r="I91" s="695" t="s">
        <v>783</v>
      </c>
      <c r="J91" s="696"/>
    </row>
    <row r="92" spans="1:10" ht="57" customHeight="1">
      <c r="A92" s="355" t="s">
        <v>453</v>
      </c>
      <c r="B92" s="356" t="s">
        <v>1013</v>
      </c>
      <c r="C92" s="82" t="s">
        <v>460</v>
      </c>
      <c r="D92" s="574" t="s">
        <v>311</v>
      </c>
      <c r="E92" s="160" t="str">
        <f>IFERROR(VLOOKUP(D92,'Page accueil'!$A$27:$C$33,3),"")</f>
        <v>Commentaire concernant l'action une fois qu'elle sera évaluée</v>
      </c>
      <c r="F92" s="34" t="str">
        <f>IFERROR(VLOOKUP(D92,'Page accueil'!$A$27:$C$33,2),"")</f>
        <v>Taux</v>
      </c>
      <c r="G92" s="34" t="str">
        <f>IFERROR(IF(A92="N/A","",F92),"")</f>
        <v>Taux</v>
      </c>
      <c r="H92" s="34" t="str">
        <f>IFERROR(IF(C92="N/A","",F92),"")</f>
        <v>Taux</v>
      </c>
      <c r="I92" s="695" t="s">
        <v>783</v>
      </c>
      <c r="J92" s="696"/>
    </row>
    <row r="93" spans="1:10" ht="33" customHeight="1">
      <c r="A93" s="151" t="s">
        <v>453</v>
      </c>
      <c r="B93" s="119" t="s">
        <v>1014</v>
      </c>
      <c r="C93" s="109" t="s">
        <v>462</v>
      </c>
      <c r="D93" s="574" t="s">
        <v>311</v>
      </c>
      <c r="E93" s="111" t="str">
        <f>IFERROR(VLOOKUP(D93,'Page accueil'!$A$27:$C$33,3),"")</f>
        <v>Commentaire concernant l'action une fois qu'elle sera évaluée</v>
      </c>
      <c r="F93" s="112" t="str">
        <f>IFERROR(VLOOKUP(D93,'Page accueil'!$A$27:$C$33,2),"")</f>
        <v>Taux</v>
      </c>
      <c r="G93" s="112" t="str">
        <f>IFERROR(IF(A93="N/A","",F93),"")</f>
        <v>Taux</v>
      </c>
      <c r="H93" s="112" t="str">
        <f>IFERROR(IF(C93="N/A","",F93),"")</f>
        <v>Taux</v>
      </c>
      <c r="I93" s="697" t="s">
        <v>783</v>
      </c>
      <c r="J93" s="698"/>
    </row>
    <row r="94" spans="1:10" ht="59.25" customHeight="1" thickBot="1">
      <c r="A94" s="128" t="s">
        <v>453</v>
      </c>
      <c r="B94" s="129" t="s">
        <v>1015</v>
      </c>
      <c r="C94" s="128" t="s">
        <v>456</v>
      </c>
      <c r="D94" s="574" t="s">
        <v>311</v>
      </c>
      <c r="E94" s="129" t="str">
        <f>IFERROR(VLOOKUP(D94,'Page accueil'!$A$27:$C$33,3),"")</f>
        <v>Commentaire concernant l'action une fois qu'elle sera évaluée</v>
      </c>
      <c r="F94" s="130" t="str">
        <f>IFERROR(VLOOKUP(D94,'Page accueil'!$A$27:$C$33,2),"")</f>
        <v>Taux</v>
      </c>
      <c r="G94" s="130" t="str">
        <f>IFERROR(IF(A94="N/A","",F94),"")</f>
        <v>Taux</v>
      </c>
      <c r="H94" s="130" t="str">
        <f>IFERROR(IF(C94="N/A","",F94),"")</f>
        <v>Taux</v>
      </c>
      <c r="I94" s="718" t="s">
        <v>783</v>
      </c>
      <c r="J94" s="718"/>
    </row>
    <row r="95" spans="1:10" s="79" customFormat="1" ht="43" customHeight="1" thickTop="1" thickBot="1">
      <c r="A95" s="120">
        <v>5</v>
      </c>
      <c r="B95" s="120" t="s">
        <v>637</v>
      </c>
      <c r="C95" s="121">
        <v>5</v>
      </c>
      <c r="D95" s="122" t="str">
        <f>IFERROR(VLOOKUP(F95,'Page accueil'!$A$36:$E$40,3),"")</f>
        <v/>
      </c>
      <c r="E95" s="122" t="str">
        <f>IFERROR(VLOOKUP(F95,'Page accueil'!$A$36:$E$40,5),"")</f>
        <v/>
      </c>
      <c r="F95" s="123" t="str">
        <f>IFERROR(AVERAGE(F96,F109,F113,F121,F146,F163),"")</f>
        <v/>
      </c>
      <c r="G95" s="124" t="str">
        <f>IFERROR(AVERAGE(G96,G109,G113,G121,G146,G163),"")</f>
        <v/>
      </c>
      <c r="H95" s="125" t="str">
        <f>IFERROR(AVERAGE(H96,H109,H113,H121,H146,H163),"")</f>
        <v/>
      </c>
      <c r="I95" s="709" t="s">
        <v>783</v>
      </c>
      <c r="J95" s="706"/>
    </row>
    <row r="96" spans="1:10" s="79" customFormat="1" ht="43" customHeight="1" thickBot="1">
      <c r="A96" s="121" t="s">
        <v>5</v>
      </c>
      <c r="B96" s="121" t="s">
        <v>464</v>
      </c>
      <c r="C96" s="121" t="s">
        <v>5</v>
      </c>
      <c r="D96" s="122" t="str">
        <f>IFERROR(VLOOKUP(F96,'Page accueil'!$A$36:$E$40,3),"")</f>
        <v/>
      </c>
      <c r="E96" s="122" t="str">
        <f>IFERROR(VLOOKUP(F96,'Page accueil'!$A$36:$E$40,5),"")</f>
        <v/>
      </c>
      <c r="F96" s="123" t="str">
        <f>IFERROR(AVERAGE(F97:F108),"")</f>
        <v/>
      </c>
      <c r="G96" s="124" t="str">
        <f>IFERROR(AVERAGE(G97:G108),"")</f>
        <v/>
      </c>
      <c r="H96" s="125" t="str">
        <f>IFERROR(AVERAGE(H97:H108),"")</f>
        <v/>
      </c>
      <c r="I96" s="709" t="s">
        <v>783</v>
      </c>
      <c r="J96" s="706"/>
    </row>
    <row r="97" spans="1:10" ht="45" customHeight="1">
      <c r="A97" s="43" t="s">
        <v>5</v>
      </c>
      <c r="B97" s="117" t="s">
        <v>465</v>
      </c>
      <c r="C97" s="43" t="s">
        <v>171</v>
      </c>
      <c r="D97" s="574" t="s">
        <v>311</v>
      </c>
      <c r="E97" s="117" t="str">
        <f>IFERROR(VLOOKUP(D97,'Page accueil'!$A$27:$C$33,3),"")</f>
        <v>Commentaire concernant l'action une fois qu'elle sera évaluée</v>
      </c>
      <c r="F97" s="118" t="str">
        <f>IFERROR(VLOOKUP(D97,'Page accueil'!$A$27:$C$33,2),"")</f>
        <v>Taux</v>
      </c>
      <c r="G97" s="118" t="str">
        <f t="shared" ref="G97:G108" si="8">IFERROR(IF(A97="N/A","",F97),"")</f>
        <v>Taux</v>
      </c>
      <c r="H97" s="118" t="str">
        <f t="shared" ref="H97:H108" si="9">IFERROR(IF(C97="N/A","",F97),"")</f>
        <v>Taux</v>
      </c>
      <c r="I97" s="716" t="s">
        <v>783</v>
      </c>
      <c r="J97" s="717"/>
    </row>
    <row r="98" spans="1:10" ht="47" customHeight="1">
      <c r="A98" s="82" t="s">
        <v>466</v>
      </c>
      <c r="B98" s="160" t="s">
        <v>1016</v>
      </c>
      <c r="C98" s="82" t="s">
        <v>468</v>
      </c>
      <c r="D98" s="574" t="s">
        <v>311</v>
      </c>
      <c r="E98" s="160" t="str">
        <f>IFERROR(VLOOKUP(D98,'Page accueil'!$A$27:$C$33,3),"")</f>
        <v>Commentaire concernant l'action une fois qu'elle sera évaluée</v>
      </c>
      <c r="F98" s="34" t="str">
        <f>IFERROR(VLOOKUP(D98,'Page accueil'!$A$27:$C$33,2),"")</f>
        <v>Taux</v>
      </c>
      <c r="G98" s="34" t="str">
        <f t="shared" si="8"/>
        <v>Taux</v>
      </c>
      <c r="H98" s="34" t="str">
        <f t="shared" si="9"/>
        <v>Taux</v>
      </c>
      <c r="I98" s="714" t="s">
        <v>783</v>
      </c>
      <c r="J98" s="715"/>
    </row>
    <row r="99" spans="1:10" ht="55.5" customHeight="1">
      <c r="A99" s="82" t="s">
        <v>469</v>
      </c>
      <c r="B99" s="160" t="s">
        <v>1017</v>
      </c>
      <c r="C99" s="82" t="s">
        <v>471</v>
      </c>
      <c r="D99" s="574" t="s">
        <v>311</v>
      </c>
      <c r="E99" s="160" t="str">
        <f>IFERROR(VLOOKUP(D99,'Page accueil'!$A$27:$C$33,3),"")</f>
        <v>Commentaire concernant l'action une fois qu'elle sera évaluée</v>
      </c>
      <c r="F99" s="34" t="str">
        <f>IFERROR(VLOOKUP(D99,'Page accueil'!$A$27:$C$33,2),"")</f>
        <v>Taux</v>
      </c>
      <c r="G99" s="34" t="str">
        <f t="shared" si="8"/>
        <v>Taux</v>
      </c>
      <c r="H99" s="34" t="str">
        <f t="shared" si="9"/>
        <v>Taux</v>
      </c>
      <c r="I99" s="714" t="s">
        <v>783</v>
      </c>
      <c r="J99" s="715"/>
    </row>
    <row r="100" spans="1:10" ht="47" customHeight="1">
      <c r="A100" s="82" t="s">
        <v>472</v>
      </c>
      <c r="B100" s="160" t="s">
        <v>1018</v>
      </c>
      <c r="C100" s="82" t="s">
        <v>474</v>
      </c>
      <c r="D100" s="574" t="s">
        <v>311</v>
      </c>
      <c r="E100" s="160" t="str">
        <f>IFERROR(VLOOKUP(D100,'Page accueil'!$A$27:$C$33,3),"")</f>
        <v>Commentaire concernant l'action une fois qu'elle sera évaluée</v>
      </c>
      <c r="F100" s="34" t="str">
        <f>IFERROR(VLOOKUP(D100,'Page accueil'!$A$27:$C$33,2),"")</f>
        <v>Taux</v>
      </c>
      <c r="G100" s="34" t="str">
        <f t="shared" si="8"/>
        <v>Taux</v>
      </c>
      <c r="H100" s="34" t="str">
        <f t="shared" si="9"/>
        <v>Taux</v>
      </c>
      <c r="I100" s="714" t="s">
        <v>783</v>
      </c>
      <c r="J100" s="715"/>
    </row>
    <row r="101" spans="1:10" ht="47" customHeight="1">
      <c r="A101" s="352" t="s">
        <v>475</v>
      </c>
      <c r="B101" s="353" t="s">
        <v>1019</v>
      </c>
      <c r="C101" s="352" t="s">
        <v>702</v>
      </c>
      <c r="D101" s="574" t="s">
        <v>311</v>
      </c>
      <c r="E101" s="353" t="str">
        <f>IFERROR(VLOOKUP(D101,'Page accueil'!$A$27:$C$33,3),"")</f>
        <v>Commentaire concernant l'action une fois qu'elle sera évaluée</v>
      </c>
      <c r="F101" s="354" t="str">
        <f>IFERROR(VLOOKUP(D101,'Page accueil'!$A$27:$C$33,2),"")</f>
        <v>Taux</v>
      </c>
      <c r="G101" s="354" t="str">
        <f t="shared" si="8"/>
        <v>Taux</v>
      </c>
      <c r="H101" s="354" t="str">
        <f t="shared" si="9"/>
        <v/>
      </c>
      <c r="I101" s="714" t="s">
        <v>783</v>
      </c>
      <c r="J101" s="715"/>
    </row>
    <row r="102" spans="1:10" ht="62.5" customHeight="1">
      <c r="A102" s="374" t="s">
        <v>702</v>
      </c>
      <c r="B102" s="360" t="s">
        <v>1020</v>
      </c>
      <c r="C102" s="374" t="s">
        <v>477</v>
      </c>
      <c r="D102" s="574" t="s">
        <v>311</v>
      </c>
      <c r="E102" s="362" t="str">
        <f>IFERROR(VLOOKUP(D102,'Page accueil'!$A$27:$C$33,3),"")</f>
        <v>Commentaire concernant l'action une fois qu'elle sera évaluée</v>
      </c>
      <c r="F102" s="363" t="str">
        <f>IFERROR(VLOOKUP(D102,'Page accueil'!$A$27:$C$33,2),"")</f>
        <v>Taux</v>
      </c>
      <c r="G102" s="363" t="str">
        <f t="shared" si="8"/>
        <v/>
      </c>
      <c r="H102" s="363" t="str">
        <f t="shared" si="9"/>
        <v>Taux</v>
      </c>
      <c r="I102" s="714" t="s">
        <v>783</v>
      </c>
      <c r="J102" s="715"/>
    </row>
    <row r="103" spans="1:10" ht="49.5" customHeight="1">
      <c r="A103" s="82" t="s">
        <v>478</v>
      </c>
      <c r="B103" s="160" t="s">
        <v>1021</v>
      </c>
      <c r="C103" s="82" t="s">
        <v>480</v>
      </c>
      <c r="D103" s="574" t="s">
        <v>311</v>
      </c>
      <c r="E103" s="160" t="str">
        <f>IFERROR(VLOOKUP(D103,'Page accueil'!$A$27:$C$33,3),"")</f>
        <v>Commentaire concernant l'action une fois qu'elle sera évaluée</v>
      </c>
      <c r="F103" s="34" t="str">
        <f>IFERROR(VLOOKUP(D103,'Page accueil'!$A$27:$C$33,2),"")</f>
        <v>Taux</v>
      </c>
      <c r="G103" s="34" t="str">
        <f t="shared" si="8"/>
        <v>Taux</v>
      </c>
      <c r="H103" s="34" t="str">
        <f t="shared" si="9"/>
        <v>Taux</v>
      </c>
      <c r="I103" s="714" t="s">
        <v>783</v>
      </c>
      <c r="J103" s="715"/>
    </row>
    <row r="104" spans="1:10" ht="45" customHeight="1">
      <c r="A104" s="374" t="s">
        <v>702</v>
      </c>
      <c r="B104" s="360" t="s">
        <v>1189</v>
      </c>
      <c r="C104" s="374" t="s">
        <v>482</v>
      </c>
      <c r="D104" s="574" t="s">
        <v>311</v>
      </c>
      <c r="E104" s="362" t="str">
        <f>IFERROR(VLOOKUP(D104,'Page accueil'!$A$27:$C$33,3),"")</f>
        <v>Commentaire concernant l'action une fois qu'elle sera évaluée</v>
      </c>
      <c r="F104" s="363" t="str">
        <f>IFERROR(VLOOKUP(D104,'Page accueil'!$A$27:$C$33,2),"")</f>
        <v>Taux</v>
      </c>
      <c r="G104" s="363" t="str">
        <f t="shared" si="8"/>
        <v/>
      </c>
      <c r="H104" s="363" t="str">
        <f t="shared" si="9"/>
        <v>Taux</v>
      </c>
      <c r="I104" s="714" t="s">
        <v>783</v>
      </c>
      <c r="J104" s="715"/>
    </row>
    <row r="105" spans="1:10" ht="47" customHeight="1">
      <c r="A105" s="374" t="s">
        <v>702</v>
      </c>
      <c r="B105" s="360" t="s">
        <v>1190</v>
      </c>
      <c r="C105" s="374" t="s">
        <v>484</v>
      </c>
      <c r="D105" s="574" t="s">
        <v>311</v>
      </c>
      <c r="E105" s="362" t="str">
        <f>IFERROR(VLOOKUP(D105,'Page accueil'!$A$27:$C$33,3),"")</f>
        <v>Commentaire concernant l'action une fois qu'elle sera évaluée</v>
      </c>
      <c r="F105" s="363" t="str">
        <f>IFERROR(VLOOKUP(D105,'Page accueil'!$A$27:$C$33,2),"")</f>
        <v>Taux</v>
      </c>
      <c r="G105" s="363" t="str">
        <f t="shared" si="8"/>
        <v/>
      </c>
      <c r="H105" s="363" t="str">
        <f t="shared" si="9"/>
        <v>Taux</v>
      </c>
      <c r="I105" s="714" t="s">
        <v>783</v>
      </c>
      <c r="J105" s="715"/>
    </row>
    <row r="106" spans="1:10" ht="46" customHeight="1">
      <c r="A106" s="374" t="s">
        <v>702</v>
      </c>
      <c r="B106" s="360" t="s">
        <v>1191</v>
      </c>
      <c r="C106" s="374" t="s">
        <v>486</v>
      </c>
      <c r="D106" s="574" t="s">
        <v>311</v>
      </c>
      <c r="E106" s="362" t="str">
        <f>IFERROR(VLOOKUP(D106,'Page accueil'!$A$27:$C$33,3),"")</f>
        <v>Commentaire concernant l'action une fois qu'elle sera évaluée</v>
      </c>
      <c r="F106" s="363" t="str">
        <f>IFERROR(VLOOKUP(D106,'Page accueil'!$A$27:$C$33,2),"")</f>
        <v>Taux</v>
      </c>
      <c r="G106" s="363" t="str">
        <f t="shared" si="8"/>
        <v/>
      </c>
      <c r="H106" s="363" t="str">
        <f t="shared" si="9"/>
        <v>Taux</v>
      </c>
      <c r="I106" s="714" t="s">
        <v>783</v>
      </c>
      <c r="J106" s="715"/>
    </row>
    <row r="107" spans="1:10" ht="46" customHeight="1">
      <c r="A107" s="374" t="s">
        <v>702</v>
      </c>
      <c r="B107" s="360" t="s">
        <v>1192</v>
      </c>
      <c r="C107" s="374" t="s">
        <v>488</v>
      </c>
      <c r="D107" s="574" t="s">
        <v>311</v>
      </c>
      <c r="E107" s="362" t="str">
        <f>IFERROR(VLOOKUP(D107,'Page accueil'!$A$27:$C$33,3),"")</f>
        <v>Commentaire concernant l'action une fois qu'elle sera évaluée</v>
      </c>
      <c r="F107" s="363" t="str">
        <f>IFERROR(VLOOKUP(D107,'Page accueil'!$A$27:$C$33,2),"")</f>
        <v>Taux</v>
      </c>
      <c r="G107" s="363" t="str">
        <f t="shared" si="8"/>
        <v/>
      </c>
      <c r="H107" s="363" t="str">
        <f t="shared" si="9"/>
        <v>Taux</v>
      </c>
      <c r="I107" s="714" t="s">
        <v>783</v>
      </c>
      <c r="J107" s="715"/>
    </row>
    <row r="108" spans="1:10" ht="54" customHeight="1" thickBot="1">
      <c r="A108" s="141" t="s">
        <v>702</v>
      </c>
      <c r="B108" s="159" t="s">
        <v>1193</v>
      </c>
      <c r="C108" s="141" t="s">
        <v>489</v>
      </c>
      <c r="D108" s="574" t="s">
        <v>311</v>
      </c>
      <c r="E108" s="142" t="str">
        <f>IFERROR(VLOOKUP(D108,'Page accueil'!$A$27:$C$33,3),"")</f>
        <v>Commentaire concernant l'action une fois qu'elle sera évaluée</v>
      </c>
      <c r="F108" s="143" t="str">
        <f>IFERROR(VLOOKUP(D108,'Page accueil'!$A$27:$C$33,2),"")</f>
        <v>Taux</v>
      </c>
      <c r="G108" s="143" t="str">
        <f t="shared" si="8"/>
        <v/>
      </c>
      <c r="H108" s="143" t="str">
        <f t="shared" si="9"/>
        <v>Taux</v>
      </c>
      <c r="I108" s="697" t="s">
        <v>783</v>
      </c>
      <c r="J108" s="698"/>
    </row>
    <row r="109" spans="1:10" s="79" customFormat="1" ht="43" customHeight="1" thickBot="1">
      <c r="A109" s="93" t="s">
        <v>6</v>
      </c>
      <c r="B109" s="103" t="s">
        <v>638</v>
      </c>
      <c r="C109" s="93" t="s">
        <v>172</v>
      </c>
      <c r="D109" s="94" t="str">
        <f>IFERROR(VLOOKUP(F109,'Page accueil'!$A$36:$E$40,3),"")</f>
        <v/>
      </c>
      <c r="E109" s="94" t="str">
        <f>IFERROR(VLOOKUP(F109,'Page accueil'!$A$36:$E$40,5),"")</f>
        <v/>
      </c>
      <c r="F109" s="95" t="str">
        <f>IFERROR(AVERAGE(F110:F112),"")</f>
        <v/>
      </c>
      <c r="G109" s="96" t="str">
        <f>IFERROR(AVERAGE(G110:G112),"")</f>
        <v/>
      </c>
      <c r="H109" s="97" t="str">
        <f>IFERROR(AVERAGE(H110:H112),"")</f>
        <v/>
      </c>
      <c r="I109" s="710" t="s">
        <v>783</v>
      </c>
      <c r="J109" s="700"/>
    </row>
    <row r="110" spans="1:10" ht="60" customHeight="1">
      <c r="A110" s="157" t="s">
        <v>6</v>
      </c>
      <c r="B110" s="116" t="s">
        <v>1022</v>
      </c>
      <c r="C110" s="43" t="s">
        <v>172</v>
      </c>
      <c r="D110" s="574" t="s">
        <v>311</v>
      </c>
      <c r="E110" s="117" t="str">
        <f>IFERROR(VLOOKUP(D110,'Page accueil'!$A$27:$C$33,3),"")</f>
        <v>Commentaire concernant l'action une fois qu'elle sera évaluée</v>
      </c>
      <c r="F110" s="118" t="str">
        <f>IFERROR(VLOOKUP(D110,'Page accueil'!$A$27:$C$33,2),"")</f>
        <v>Taux</v>
      </c>
      <c r="G110" s="118" t="str">
        <f>IFERROR(IF(A110="N/A","",F110),"")</f>
        <v>Taux</v>
      </c>
      <c r="H110" s="118" t="str">
        <f>IFERROR(IF(C110="N/A","",F110),"")</f>
        <v>Taux</v>
      </c>
      <c r="I110" s="701" t="s">
        <v>783</v>
      </c>
      <c r="J110" s="702"/>
    </row>
    <row r="111" spans="1:10" ht="85" customHeight="1">
      <c r="A111" s="372" t="s">
        <v>702</v>
      </c>
      <c r="B111" s="373" t="s">
        <v>1194</v>
      </c>
      <c r="C111" s="374" t="s">
        <v>490</v>
      </c>
      <c r="D111" s="574" t="s">
        <v>311</v>
      </c>
      <c r="E111" s="362" t="str">
        <f>IFERROR(VLOOKUP(D111,'Page accueil'!$A$27:$C$33,3),"")</f>
        <v>Commentaire concernant l'action une fois qu'elle sera évaluée</v>
      </c>
      <c r="F111" s="363" t="str">
        <f>IFERROR(VLOOKUP(D111,'Page accueil'!$A$27:$C$33,2),"")</f>
        <v>Taux</v>
      </c>
      <c r="G111" s="363" t="str">
        <f>IFERROR(IF(A111="N/A","",F111),"")</f>
        <v/>
      </c>
      <c r="H111" s="363" t="str">
        <f>IFERROR(IF(C111="N/A","",F111),"")</f>
        <v>Taux</v>
      </c>
      <c r="I111" s="695" t="s">
        <v>783</v>
      </c>
      <c r="J111" s="696"/>
    </row>
    <row r="112" spans="1:10" ht="53" customHeight="1" thickBot="1">
      <c r="A112" s="149" t="s">
        <v>702</v>
      </c>
      <c r="B112" s="150" t="s">
        <v>1195</v>
      </c>
      <c r="C112" s="141" t="s">
        <v>492</v>
      </c>
      <c r="D112" s="574" t="s">
        <v>311</v>
      </c>
      <c r="E112" s="142" t="str">
        <f>IFERROR(VLOOKUP(D112,'Page accueil'!$A$27:$C$33,3),"")</f>
        <v>Commentaire concernant l'action une fois qu'elle sera évaluée</v>
      </c>
      <c r="F112" s="143" t="str">
        <f>IFERROR(VLOOKUP(D112,'Page accueil'!$A$27:$C$33,2),"")</f>
        <v>Taux</v>
      </c>
      <c r="G112" s="143" t="str">
        <f>IFERROR(IF(A112="N/A","",F112),"")</f>
        <v/>
      </c>
      <c r="H112" s="143" t="str">
        <f>IFERROR(IF(C112="N/A","",F112),"")</f>
        <v>Taux</v>
      </c>
      <c r="I112" s="697" t="s">
        <v>783</v>
      </c>
      <c r="J112" s="698"/>
    </row>
    <row r="113" spans="1:10" s="79" customFormat="1" ht="43" customHeight="1" thickBot="1">
      <c r="A113" s="93" t="s">
        <v>7</v>
      </c>
      <c r="B113" s="103" t="s">
        <v>639</v>
      </c>
      <c r="C113" s="93" t="s">
        <v>173</v>
      </c>
      <c r="D113" s="94" t="str">
        <f>IFERROR(VLOOKUP(F113,'Page accueil'!$A$36:$E$40,3),"")</f>
        <v/>
      </c>
      <c r="E113" s="94" t="str">
        <f>IFERROR(VLOOKUP(F113,'Page accueil'!$A$36:$E$40,5),"")</f>
        <v/>
      </c>
      <c r="F113" s="95" t="str">
        <f>IFERROR(AVERAGE(F114:F120),"")</f>
        <v/>
      </c>
      <c r="G113" s="96" t="str">
        <f>IFERROR(AVERAGE(G114:G120),"")</f>
        <v/>
      </c>
      <c r="H113" s="97" t="str">
        <f>IFERROR(AVERAGE(H114:H120),"")</f>
        <v/>
      </c>
      <c r="I113" s="710" t="s">
        <v>783</v>
      </c>
      <c r="J113" s="700"/>
    </row>
    <row r="114" spans="1:10" ht="57.75" customHeight="1">
      <c r="A114" s="157" t="s">
        <v>493</v>
      </c>
      <c r="B114" s="116" t="s">
        <v>1023</v>
      </c>
      <c r="C114" s="43" t="s">
        <v>495</v>
      </c>
      <c r="D114" s="574" t="s">
        <v>311</v>
      </c>
      <c r="E114" s="117" t="str">
        <f>IFERROR(VLOOKUP(D114,'Page accueil'!$A$27:$C$33,3),"")</f>
        <v>Commentaire concernant l'action une fois qu'elle sera évaluée</v>
      </c>
      <c r="F114" s="118" t="str">
        <f>IFERROR(VLOOKUP(D114,'Page accueil'!$A$27:$C$33,2),"")</f>
        <v>Taux</v>
      </c>
      <c r="G114" s="118" t="str">
        <f t="shared" ref="G114:G120" si="10">IFERROR(IF(A114="N/A","",F114),"")</f>
        <v>Taux</v>
      </c>
      <c r="H114" s="118" t="str">
        <f t="shared" ref="H114:H120" si="11">IFERROR(IF(C114="N/A","",F114),"")</f>
        <v>Taux</v>
      </c>
      <c r="I114" s="701" t="s">
        <v>783</v>
      </c>
      <c r="J114" s="702"/>
    </row>
    <row r="115" spans="1:10" ht="43.5" customHeight="1">
      <c r="A115" s="355" t="s">
        <v>496</v>
      </c>
      <c r="B115" s="356" t="s">
        <v>1024</v>
      </c>
      <c r="C115" s="82" t="s">
        <v>498</v>
      </c>
      <c r="D115" s="574" t="s">
        <v>311</v>
      </c>
      <c r="E115" s="160" t="str">
        <f>IFERROR(VLOOKUP(D115,'Page accueil'!$A$27:$C$33,3),"")</f>
        <v>Commentaire concernant l'action une fois qu'elle sera évaluée</v>
      </c>
      <c r="F115" s="34" t="str">
        <f>IFERROR(VLOOKUP(D115,'Page accueil'!$A$27:$C$33,2),"")</f>
        <v>Taux</v>
      </c>
      <c r="G115" s="34" t="str">
        <f t="shared" si="10"/>
        <v>Taux</v>
      </c>
      <c r="H115" s="34" t="str">
        <f t="shared" si="11"/>
        <v>Taux</v>
      </c>
      <c r="I115" s="695" t="s">
        <v>783</v>
      </c>
      <c r="J115" s="696"/>
    </row>
    <row r="116" spans="1:10" ht="51" customHeight="1">
      <c r="A116" s="355" t="s">
        <v>499</v>
      </c>
      <c r="B116" s="356" t="s">
        <v>1025</v>
      </c>
      <c r="C116" s="82" t="s">
        <v>501</v>
      </c>
      <c r="D116" s="574" t="s">
        <v>311</v>
      </c>
      <c r="E116" s="160" t="str">
        <f>IFERROR(VLOOKUP(D116,'Page accueil'!$A$27:$C$33,3),"")</f>
        <v>Commentaire concernant l'action une fois qu'elle sera évaluée</v>
      </c>
      <c r="F116" s="34" t="str">
        <f>IFERROR(VLOOKUP(D116,'Page accueil'!$A$27:$C$33,2),"")</f>
        <v>Taux</v>
      </c>
      <c r="G116" s="34" t="str">
        <f t="shared" si="10"/>
        <v>Taux</v>
      </c>
      <c r="H116" s="34" t="str">
        <f t="shared" si="11"/>
        <v>Taux</v>
      </c>
      <c r="I116" s="695" t="s">
        <v>783</v>
      </c>
      <c r="J116" s="696"/>
    </row>
    <row r="117" spans="1:10" ht="47" customHeight="1">
      <c r="A117" s="372" t="s">
        <v>702</v>
      </c>
      <c r="B117" s="373" t="s">
        <v>1026</v>
      </c>
      <c r="C117" s="374" t="s">
        <v>503</v>
      </c>
      <c r="D117" s="574" t="s">
        <v>311</v>
      </c>
      <c r="E117" s="362" t="str">
        <f>IFERROR(VLOOKUP(D117,'Page accueil'!$A$27:$C$33,3),"")</f>
        <v>Commentaire concernant l'action une fois qu'elle sera évaluée</v>
      </c>
      <c r="F117" s="363" t="str">
        <f>IFERROR(VLOOKUP(D117,'Page accueil'!$A$27:$C$33,2),"")</f>
        <v>Taux</v>
      </c>
      <c r="G117" s="363" t="str">
        <f t="shared" si="10"/>
        <v/>
      </c>
      <c r="H117" s="363" t="str">
        <f t="shared" si="11"/>
        <v>Taux</v>
      </c>
      <c r="I117" s="695" t="s">
        <v>783</v>
      </c>
      <c r="J117" s="696"/>
    </row>
    <row r="118" spans="1:10" ht="47" customHeight="1">
      <c r="A118" s="355" t="s">
        <v>504</v>
      </c>
      <c r="B118" s="356" t="s">
        <v>1027</v>
      </c>
      <c r="C118" s="82" t="s">
        <v>506</v>
      </c>
      <c r="D118" s="574" t="s">
        <v>311</v>
      </c>
      <c r="E118" s="160" t="str">
        <f>IFERROR(VLOOKUP(D118,'Page accueil'!$A$27:$C$33,3),"")</f>
        <v>Commentaire concernant l'action une fois qu'elle sera évaluée</v>
      </c>
      <c r="F118" s="34" t="str">
        <f>IFERROR(VLOOKUP(D118,'Page accueil'!$A$27:$C$33,2),"")</f>
        <v>Taux</v>
      </c>
      <c r="G118" s="34" t="str">
        <f t="shared" si="10"/>
        <v>Taux</v>
      </c>
      <c r="H118" s="34" t="str">
        <f t="shared" si="11"/>
        <v>Taux</v>
      </c>
      <c r="I118" s="695" t="s">
        <v>783</v>
      </c>
      <c r="J118" s="696"/>
    </row>
    <row r="119" spans="1:10" ht="47" customHeight="1">
      <c r="A119" s="372" t="s">
        <v>702</v>
      </c>
      <c r="B119" s="373" t="s">
        <v>1028</v>
      </c>
      <c r="C119" s="374" t="s">
        <v>508</v>
      </c>
      <c r="D119" s="574" t="s">
        <v>311</v>
      </c>
      <c r="E119" s="362" t="str">
        <f>IFERROR(VLOOKUP(D119,'Page accueil'!$A$27:$C$33,3),"")</f>
        <v>Commentaire concernant l'action une fois qu'elle sera évaluée</v>
      </c>
      <c r="F119" s="363" t="str">
        <f>IFERROR(VLOOKUP(D119,'Page accueil'!$A$27:$C$33,2),"")</f>
        <v>Taux</v>
      </c>
      <c r="G119" s="363" t="str">
        <f t="shared" si="10"/>
        <v/>
      </c>
      <c r="H119" s="363" t="str">
        <f t="shared" si="11"/>
        <v>Taux</v>
      </c>
      <c r="I119" s="695" t="s">
        <v>783</v>
      </c>
      <c r="J119" s="696"/>
    </row>
    <row r="120" spans="1:10" ht="47" customHeight="1" thickBot="1">
      <c r="A120" s="158" t="s">
        <v>509</v>
      </c>
      <c r="B120" s="132" t="s">
        <v>1167</v>
      </c>
      <c r="C120" s="85" t="s">
        <v>702</v>
      </c>
      <c r="D120" s="574" t="s">
        <v>311</v>
      </c>
      <c r="E120" s="86" t="str">
        <f>IFERROR(VLOOKUP(D120,'Page accueil'!$A$27:$C$33,3),"")</f>
        <v>Commentaire concernant l'action une fois qu'elle sera évaluée</v>
      </c>
      <c r="F120" s="87" t="str">
        <f>IFERROR(VLOOKUP(D120,'Page accueil'!$A$27:$C$33,2),"")</f>
        <v>Taux</v>
      </c>
      <c r="G120" s="87" t="str">
        <f t="shared" si="10"/>
        <v>Taux</v>
      </c>
      <c r="H120" s="87" t="str">
        <f t="shared" si="11"/>
        <v/>
      </c>
      <c r="I120" s="697" t="s">
        <v>783</v>
      </c>
      <c r="J120" s="698"/>
    </row>
    <row r="121" spans="1:10" s="79" customFormat="1" ht="43" customHeight="1" thickBot="1">
      <c r="A121" s="103" t="s">
        <v>8</v>
      </c>
      <c r="B121" s="103" t="s">
        <v>640</v>
      </c>
      <c r="C121" s="93"/>
      <c r="D121" s="94" t="str">
        <f>IFERROR(VLOOKUP(F121,'Page accueil'!$A$36:$E$40,3),"")</f>
        <v/>
      </c>
      <c r="E121" s="94" t="str">
        <f>IFERROR(VLOOKUP(F121,'Page accueil'!$A$36:$E$40,5),"")</f>
        <v/>
      </c>
      <c r="F121" s="95" t="str">
        <f>IFERROR(AVERAGE(F122:F145),"")</f>
        <v/>
      </c>
      <c r="G121" s="96" t="str">
        <f>IFERROR(AVERAGE(G122:G145),"")</f>
        <v/>
      </c>
      <c r="H121" s="97" t="str">
        <f>IFERROR(AVERAGE(H122:H145),"")</f>
        <v/>
      </c>
      <c r="I121" s="710" t="s">
        <v>783</v>
      </c>
      <c r="J121" s="700"/>
    </row>
    <row r="122" spans="1:10" ht="55" customHeight="1">
      <c r="A122" s="157" t="s">
        <v>510</v>
      </c>
      <c r="B122" s="116" t="s">
        <v>1029</v>
      </c>
      <c r="C122" s="43" t="s">
        <v>511</v>
      </c>
      <c r="D122" s="574" t="s">
        <v>311</v>
      </c>
      <c r="E122" s="117" t="str">
        <f>IFERROR(VLOOKUP(D122,'Page accueil'!$A$27:$C$33,3),"")</f>
        <v>Commentaire concernant l'action une fois qu'elle sera évaluée</v>
      </c>
      <c r="F122" s="118" t="str">
        <f>IFERROR(VLOOKUP(D122,'Page accueil'!$A$27:$C$33,2),"")</f>
        <v>Taux</v>
      </c>
      <c r="G122" s="118" t="str">
        <f t="shared" ref="G122:G132" si="12">IFERROR(IF(A122="N/A","",F122),"")</f>
        <v>Taux</v>
      </c>
      <c r="H122" s="118" t="str">
        <f t="shared" ref="H122:H132" si="13">IFERROR(IF(C122="N/A","",F122),"")</f>
        <v>Taux</v>
      </c>
      <c r="I122" s="701" t="s">
        <v>783</v>
      </c>
      <c r="J122" s="702"/>
    </row>
    <row r="123" spans="1:10" ht="43" customHeight="1">
      <c r="A123" s="355" t="s">
        <v>510</v>
      </c>
      <c r="B123" s="356" t="s">
        <v>1030</v>
      </c>
      <c r="C123" s="82" t="s">
        <v>513</v>
      </c>
      <c r="D123" s="574" t="s">
        <v>311</v>
      </c>
      <c r="E123" s="160" t="str">
        <f>IFERROR(VLOOKUP(D123,'Page accueil'!$A$27:$C$33,3),"")</f>
        <v>Commentaire concernant l'action une fois qu'elle sera évaluée</v>
      </c>
      <c r="F123" s="34" t="str">
        <f>IFERROR(VLOOKUP(D123,'Page accueil'!$A$27:$C$33,2),"")</f>
        <v>Taux</v>
      </c>
      <c r="G123" s="34" t="str">
        <f t="shared" si="12"/>
        <v>Taux</v>
      </c>
      <c r="H123" s="34" t="str">
        <f t="shared" si="13"/>
        <v>Taux</v>
      </c>
      <c r="I123" s="695" t="s">
        <v>783</v>
      </c>
      <c r="J123" s="696"/>
    </row>
    <row r="124" spans="1:10" ht="43" customHeight="1">
      <c r="A124" s="355" t="s">
        <v>510</v>
      </c>
      <c r="B124" s="356" t="s">
        <v>1031</v>
      </c>
      <c r="C124" s="82" t="s">
        <v>515</v>
      </c>
      <c r="D124" s="574" t="s">
        <v>311</v>
      </c>
      <c r="E124" s="160" t="str">
        <f>IFERROR(VLOOKUP(D124,'Page accueil'!$A$27:$C$33,3),"")</f>
        <v>Commentaire concernant l'action une fois qu'elle sera évaluée</v>
      </c>
      <c r="F124" s="34" t="str">
        <f>IFERROR(VLOOKUP(D124,'Page accueil'!$A$27:$C$33,2),"")</f>
        <v>Taux</v>
      </c>
      <c r="G124" s="34" t="str">
        <f t="shared" si="12"/>
        <v>Taux</v>
      </c>
      <c r="H124" s="34" t="str">
        <f t="shared" si="13"/>
        <v>Taux</v>
      </c>
      <c r="I124" s="695" t="s">
        <v>783</v>
      </c>
      <c r="J124" s="696"/>
    </row>
    <row r="125" spans="1:10" ht="47" customHeight="1">
      <c r="A125" s="355" t="s">
        <v>510</v>
      </c>
      <c r="B125" s="356" t="s">
        <v>1032</v>
      </c>
      <c r="C125" s="355" t="s">
        <v>517</v>
      </c>
      <c r="D125" s="574" t="s">
        <v>311</v>
      </c>
      <c r="E125" s="589" t="str">
        <f>IFERROR(VLOOKUP(D125,'Page accueil'!$A$27:$C$33,3),"")</f>
        <v>Commentaire concernant l'action une fois qu'elle sera évaluée</v>
      </c>
      <c r="F125" s="34" t="str">
        <f>IFERROR(VLOOKUP(D125,'Page accueil'!$A$27:$C$33,2),"")</f>
        <v>Taux</v>
      </c>
      <c r="G125" s="34" t="str">
        <f t="shared" si="12"/>
        <v>Taux</v>
      </c>
      <c r="H125" s="34" t="str">
        <f t="shared" si="13"/>
        <v>Taux</v>
      </c>
      <c r="I125" s="695" t="s">
        <v>783</v>
      </c>
      <c r="J125" s="696"/>
    </row>
    <row r="126" spans="1:10" ht="59" customHeight="1">
      <c r="A126" s="372" t="s">
        <v>702</v>
      </c>
      <c r="B126" s="373" t="s">
        <v>1196</v>
      </c>
      <c r="C126" s="372" t="s">
        <v>519</v>
      </c>
      <c r="D126" s="574" t="s">
        <v>311</v>
      </c>
      <c r="E126" s="588" t="str">
        <f>IFERROR(VLOOKUP(D126,'Page accueil'!$A$27:$C$33,3),"")</f>
        <v>Commentaire concernant l'action une fois qu'elle sera évaluée</v>
      </c>
      <c r="F126" s="363" t="str">
        <f>IFERROR(VLOOKUP(D126,'Page accueil'!$A$27:$C$33,2),"")</f>
        <v>Taux</v>
      </c>
      <c r="G126" s="363" t="str">
        <f t="shared" si="12"/>
        <v/>
      </c>
      <c r="H126" s="363" t="str">
        <f t="shared" si="13"/>
        <v>Taux</v>
      </c>
      <c r="I126" s="695" t="s">
        <v>783</v>
      </c>
      <c r="J126" s="696"/>
    </row>
    <row r="127" spans="1:10" ht="59" customHeight="1">
      <c r="A127" s="372" t="s">
        <v>702</v>
      </c>
      <c r="B127" s="373" t="s">
        <v>1197</v>
      </c>
      <c r="C127" s="374" t="s">
        <v>521</v>
      </c>
      <c r="D127" s="574" t="s">
        <v>311</v>
      </c>
      <c r="E127" s="362" t="str">
        <f>IFERROR(VLOOKUP(D127,'Page accueil'!$A$27:$C$33,3),"")</f>
        <v>Commentaire concernant l'action une fois qu'elle sera évaluée</v>
      </c>
      <c r="F127" s="363" t="str">
        <f>IFERROR(VLOOKUP(D127,'Page accueil'!$A$27:$C$33,2),"")</f>
        <v>Taux</v>
      </c>
      <c r="G127" s="363" t="str">
        <f t="shared" si="12"/>
        <v/>
      </c>
      <c r="H127" s="363" t="str">
        <f t="shared" si="13"/>
        <v>Taux</v>
      </c>
      <c r="I127" s="695" t="s">
        <v>783</v>
      </c>
      <c r="J127" s="696"/>
    </row>
    <row r="128" spans="1:10" ht="59" customHeight="1">
      <c r="A128" s="372" t="s">
        <v>702</v>
      </c>
      <c r="B128" s="373" t="s">
        <v>1198</v>
      </c>
      <c r="C128" s="374" t="s">
        <v>523</v>
      </c>
      <c r="D128" s="574" t="s">
        <v>311</v>
      </c>
      <c r="E128" s="362" t="str">
        <f>IFERROR(VLOOKUP(D128,'Page accueil'!$A$27:$C$33,3),"")</f>
        <v>Commentaire concernant l'action une fois qu'elle sera évaluée</v>
      </c>
      <c r="F128" s="363" t="str">
        <f>IFERROR(VLOOKUP(D128,'Page accueil'!$A$27:$C$33,2),"")</f>
        <v>Taux</v>
      </c>
      <c r="G128" s="363" t="str">
        <f t="shared" si="12"/>
        <v/>
      </c>
      <c r="H128" s="363" t="str">
        <f t="shared" si="13"/>
        <v>Taux</v>
      </c>
      <c r="I128" s="695" t="s">
        <v>783</v>
      </c>
      <c r="J128" s="696"/>
    </row>
    <row r="129" spans="1:10" ht="47" customHeight="1">
      <c r="A129" s="355" t="s">
        <v>510</v>
      </c>
      <c r="B129" s="356" t="s">
        <v>1033</v>
      </c>
      <c r="C129" s="82" t="s">
        <v>525</v>
      </c>
      <c r="D129" s="574" t="s">
        <v>311</v>
      </c>
      <c r="E129" s="160" t="str">
        <f>IFERROR(VLOOKUP(D129,'Page accueil'!$A$27:$C$33,3),"")</f>
        <v>Commentaire concernant l'action une fois qu'elle sera évaluée</v>
      </c>
      <c r="F129" s="34" t="str">
        <f>IFERROR(VLOOKUP(D129,'Page accueil'!$A$27:$C$33,2),"")</f>
        <v>Taux</v>
      </c>
      <c r="G129" s="34" t="str">
        <f t="shared" si="12"/>
        <v>Taux</v>
      </c>
      <c r="H129" s="34" t="str">
        <f t="shared" si="13"/>
        <v>Taux</v>
      </c>
      <c r="I129" s="695" t="s">
        <v>783</v>
      </c>
      <c r="J129" s="696"/>
    </row>
    <row r="130" spans="1:10" ht="47" customHeight="1">
      <c r="A130" s="372" t="s">
        <v>702</v>
      </c>
      <c r="B130" s="373" t="s">
        <v>1199</v>
      </c>
      <c r="C130" s="374" t="s">
        <v>527</v>
      </c>
      <c r="D130" s="574" t="s">
        <v>311</v>
      </c>
      <c r="E130" s="362" t="str">
        <f>IFERROR(VLOOKUP(D130,'Page accueil'!$A$27:$C$33,3),"")</f>
        <v>Commentaire concernant l'action une fois qu'elle sera évaluée</v>
      </c>
      <c r="F130" s="363" t="str">
        <f>IFERROR(VLOOKUP(D130,'Page accueil'!$A$27:$C$33,2),"")</f>
        <v>Taux</v>
      </c>
      <c r="G130" s="363" t="str">
        <f t="shared" si="12"/>
        <v/>
      </c>
      <c r="H130" s="363" t="str">
        <f t="shared" si="13"/>
        <v>Taux</v>
      </c>
      <c r="I130" s="695" t="s">
        <v>783</v>
      </c>
      <c r="J130" s="696"/>
    </row>
    <row r="131" spans="1:10" ht="47" customHeight="1">
      <c r="A131" s="372" t="s">
        <v>702</v>
      </c>
      <c r="B131" s="373" t="s">
        <v>1200</v>
      </c>
      <c r="C131" s="374" t="s">
        <v>529</v>
      </c>
      <c r="D131" s="574" t="s">
        <v>311</v>
      </c>
      <c r="E131" s="362" t="str">
        <f>IFERROR(VLOOKUP(D131,'Page accueil'!$A$27:$C$33,3),"")</f>
        <v>Commentaire concernant l'action une fois qu'elle sera évaluée</v>
      </c>
      <c r="F131" s="363" t="str">
        <f>IFERROR(VLOOKUP(D131,'Page accueil'!$A$27:$C$33,2),"")</f>
        <v>Taux</v>
      </c>
      <c r="G131" s="363" t="str">
        <f t="shared" si="12"/>
        <v/>
      </c>
      <c r="H131" s="363" t="str">
        <f t="shared" si="13"/>
        <v>Taux</v>
      </c>
      <c r="I131" s="695" t="s">
        <v>783</v>
      </c>
      <c r="J131" s="696"/>
    </row>
    <row r="132" spans="1:10" ht="47" customHeight="1">
      <c r="A132" s="372" t="s">
        <v>702</v>
      </c>
      <c r="B132" s="373" t="s">
        <v>1201</v>
      </c>
      <c r="C132" s="374" t="s">
        <v>531</v>
      </c>
      <c r="D132" s="574" t="s">
        <v>311</v>
      </c>
      <c r="E132" s="362" t="str">
        <f>IFERROR(VLOOKUP(D132,'Page accueil'!$A$27:$C$33,3),"")</f>
        <v>Commentaire concernant l'action une fois qu'elle sera évaluée</v>
      </c>
      <c r="F132" s="363" t="str">
        <f>IFERROR(VLOOKUP(D132,'Page accueil'!$A$27:$C$33,2),"")</f>
        <v>Taux</v>
      </c>
      <c r="G132" s="363" t="str">
        <f t="shared" si="12"/>
        <v/>
      </c>
      <c r="H132" s="363" t="str">
        <f t="shared" si="13"/>
        <v>Taux</v>
      </c>
      <c r="I132" s="695" t="s">
        <v>783</v>
      </c>
      <c r="J132" s="696"/>
    </row>
    <row r="133" spans="1:10" ht="28" customHeight="1">
      <c r="A133" s="80" t="s">
        <v>9</v>
      </c>
      <c r="B133" s="80" t="s">
        <v>532</v>
      </c>
      <c r="C133" s="62" t="s">
        <v>18</v>
      </c>
      <c r="D133" s="65"/>
      <c r="E133" s="66"/>
      <c r="F133" s="66"/>
      <c r="G133" s="66"/>
      <c r="H133" s="66"/>
      <c r="I133" s="66"/>
      <c r="J133" s="67"/>
    </row>
    <row r="134" spans="1:10" ht="99" customHeight="1">
      <c r="A134" s="355" t="s">
        <v>533</v>
      </c>
      <c r="B134" s="356" t="s">
        <v>1034</v>
      </c>
      <c r="C134" s="82" t="s">
        <v>534</v>
      </c>
      <c r="D134" s="574" t="s">
        <v>311</v>
      </c>
      <c r="E134" s="160" t="str">
        <f>IFERROR(VLOOKUP(D134,'Page accueil'!$A$27:$C$33,3),"")</f>
        <v>Commentaire concernant l'action une fois qu'elle sera évaluée</v>
      </c>
      <c r="F134" s="34" t="str">
        <f>IFERROR(VLOOKUP(D134,'Page accueil'!$A$27:$C$33,2),"")</f>
        <v>Taux</v>
      </c>
      <c r="G134" s="34" t="str">
        <f t="shared" ref="G134:G140" si="14">IFERROR(IF(A134="N/A","",F134),"")</f>
        <v>Taux</v>
      </c>
      <c r="H134" s="34" t="str">
        <f t="shared" ref="H134:H140" si="15">IFERROR(IF(C134="N/A","",F134),"")</f>
        <v>Taux</v>
      </c>
      <c r="I134" s="695" t="s">
        <v>783</v>
      </c>
      <c r="J134" s="696"/>
    </row>
    <row r="135" spans="1:10" ht="53" customHeight="1">
      <c r="A135" s="372" t="s">
        <v>702</v>
      </c>
      <c r="B135" s="373" t="s">
        <v>1202</v>
      </c>
      <c r="C135" s="374" t="s">
        <v>536</v>
      </c>
      <c r="D135" s="574" t="s">
        <v>311</v>
      </c>
      <c r="E135" s="362" t="str">
        <f>IFERROR(VLOOKUP(D135,'Page accueil'!$A$27:$C$33,3),"")</f>
        <v>Commentaire concernant l'action une fois qu'elle sera évaluée</v>
      </c>
      <c r="F135" s="363" t="str">
        <f>IFERROR(VLOOKUP(D135,'Page accueil'!$A$27:$C$33,2),"")</f>
        <v>Taux</v>
      </c>
      <c r="G135" s="363" t="str">
        <f t="shared" si="14"/>
        <v/>
      </c>
      <c r="H135" s="363" t="str">
        <f t="shared" si="15"/>
        <v>Taux</v>
      </c>
      <c r="I135" s="695" t="s">
        <v>783</v>
      </c>
      <c r="J135" s="696"/>
    </row>
    <row r="136" spans="1:10" ht="53" customHeight="1">
      <c r="A136" s="372" t="s">
        <v>702</v>
      </c>
      <c r="B136" s="373" t="s">
        <v>1203</v>
      </c>
      <c r="C136" s="374" t="s">
        <v>538</v>
      </c>
      <c r="D136" s="574" t="s">
        <v>311</v>
      </c>
      <c r="E136" s="362" t="str">
        <f>IFERROR(VLOOKUP(D136,'Page accueil'!$A$27:$C$33,3),"")</f>
        <v>Commentaire concernant l'action une fois qu'elle sera évaluée</v>
      </c>
      <c r="F136" s="363" t="str">
        <f>IFERROR(VLOOKUP(D136,'Page accueil'!$A$27:$C$33,2),"")</f>
        <v>Taux</v>
      </c>
      <c r="G136" s="363" t="str">
        <f t="shared" si="14"/>
        <v/>
      </c>
      <c r="H136" s="363" t="str">
        <f t="shared" si="15"/>
        <v>Taux</v>
      </c>
      <c r="I136" s="695" t="s">
        <v>783</v>
      </c>
      <c r="J136" s="696"/>
    </row>
    <row r="137" spans="1:10" ht="53" customHeight="1">
      <c r="A137" s="372" t="s">
        <v>702</v>
      </c>
      <c r="B137" s="373" t="s">
        <v>1204</v>
      </c>
      <c r="C137" s="374" t="s">
        <v>540</v>
      </c>
      <c r="D137" s="574" t="s">
        <v>311</v>
      </c>
      <c r="E137" s="362" t="str">
        <f>IFERROR(VLOOKUP(D137,'Page accueil'!$A$27:$C$33,3),"")</f>
        <v>Commentaire concernant l'action une fois qu'elle sera évaluée</v>
      </c>
      <c r="F137" s="363" t="str">
        <f>IFERROR(VLOOKUP(D137,'Page accueil'!$A$27:$C$33,2),"")</f>
        <v>Taux</v>
      </c>
      <c r="G137" s="363" t="str">
        <f t="shared" si="14"/>
        <v/>
      </c>
      <c r="H137" s="363" t="str">
        <f t="shared" si="15"/>
        <v>Taux</v>
      </c>
      <c r="I137" s="695" t="s">
        <v>783</v>
      </c>
      <c r="J137" s="696"/>
    </row>
    <row r="138" spans="1:10" ht="57.75" customHeight="1">
      <c r="A138" s="375" t="s">
        <v>541</v>
      </c>
      <c r="B138" s="376" t="s">
        <v>1166</v>
      </c>
      <c r="C138" s="352" t="s">
        <v>702</v>
      </c>
      <c r="D138" s="574" t="s">
        <v>311</v>
      </c>
      <c r="E138" s="353" t="str">
        <f>IFERROR(VLOOKUP(D138,'Page accueil'!$A$27:$C$33,3),"")</f>
        <v>Commentaire concernant l'action une fois qu'elle sera évaluée</v>
      </c>
      <c r="F138" s="354" t="str">
        <f>IFERROR(VLOOKUP(D138,'Page accueil'!$A$27:$C$33,2),"")</f>
        <v>Taux</v>
      </c>
      <c r="G138" s="354" t="str">
        <f t="shared" si="14"/>
        <v>Taux</v>
      </c>
      <c r="H138" s="354" t="str">
        <f t="shared" si="15"/>
        <v/>
      </c>
      <c r="I138" s="695" t="s">
        <v>783</v>
      </c>
      <c r="J138" s="696"/>
    </row>
    <row r="139" spans="1:10" ht="42" customHeight="1">
      <c r="A139" s="372" t="s">
        <v>702</v>
      </c>
      <c r="B139" s="373" t="s">
        <v>1205</v>
      </c>
      <c r="C139" s="374" t="s">
        <v>543</v>
      </c>
      <c r="D139" s="574" t="s">
        <v>311</v>
      </c>
      <c r="E139" s="362" t="str">
        <f>IFERROR(VLOOKUP(D139,'Page accueil'!$A$27:$C$33,3),"")</f>
        <v>Commentaire concernant l'action une fois qu'elle sera évaluée</v>
      </c>
      <c r="F139" s="363" t="str">
        <f>IFERROR(VLOOKUP(D139,'Page accueil'!$A$27:$C$33,2),"")</f>
        <v>Taux</v>
      </c>
      <c r="G139" s="363" t="str">
        <f t="shared" si="14"/>
        <v/>
      </c>
      <c r="H139" s="363" t="str">
        <f t="shared" si="15"/>
        <v>Taux</v>
      </c>
      <c r="I139" s="695" t="s">
        <v>783</v>
      </c>
      <c r="J139" s="696"/>
    </row>
    <row r="140" spans="1:10" ht="57" customHeight="1">
      <c r="A140" s="372" t="s">
        <v>702</v>
      </c>
      <c r="B140" s="373" t="s">
        <v>1206</v>
      </c>
      <c r="C140" s="374" t="s">
        <v>545</v>
      </c>
      <c r="D140" s="574" t="s">
        <v>311</v>
      </c>
      <c r="E140" s="362" t="str">
        <f>IFERROR(VLOOKUP(D140,'Page accueil'!$A$27:$C$33,3),"")</f>
        <v>Commentaire concernant l'action une fois qu'elle sera évaluée</v>
      </c>
      <c r="F140" s="363" t="str">
        <f>IFERROR(VLOOKUP(D140,'Page accueil'!$A$27:$C$33,2),"")</f>
        <v>Taux</v>
      </c>
      <c r="G140" s="363" t="str">
        <f t="shared" si="14"/>
        <v/>
      </c>
      <c r="H140" s="363" t="str">
        <f t="shared" si="15"/>
        <v>Taux</v>
      </c>
      <c r="I140" s="695" t="s">
        <v>783</v>
      </c>
      <c r="J140" s="696"/>
    </row>
    <row r="141" spans="1:10" ht="28" customHeight="1">
      <c r="A141" s="80" t="s">
        <v>702</v>
      </c>
      <c r="B141" s="364" t="s">
        <v>811</v>
      </c>
      <c r="C141" s="81" t="s">
        <v>20</v>
      </c>
      <c r="D141" s="68"/>
      <c r="E141" s="69"/>
      <c r="F141" s="69"/>
      <c r="G141" s="69"/>
      <c r="H141" s="69"/>
      <c r="I141" s="69"/>
      <c r="J141" s="70"/>
    </row>
    <row r="142" spans="1:10" ht="40" customHeight="1">
      <c r="A142" s="372" t="s">
        <v>702</v>
      </c>
      <c r="B142" s="377" t="s">
        <v>831</v>
      </c>
      <c r="C142" s="59" t="s">
        <v>20</v>
      </c>
      <c r="D142" s="574" t="s">
        <v>311</v>
      </c>
      <c r="E142" s="362" t="str">
        <f>IFERROR(VLOOKUP(D142,'Page accueil'!$A$27:$C$33,3),"")</f>
        <v>Commentaire concernant l'action une fois qu'elle sera évaluée</v>
      </c>
      <c r="F142" s="363" t="str">
        <f>IFERROR(VLOOKUP(D142,'Page accueil'!$A$27:$C$33,2),"")</f>
        <v>Taux</v>
      </c>
      <c r="G142" s="363" t="str">
        <f>IFERROR(IF(A142="N/A","",F142),"")</f>
        <v/>
      </c>
      <c r="H142" s="363" t="str">
        <f>IFERROR(IF(C142="N/A","",F142),"")</f>
        <v>Taux</v>
      </c>
      <c r="I142" s="695" t="s">
        <v>783</v>
      </c>
      <c r="J142" s="696"/>
    </row>
    <row r="143" spans="1:10" ht="40" customHeight="1">
      <c r="A143" s="372" t="s">
        <v>702</v>
      </c>
      <c r="B143" s="377" t="s">
        <v>832</v>
      </c>
      <c r="C143" s="59" t="s">
        <v>20</v>
      </c>
      <c r="D143" s="574" t="s">
        <v>311</v>
      </c>
      <c r="E143" s="362" t="str">
        <f>IFERROR(VLOOKUP(D143,'Page accueil'!$A$27:$C$33,3),"")</f>
        <v>Commentaire concernant l'action une fois qu'elle sera évaluée</v>
      </c>
      <c r="F143" s="363" t="str">
        <f>IFERROR(VLOOKUP(D143,'Page accueil'!$A$27:$C$33,2),"")</f>
        <v>Taux</v>
      </c>
      <c r="G143" s="363" t="str">
        <f>IFERROR(IF(A143="N/A","",F143),"")</f>
        <v/>
      </c>
      <c r="H143" s="363" t="str">
        <f>IFERROR(IF(C143="N/A","",F143),"")</f>
        <v>Taux</v>
      </c>
      <c r="I143" s="695" t="s">
        <v>783</v>
      </c>
      <c r="J143" s="696"/>
    </row>
    <row r="144" spans="1:10" ht="40" customHeight="1">
      <c r="A144" s="149" t="s">
        <v>702</v>
      </c>
      <c r="B144" s="60" t="s">
        <v>833</v>
      </c>
      <c r="C144" s="156" t="s">
        <v>20</v>
      </c>
      <c r="D144" s="574" t="s">
        <v>311</v>
      </c>
      <c r="E144" s="142" t="str">
        <f>IFERROR(VLOOKUP(D144,'Page accueil'!$A$27:$C$33,3),"")</f>
        <v>Commentaire concernant l'action une fois qu'elle sera évaluée</v>
      </c>
      <c r="F144" s="143" t="str">
        <f>IFERROR(VLOOKUP(D144,'Page accueil'!$A$27:$C$33,2),"")</f>
        <v>Taux</v>
      </c>
      <c r="G144" s="143" t="str">
        <f>IFERROR(IF(A144="N/A","",F144),"")</f>
        <v/>
      </c>
      <c r="H144" s="143" t="str">
        <f>IFERROR(IF(C144="N/A","",F144),"")</f>
        <v>Taux</v>
      </c>
      <c r="I144" s="697" t="s">
        <v>783</v>
      </c>
      <c r="J144" s="698"/>
    </row>
    <row r="145" spans="1:10" ht="40" customHeight="1" thickBot="1">
      <c r="A145" s="590" t="s">
        <v>702</v>
      </c>
      <c r="B145" s="60" t="s">
        <v>834</v>
      </c>
      <c r="C145" s="591" t="s">
        <v>20</v>
      </c>
      <c r="D145" s="574" t="s">
        <v>311</v>
      </c>
      <c r="E145" s="592" t="str">
        <f>IFERROR(VLOOKUP(D145,'Page accueil'!$A$27:$C$33,3),"")</f>
        <v>Commentaire concernant l'action une fois qu'elle sera évaluée</v>
      </c>
      <c r="F145" s="593" t="str">
        <f>IFERROR(VLOOKUP(D145,'Page accueil'!$A$27:$C$33,2),"")</f>
        <v>Taux</v>
      </c>
      <c r="G145" s="593" t="str">
        <f>IFERROR(IF(A145="N/A","",F145),"")</f>
        <v/>
      </c>
      <c r="H145" s="593" t="str">
        <f>IFERROR(IF(C145="N/A","",F145),"")</f>
        <v>Taux</v>
      </c>
      <c r="I145" s="713" t="s">
        <v>783</v>
      </c>
      <c r="J145" s="713"/>
    </row>
    <row r="146" spans="1:10" s="79" customFormat="1" ht="43" customHeight="1" thickBot="1">
      <c r="A146" s="582" t="s">
        <v>10</v>
      </c>
      <c r="B146" s="583" t="s">
        <v>749</v>
      </c>
      <c r="C146" s="584">
        <v>5</v>
      </c>
      <c r="D146" s="585" t="str">
        <f>IFERROR(VLOOKUP(F146,'Page accueil'!$A$36:$E$40,3),"")</f>
        <v/>
      </c>
      <c r="E146" s="585" t="str">
        <f>IFERROR(VLOOKUP(F146,'Page accueil'!$A$36:$E$40,5),"")</f>
        <v/>
      </c>
      <c r="F146" s="586" t="str">
        <f>IFERROR(AVERAGE(F147:F162),"")</f>
        <v/>
      </c>
      <c r="G146" s="594" t="str">
        <f>IFERROR(AVERAGE(G147:G162),"")</f>
        <v/>
      </c>
      <c r="H146" s="587" t="str">
        <f>IFERROR(AVERAGE(H147:H162),"")</f>
        <v/>
      </c>
      <c r="I146" s="711" t="s">
        <v>783</v>
      </c>
      <c r="J146" s="712"/>
    </row>
    <row r="147" spans="1:10" ht="49" customHeight="1">
      <c r="A147" s="157" t="s">
        <v>11</v>
      </c>
      <c r="B147" s="116" t="s">
        <v>1035</v>
      </c>
      <c r="C147" s="43" t="s">
        <v>7</v>
      </c>
      <c r="D147" s="574" t="s">
        <v>311</v>
      </c>
      <c r="E147" s="117" t="str">
        <f>IFERROR(VLOOKUP(D147,'Page accueil'!$A$27:$C$33,3),"")</f>
        <v>Commentaire concernant l'action une fois qu'elle sera évaluée</v>
      </c>
      <c r="F147" s="118" t="str">
        <f>IFERROR(VLOOKUP(D147,'Page accueil'!$A$27:$C$33,2),"")</f>
        <v>Taux</v>
      </c>
      <c r="G147" s="118" t="str">
        <f t="shared" ref="G147:G162" si="16">IFERROR(IF(A147="N/A","",F147),"")</f>
        <v>Taux</v>
      </c>
      <c r="H147" s="118" t="str">
        <f t="shared" ref="H147:H162" si="17">IFERROR(IF(C147="N/A","",F147),"")</f>
        <v>Taux</v>
      </c>
      <c r="I147" s="701" t="s">
        <v>783</v>
      </c>
      <c r="J147" s="702"/>
    </row>
    <row r="148" spans="1:10" ht="70" customHeight="1">
      <c r="A148" s="375" t="s">
        <v>547</v>
      </c>
      <c r="B148" s="376" t="s">
        <v>1165</v>
      </c>
      <c r="C148" s="352" t="s">
        <v>702</v>
      </c>
      <c r="D148" s="574" t="s">
        <v>311</v>
      </c>
      <c r="E148" s="353" t="str">
        <f>IFERROR(VLOOKUP(D148,'Page accueil'!$A$27:$C$33,3),"")</f>
        <v>Commentaire concernant l'action une fois qu'elle sera évaluée</v>
      </c>
      <c r="F148" s="354" t="str">
        <f>IFERROR(VLOOKUP(D148,'Page accueil'!$A$27:$C$33,2),"")</f>
        <v>Taux</v>
      </c>
      <c r="G148" s="354" t="str">
        <f t="shared" si="16"/>
        <v>Taux</v>
      </c>
      <c r="H148" s="354" t="str">
        <f t="shared" si="17"/>
        <v/>
      </c>
      <c r="I148" s="695" t="s">
        <v>783</v>
      </c>
      <c r="J148" s="696"/>
    </row>
    <row r="149" spans="1:10" ht="52" customHeight="1">
      <c r="A149" s="372" t="s">
        <v>702</v>
      </c>
      <c r="B149" s="373" t="s">
        <v>1207</v>
      </c>
      <c r="C149" s="374" t="s">
        <v>548</v>
      </c>
      <c r="D149" s="574" t="s">
        <v>311</v>
      </c>
      <c r="E149" s="362" t="str">
        <f>IFERROR(VLOOKUP(D149,'Page accueil'!$A$27:$C$33,3),"")</f>
        <v>Commentaire concernant l'action une fois qu'elle sera évaluée</v>
      </c>
      <c r="F149" s="363" t="str">
        <f>IFERROR(VLOOKUP(D149,'Page accueil'!$A$27:$C$33,2),"")</f>
        <v>Taux</v>
      </c>
      <c r="G149" s="363" t="str">
        <f t="shared" si="16"/>
        <v/>
      </c>
      <c r="H149" s="363" t="str">
        <f t="shared" si="17"/>
        <v>Taux</v>
      </c>
      <c r="I149" s="695" t="s">
        <v>783</v>
      </c>
      <c r="J149" s="696"/>
    </row>
    <row r="150" spans="1:10" ht="52" customHeight="1">
      <c r="A150" s="372" t="s">
        <v>702</v>
      </c>
      <c r="B150" s="373" t="s">
        <v>1208</v>
      </c>
      <c r="C150" s="374" t="s">
        <v>499</v>
      </c>
      <c r="D150" s="574" t="s">
        <v>311</v>
      </c>
      <c r="E150" s="362" t="str">
        <f>IFERROR(VLOOKUP(D150,'Page accueil'!$A$27:$C$33,3),"")</f>
        <v>Commentaire concernant l'action une fois qu'elle sera évaluée</v>
      </c>
      <c r="F150" s="363" t="str">
        <f>IFERROR(VLOOKUP(D150,'Page accueil'!$A$27:$C$33,2),"")</f>
        <v>Taux</v>
      </c>
      <c r="G150" s="363" t="str">
        <f t="shared" si="16"/>
        <v/>
      </c>
      <c r="H150" s="363" t="str">
        <f t="shared" si="17"/>
        <v>Taux</v>
      </c>
      <c r="I150" s="695" t="s">
        <v>783</v>
      </c>
      <c r="J150" s="696"/>
    </row>
    <row r="151" spans="1:10" ht="52" customHeight="1">
      <c r="A151" s="372" t="s">
        <v>702</v>
      </c>
      <c r="B151" s="373" t="s">
        <v>1209</v>
      </c>
      <c r="C151" s="374" t="s">
        <v>496</v>
      </c>
      <c r="D151" s="574" t="s">
        <v>311</v>
      </c>
      <c r="E151" s="362" t="str">
        <f>IFERROR(VLOOKUP(D151,'Page accueil'!$A$27:$C$33,3),"")</f>
        <v>Commentaire concernant l'action une fois qu'elle sera évaluée</v>
      </c>
      <c r="F151" s="363" t="str">
        <f>IFERROR(VLOOKUP(D151,'Page accueil'!$A$27:$C$33,2),"")</f>
        <v>Taux</v>
      </c>
      <c r="G151" s="363" t="str">
        <f t="shared" si="16"/>
        <v/>
      </c>
      <c r="H151" s="363" t="str">
        <f t="shared" si="17"/>
        <v>Taux</v>
      </c>
      <c r="I151" s="695" t="s">
        <v>783</v>
      </c>
      <c r="J151" s="696"/>
    </row>
    <row r="152" spans="1:10" ht="52" customHeight="1">
      <c r="A152" s="372" t="s">
        <v>702</v>
      </c>
      <c r="B152" s="373" t="s">
        <v>1210</v>
      </c>
      <c r="C152" s="374" t="s">
        <v>504</v>
      </c>
      <c r="D152" s="574" t="s">
        <v>311</v>
      </c>
      <c r="E152" s="362" t="str">
        <f>IFERROR(VLOOKUP(D152,'Page accueil'!$A$27:$C$33,3),"")</f>
        <v>Commentaire concernant l'action une fois qu'elle sera évaluée</v>
      </c>
      <c r="F152" s="363" t="str">
        <f>IFERROR(VLOOKUP(D152,'Page accueil'!$A$27:$C$33,2),"")</f>
        <v>Taux</v>
      </c>
      <c r="G152" s="363" t="str">
        <f t="shared" si="16"/>
        <v/>
      </c>
      <c r="H152" s="363" t="str">
        <f t="shared" si="17"/>
        <v>Taux</v>
      </c>
      <c r="I152" s="695" t="s">
        <v>783</v>
      </c>
      <c r="J152" s="696"/>
    </row>
    <row r="153" spans="1:10" ht="71" customHeight="1">
      <c r="A153" s="372" t="s">
        <v>702</v>
      </c>
      <c r="B153" s="373" t="s">
        <v>1211</v>
      </c>
      <c r="C153" s="374" t="s">
        <v>509</v>
      </c>
      <c r="D153" s="574" t="s">
        <v>311</v>
      </c>
      <c r="E153" s="362" t="str">
        <f>IFERROR(VLOOKUP(D153,'Page accueil'!$A$27:$C$33,3),"")</f>
        <v>Commentaire concernant l'action une fois qu'elle sera évaluée</v>
      </c>
      <c r="F153" s="363" t="str">
        <f>IFERROR(VLOOKUP(D153,'Page accueil'!$A$27:$C$33,2),"")</f>
        <v>Taux</v>
      </c>
      <c r="G153" s="363" t="str">
        <f t="shared" si="16"/>
        <v/>
      </c>
      <c r="H153" s="363" t="str">
        <f t="shared" si="17"/>
        <v>Taux</v>
      </c>
      <c r="I153" s="695" t="s">
        <v>783</v>
      </c>
      <c r="J153" s="696"/>
    </row>
    <row r="154" spans="1:10" ht="51" customHeight="1">
      <c r="A154" s="355" t="s">
        <v>12</v>
      </c>
      <c r="B154" s="356" t="s">
        <v>1036</v>
      </c>
      <c r="C154" s="82" t="s">
        <v>548</v>
      </c>
      <c r="D154" s="574" t="s">
        <v>311</v>
      </c>
      <c r="E154" s="160" t="str">
        <f>IFERROR(VLOOKUP(D154,'Page accueil'!$A$27:$C$33,3),"")</f>
        <v>Commentaire concernant l'action une fois qu'elle sera évaluée</v>
      </c>
      <c r="F154" s="34" t="str">
        <f>IFERROR(VLOOKUP(D154,'Page accueil'!$A$27:$C$33,2),"")</f>
        <v>Taux</v>
      </c>
      <c r="G154" s="34" t="str">
        <f t="shared" si="16"/>
        <v>Taux</v>
      </c>
      <c r="H154" s="34" t="str">
        <f t="shared" si="17"/>
        <v>Taux</v>
      </c>
      <c r="I154" s="695" t="s">
        <v>783</v>
      </c>
      <c r="J154" s="696"/>
    </row>
    <row r="155" spans="1:10" ht="51" customHeight="1">
      <c r="A155" s="355" t="s">
        <v>554</v>
      </c>
      <c r="B155" s="356" t="s">
        <v>1037</v>
      </c>
      <c r="C155" s="82" t="s">
        <v>499</v>
      </c>
      <c r="D155" s="574" t="s">
        <v>311</v>
      </c>
      <c r="E155" s="160" t="str">
        <f>IFERROR(VLOOKUP(D155,'Page accueil'!$A$27:$C$33,3),"")</f>
        <v>Commentaire concernant l'action une fois qu'elle sera évaluée</v>
      </c>
      <c r="F155" s="34" t="str">
        <f>IFERROR(VLOOKUP(D155,'Page accueil'!$A$27:$C$33,2),"")</f>
        <v>Taux</v>
      </c>
      <c r="G155" s="34" t="str">
        <f t="shared" si="16"/>
        <v>Taux</v>
      </c>
      <c r="H155" s="34" t="str">
        <f t="shared" si="17"/>
        <v>Taux</v>
      </c>
      <c r="I155" s="695" t="s">
        <v>783</v>
      </c>
      <c r="J155" s="696"/>
    </row>
    <row r="156" spans="1:10" ht="51" customHeight="1">
      <c r="A156" s="355" t="s">
        <v>556</v>
      </c>
      <c r="B156" s="356" t="s">
        <v>1038</v>
      </c>
      <c r="C156" s="82" t="s">
        <v>496</v>
      </c>
      <c r="D156" s="574" t="s">
        <v>311</v>
      </c>
      <c r="E156" s="160" t="str">
        <f>IFERROR(VLOOKUP(D156,'Page accueil'!$A$27:$C$33,3),"")</f>
        <v>Commentaire concernant l'action une fois qu'elle sera évaluée</v>
      </c>
      <c r="F156" s="34" t="str">
        <f>IFERROR(VLOOKUP(D156,'Page accueil'!$A$27:$C$33,2),"")</f>
        <v>Taux</v>
      </c>
      <c r="G156" s="34" t="str">
        <f t="shared" si="16"/>
        <v>Taux</v>
      </c>
      <c r="H156" s="34" t="str">
        <f t="shared" si="17"/>
        <v>Taux</v>
      </c>
      <c r="I156" s="695" t="s">
        <v>783</v>
      </c>
      <c r="J156" s="696"/>
    </row>
    <row r="157" spans="1:10" ht="68" customHeight="1">
      <c r="A157" s="355" t="s">
        <v>557</v>
      </c>
      <c r="B157" s="356" t="s">
        <v>1039</v>
      </c>
      <c r="C157" s="82" t="s">
        <v>558</v>
      </c>
      <c r="D157" s="574" t="s">
        <v>311</v>
      </c>
      <c r="E157" s="160" t="str">
        <f>IFERROR(VLOOKUP(D157,'Page accueil'!$A$27:$C$33,3),"")</f>
        <v>Commentaire concernant l'action une fois qu'elle sera évaluée</v>
      </c>
      <c r="F157" s="34" t="str">
        <f>IFERROR(VLOOKUP(D157,'Page accueil'!$A$27:$C$33,2),"")</f>
        <v>Taux</v>
      </c>
      <c r="G157" s="34" t="str">
        <f t="shared" si="16"/>
        <v>Taux</v>
      </c>
      <c r="H157" s="34" t="str">
        <f t="shared" si="17"/>
        <v>Taux</v>
      </c>
      <c r="I157" s="695" t="s">
        <v>783</v>
      </c>
      <c r="J157" s="696"/>
    </row>
    <row r="158" spans="1:10" ht="51" customHeight="1">
      <c r="A158" s="355" t="s">
        <v>13</v>
      </c>
      <c r="B158" s="356" t="s">
        <v>1040</v>
      </c>
      <c r="C158" s="82" t="s">
        <v>560</v>
      </c>
      <c r="D158" s="574" t="s">
        <v>311</v>
      </c>
      <c r="E158" s="160" t="str">
        <f>IFERROR(VLOOKUP(D158,'Page accueil'!$A$27:$C$33,3),"")</f>
        <v>Commentaire concernant l'action une fois qu'elle sera évaluée</v>
      </c>
      <c r="F158" s="34" t="str">
        <f>IFERROR(VLOOKUP(D158,'Page accueil'!$A$27:$C$33,2),"")</f>
        <v>Taux</v>
      </c>
      <c r="G158" s="34" t="str">
        <f t="shared" si="16"/>
        <v>Taux</v>
      </c>
      <c r="H158" s="34" t="str">
        <f t="shared" si="17"/>
        <v>Taux</v>
      </c>
      <c r="I158" s="695" t="s">
        <v>783</v>
      </c>
      <c r="J158" s="696"/>
    </row>
    <row r="159" spans="1:10" ht="47" customHeight="1">
      <c r="A159" s="355" t="s">
        <v>13</v>
      </c>
      <c r="B159" s="356" t="s">
        <v>853</v>
      </c>
      <c r="C159" s="82" t="s">
        <v>562</v>
      </c>
      <c r="D159" s="574" t="s">
        <v>311</v>
      </c>
      <c r="E159" s="160" t="str">
        <f>IFERROR(VLOOKUP(D159,'Page accueil'!$A$27:$C$33,3),"")</f>
        <v>Commentaire concernant l'action une fois qu'elle sera évaluée</v>
      </c>
      <c r="F159" s="34" t="str">
        <f>IFERROR(VLOOKUP(D159,'Page accueil'!$A$27:$C$33,2),"")</f>
        <v>Taux</v>
      </c>
      <c r="G159" s="34" t="str">
        <f t="shared" si="16"/>
        <v>Taux</v>
      </c>
      <c r="H159" s="34" t="str">
        <f t="shared" si="17"/>
        <v>Taux</v>
      </c>
      <c r="I159" s="695" t="s">
        <v>783</v>
      </c>
      <c r="J159" s="696"/>
    </row>
    <row r="160" spans="1:10" ht="47" customHeight="1">
      <c r="A160" s="355" t="s">
        <v>13</v>
      </c>
      <c r="B160" s="356" t="s">
        <v>854</v>
      </c>
      <c r="C160" s="82" t="s">
        <v>564</v>
      </c>
      <c r="D160" s="574" t="s">
        <v>311</v>
      </c>
      <c r="E160" s="160" t="str">
        <f>IFERROR(VLOOKUP(D160,'Page accueil'!$A$27:$C$33,3),"")</f>
        <v>Commentaire concernant l'action une fois qu'elle sera évaluée</v>
      </c>
      <c r="F160" s="34" t="str">
        <f>IFERROR(VLOOKUP(D160,'Page accueil'!$A$27:$C$33,2),"")</f>
        <v>Taux</v>
      </c>
      <c r="G160" s="34" t="str">
        <f t="shared" si="16"/>
        <v>Taux</v>
      </c>
      <c r="H160" s="34" t="str">
        <f t="shared" si="17"/>
        <v>Taux</v>
      </c>
      <c r="I160" s="695" t="s">
        <v>783</v>
      </c>
      <c r="J160" s="696"/>
    </row>
    <row r="161" spans="1:10" ht="47" customHeight="1">
      <c r="A161" s="355" t="s">
        <v>13</v>
      </c>
      <c r="B161" s="356" t="s">
        <v>855</v>
      </c>
      <c r="C161" s="82" t="s">
        <v>566</v>
      </c>
      <c r="D161" s="574" t="s">
        <v>311</v>
      </c>
      <c r="E161" s="160" t="str">
        <f>IFERROR(VLOOKUP(D161,'Page accueil'!$A$27:$C$33,3),"")</f>
        <v>Commentaire concernant l'action une fois qu'elle sera évaluée</v>
      </c>
      <c r="F161" s="34" t="str">
        <f>IFERROR(VLOOKUP(D161,'Page accueil'!$A$27:$C$33,2),"")</f>
        <v>Taux</v>
      </c>
      <c r="G161" s="34" t="str">
        <f t="shared" si="16"/>
        <v>Taux</v>
      </c>
      <c r="H161" s="34" t="str">
        <f t="shared" si="17"/>
        <v>Taux</v>
      </c>
      <c r="I161" s="695" t="s">
        <v>783</v>
      </c>
      <c r="J161" s="696"/>
    </row>
    <row r="162" spans="1:10" ht="47" customHeight="1" thickBot="1">
      <c r="A162" s="151" t="s">
        <v>13</v>
      </c>
      <c r="B162" s="119" t="s">
        <v>856</v>
      </c>
      <c r="C162" s="109" t="s">
        <v>568</v>
      </c>
      <c r="D162" s="574" t="s">
        <v>311</v>
      </c>
      <c r="E162" s="111" t="str">
        <f>IFERROR(VLOOKUP(D162,'Page accueil'!$A$27:$C$33,3),"")</f>
        <v>Commentaire concernant l'action une fois qu'elle sera évaluée</v>
      </c>
      <c r="F162" s="112" t="str">
        <f>IFERROR(VLOOKUP(D162,'Page accueil'!$A$27:$C$33,2),"")</f>
        <v>Taux</v>
      </c>
      <c r="G162" s="112" t="str">
        <f t="shared" si="16"/>
        <v>Taux</v>
      </c>
      <c r="H162" s="112" t="str">
        <f t="shared" si="17"/>
        <v>Taux</v>
      </c>
      <c r="I162" s="697" t="s">
        <v>783</v>
      </c>
      <c r="J162" s="698"/>
    </row>
    <row r="163" spans="1:10" s="79" customFormat="1" ht="43" customHeight="1" thickBot="1">
      <c r="A163" s="103" t="s">
        <v>14</v>
      </c>
      <c r="B163" s="103" t="s">
        <v>569</v>
      </c>
      <c r="C163" s="93" t="s">
        <v>174</v>
      </c>
      <c r="D163" s="94" t="str">
        <f>IFERROR(VLOOKUP(F163,'Page accueil'!$A$36:$E$40,3),"")</f>
        <v/>
      </c>
      <c r="E163" s="94" t="str">
        <f>IFERROR(VLOOKUP(F163,'Page accueil'!$A$36:$E$40,5),"")</f>
        <v/>
      </c>
      <c r="F163" s="95" t="str">
        <f>IFERROR(AVERAGE(F165:F190),"")</f>
        <v/>
      </c>
      <c r="G163" s="96" t="str">
        <f>IFERROR(AVERAGE(G165:G190),"")</f>
        <v/>
      </c>
      <c r="H163" s="97" t="str">
        <f>IFERROR(AVERAGE(H165:H190),"")</f>
        <v/>
      </c>
      <c r="I163" s="710" t="s">
        <v>783</v>
      </c>
      <c r="J163" s="700"/>
    </row>
    <row r="164" spans="1:10" ht="28" customHeight="1">
      <c r="A164" s="89" t="s">
        <v>15</v>
      </c>
      <c r="B164" s="89" t="s">
        <v>570</v>
      </c>
      <c r="C164" s="88" t="s">
        <v>175</v>
      </c>
      <c r="D164" s="113"/>
      <c r="E164" s="114"/>
      <c r="F164" s="114"/>
      <c r="G164" s="114"/>
      <c r="H164" s="114"/>
      <c r="I164" s="114"/>
      <c r="J164" s="115"/>
    </row>
    <row r="165" spans="1:10" ht="70.5" customHeight="1">
      <c r="A165" s="355" t="s">
        <v>15</v>
      </c>
      <c r="B165" s="356" t="s">
        <v>1041</v>
      </c>
      <c r="C165" s="82" t="s">
        <v>175</v>
      </c>
      <c r="D165" s="574" t="s">
        <v>311</v>
      </c>
      <c r="E165" s="160" t="str">
        <f>IFERROR(VLOOKUP(D165,'Page accueil'!$A$27:$C$33,3),"")</f>
        <v>Commentaire concernant l'action une fois qu'elle sera évaluée</v>
      </c>
      <c r="F165" s="34" t="str">
        <f>IFERROR(VLOOKUP(D165,'Page accueil'!$A$27:$C$33,2),"")</f>
        <v>Taux</v>
      </c>
      <c r="G165" s="34" t="str">
        <f>IFERROR(IF(A165="N/A","",F165),"")</f>
        <v>Taux</v>
      </c>
      <c r="H165" s="34" t="str">
        <f>IFERROR(IF(C165="N/A","",F165),"")</f>
        <v>Taux</v>
      </c>
      <c r="I165" s="695" t="s">
        <v>783</v>
      </c>
      <c r="J165" s="696"/>
    </row>
    <row r="166" spans="1:10" ht="73" customHeight="1">
      <c r="A166" s="375" t="s">
        <v>15</v>
      </c>
      <c r="B166" s="376" t="s">
        <v>1164</v>
      </c>
      <c r="C166" s="352" t="s">
        <v>702</v>
      </c>
      <c r="D166" s="574" t="s">
        <v>311</v>
      </c>
      <c r="E166" s="353" t="str">
        <f>IFERROR(VLOOKUP(D166,'Page accueil'!$A$27:$C$33,3),"")</f>
        <v>Commentaire concernant l'action une fois qu'elle sera évaluée</v>
      </c>
      <c r="F166" s="354" t="str">
        <f>IFERROR(VLOOKUP(D166,'Page accueil'!$A$27:$C$33,2),"")</f>
        <v>Taux</v>
      </c>
      <c r="G166" s="354" t="str">
        <f>IFERROR(IF(A166="N/A","",F166),"")</f>
        <v>Taux</v>
      </c>
      <c r="H166" s="354" t="str">
        <f>IFERROR(IF(C166="N/A","",F166),"")</f>
        <v/>
      </c>
      <c r="I166" s="695" t="s">
        <v>783</v>
      </c>
      <c r="J166" s="696"/>
    </row>
    <row r="167" spans="1:10" ht="28" customHeight="1">
      <c r="A167" s="80" t="s">
        <v>16</v>
      </c>
      <c r="B167" s="80" t="s">
        <v>572</v>
      </c>
      <c r="C167" s="62" t="s">
        <v>176</v>
      </c>
      <c r="D167" s="71"/>
      <c r="E167" s="72"/>
      <c r="F167" s="72"/>
      <c r="G167" s="72"/>
      <c r="H167" s="72"/>
      <c r="I167" s="72"/>
      <c r="J167" s="73"/>
    </row>
    <row r="168" spans="1:10" ht="47" customHeight="1">
      <c r="A168" s="355" t="s">
        <v>573</v>
      </c>
      <c r="B168" s="356" t="s">
        <v>1042</v>
      </c>
      <c r="C168" s="82" t="s">
        <v>575</v>
      </c>
      <c r="D168" s="574" t="s">
        <v>311</v>
      </c>
      <c r="E168" s="160" t="str">
        <f>IFERROR(VLOOKUP(D168,'Page accueil'!$A$27:$C$33,3),"")</f>
        <v>Commentaire concernant l'action une fois qu'elle sera évaluée</v>
      </c>
      <c r="F168" s="34" t="str">
        <f>IFERROR(VLOOKUP(D168,'Page accueil'!$A$27:$C$33,2),"")</f>
        <v>Taux</v>
      </c>
      <c r="G168" s="34" t="str">
        <f t="shared" ref="G168:G184" si="18">IFERROR(IF(A168="N/A","",F168),"")</f>
        <v>Taux</v>
      </c>
      <c r="H168" s="34" t="str">
        <f t="shared" ref="H168:H184" si="19">IFERROR(IF(C168="N/A","",F168),"")</f>
        <v>Taux</v>
      </c>
      <c r="I168" s="695" t="s">
        <v>783</v>
      </c>
      <c r="J168" s="696"/>
    </row>
    <row r="169" spans="1:10" ht="56.25" customHeight="1">
      <c r="A169" s="375" t="s">
        <v>576</v>
      </c>
      <c r="B169" s="376" t="s">
        <v>1162</v>
      </c>
      <c r="C169" s="352" t="s">
        <v>702</v>
      </c>
      <c r="D169" s="574" t="s">
        <v>311</v>
      </c>
      <c r="E169" s="353" t="str">
        <f>IFERROR(VLOOKUP(D169,'Page accueil'!$A$27:$C$33,3),"")</f>
        <v>Commentaire concernant l'action une fois qu'elle sera évaluée</v>
      </c>
      <c r="F169" s="354" t="str">
        <f>IFERROR(VLOOKUP(D169,'Page accueil'!$A$27:$C$33,2),"")</f>
        <v>Taux</v>
      </c>
      <c r="G169" s="354" t="str">
        <f t="shared" si="18"/>
        <v>Taux</v>
      </c>
      <c r="H169" s="354" t="str">
        <f t="shared" si="19"/>
        <v/>
      </c>
      <c r="I169" s="695" t="s">
        <v>783</v>
      </c>
      <c r="J169" s="696"/>
    </row>
    <row r="170" spans="1:10" ht="56.25" customHeight="1">
      <c r="A170" s="375" t="s">
        <v>577</v>
      </c>
      <c r="B170" s="376" t="s">
        <v>1163</v>
      </c>
      <c r="C170" s="352" t="s">
        <v>702</v>
      </c>
      <c r="D170" s="574" t="s">
        <v>311</v>
      </c>
      <c r="E170" s="353" t="str">
        <f>IFERROR(VLOOKUP(D170,'Page accueil'!$A$27:$C$33,3),"")</f>
        <v>Commentaire concernant l'action une fois qu'elle sera évaluée</v>
      </c>
      <c r="F170" s="354" t="str">
        <f>IFERROR(VLOOKUP(D170,'Page accueil'!$A$27:$C$33,2),"")</f>
        <v>Taux</v>
      </c>
      <c r="G170" s="354" t="str">
        <f t="shared" si="18"/>
        <v>Taux</v>
      </c>
      <c r="H170" s="354" t="str">
        <f t="shared" si="19"/>
        <v/>
      </c>
      <c r="I170" s="695" t="s">
        <v>783</v>
      </c>
      <c r="J170" s="696"/>
    </row>
    <row r="171" spans="1:10" ht="45" customHeight="1">
      <c r="A171" s="355" t="s">
        <v>578</v>
      </c>
      <c r="B171" s="356" t="s">
        <v>1043</v>
      </c>
      <c r="C171" s="82" t="s">
        <v>575</v>
      </c>
      <c r="D171" s="574" t="s">
        <v>311</v>
      </c>
      <c r="E171" s="160" t="str">
        <f>IFERROR(VLOOKUP(D171,'Page accueil'!$A$27:$C$33,3),"")</f>
        <v>Commentaire concernant l'action une fois qu'elle sera évaluée</v>
      </c>
      <c r="F171" s="34" t="str">
        <f>IFERROR(VLOOKUP(D171,'Page accueil'!$A$27:$C$33,2),"")</f>
        <v>Taux</v>
      </c>
      <c r="G171" s="34" t="str">
        <f t="shared" si="18"/>
        <v>Taux</v>
      </c>
      <c r="H171" s="34" t="str">
        <f t="shared" si="19"/>
        <v>Taux</v>
      </c>
      <c r="I171" s="695" t="s">
        <v>783</v>
      </c>
      <c r="J171" s="696"/>
    </row>
    <row r="172" spans="1:10" ht="45" customHeight="1">
      <c r="A172" s="355" t="s">
        <v>580</v>
      </c>
      <c r="B172" s="356" t="s">
        <v>857</v>
      </c>
      <c r="C172" s="82" t="s">
        <v>575</v>
      </c>
      <c r="D172" s="574" t="s">
        <v>311</v>
      </c>
      <c r="E172" s="160" t="str">
        <f>IFERROR(VLOOKUP(D172,'Page accueil'!$A$27:$C$33,3),"")</f>
        <v>Commentaire concernant l'action une fois qu'elle sera évaluée</v>
      </c>
      <c r="F172" s="34" t="str">
        <f>IFERROR(VLOOKUP(D172,'Page accueil'!$A$27:$C$33,2),"")</f>
        <v>Taux</v>
      </c>
      <c r="G172" s="34" t="str">
        <f t="shared" si="18"/>
        <v>Taux</v>
      </c>
      <c r="H172" s="34" t="str">
        <f t="shared" si="19"/>
        <v>Taux</v>
      </c>
      <c r="I172" s="695" t="s">
        <v>783</v>
      </c>
      <c r="J172" s="696"/>
    </row>
    <row r="173" spans="1:10" ht="45" customHeight="1">
      <c r="A173" s="355" t="s">
        <v>582</v>
      </c>
      <c r="B173" s="356" t="s">
        <v>1044</v>
      </c>
      <c r="C173" s="82" t="s">
        <v>575</v>
      </c>
      <c r="D173" s="574" t="s">
        <v>311</v>
      </c>
      <c r="E173" s="160" t="str">
        <f>IFERROR(VLOOKUP(D173,'Page accueil'!$A$27:$C$33,3),"")</f>
        <v>Commentaire concernant l'action une fois qu'elle sera évaluée</v>
      </c>
      <c r="F173" s="34" t="str">
        <f>IFERROR(VLOOKUP(D173,'Page accueil'!$A$27:$C$33,2),"")</f>
        <v>Taux</v>
      </c>
      <c r="G173" s="34" t="str">
        <f t="shared" si="18"/>
        <v>Taux</v>
      </c>
      <c r="H173" s="34" t="str">
        <f t="shared" si="19"/>
        <v>Taux</v>
      </c>
      <c r="I173" s="695" t="s">
        <v>783</v>
      </c>
      <c r="J173" s="696"/>
    </row>
    <row r="174" spans="1:10" ht="45" customHeight="1">
      <c r="A174" s="355" t="s">
        <v>584</v>
      </c>
      <c r="B174" s="356" t="s">
        <v>1045</v>
      </c>
      <c r="C174" s="82" t="s">
        <v>575</v>
      </c>
      <c r="D174" s="574" t="s">
        <v>311</v>
      </c>
      <c r="E174" s="160" t="str">
        <f>IFERROR(VLOOKUP(D174,'Page accueil'!$A$27:$C$33,3),"")</f>
        <v>Commentaire concernant l'action une fois qu'elle sera évaluée</v>
      </c>
      <c r="F174" s="34" t="str">
        <f>IFERROR(VLOOKUP(D174,'Page accueil'!$A$27:$C$33,2),"")</f>
        <v>Taux</v>
      </c>
      <c r="G174" s="34" t="str">
        <f t="shared" si="18"/>
        <v>Taux</v>
      </c>
      <c r="H174" s="34" t="str">
        <f t="shared" si="19"/>
        <v>Taux</v>
      </c>
      <c r="I174" s="695" t="s">
        <v>783</v>
      </c>
      <c r="J174" s="696"/>
    </row>
    <row r="175" spans="1:10" ht="45" customHeight="1">
      <c r="A175" s="355" t="s">
        <v>586</v>
      </c>
      <c r="B175" s="356" t="s">
        <v>858</v>
      </c>
      <c r="C175" s="82" t="s">
        <v>575</v>
      </c>
      <c r="D175" s="574" t="s">
        <v>311</v>
      </c>
      <c r="E175" s="160" t="str">
        <f>IFERROR(VLOOKUP(D175,'Page accueil'!$A$27:$C$33,3),"")</f>
        <v>Commentaire concernant l'action une fois qu'elle sera évaluée</v>
      </c>
      <c r="F175" s="34" t="str">
        <f>IFERROR(VLOOKUP(D175,'Page accueil'!$A$27:$C$33,2),"")</f>
        <v>Taux</v>
      </c>
      <c r="G175" s="34" t="str">
        <f t="shared" si="18"/>
        <v>Taux</v>
      </c>
      <c r="H175" s="34" t="str">
        <f t="shared" si="19"/>
        <v>Taux</v>
      </c>
      <c r="I175" s="695" t="s">
        <v>783</v>
      </c>
      <c r="J175" s="696"/>
    </row>
    <row r="176" spans="1:10" ht="45" customHeight="1">
      <c r="A176" s="355" t="s">
        <v>588</v>
      </c>
      <c r="B176" s="356" t="s">
        <v>1046</v>
      </c>
      <c r="C176" s="82" t="s">
        <v>589</v>
      </c>
      <c r="D176" s="574" t="s">
        <v>311</v>
      </c>
      <c r="E176" s="160" t="str">
        <f>IFERROR(VLOOKUP(D176,'Page accueil'!$A$27:$C$33,3),"")</f>
        <v>Commentaire concernant l'action une fois qu'elle sera évaluée</v>
      </c>
      <c r="F176" s="34" t="str">
        <f>IFERROR(VLOOKUP(D176,'Page accueil'!$A$27:$C$33,2),"")</f>
        <v>Taux</v>
      </c>
      <c r="G176" s="34" t="str">
        <f t="shared" si="18"/>
        <v>Taux</v>
      </c>
      <c r="H176" s="34" t="str">
        <f t="shared" si="19"/>
        <v>Taux</v>
      </c>
      <c r="I176" s="695" t="s">
        <v>783</v>
      </c>
      <c r="J176" s="696"/>
    </row>
    <row r="177" spans="1:10" ht="61.5" customHeight="1">
      <c r="A177" s="375" t="s">
        <v>590</v>
      </c>
      <c r="B177" s="376" t="s">
        <v>1161</v>
      </c>
      <c r="C177" s="352" t="s">
        <v>702</v>
      </c>
      <c r="D177" s="574" t="s">
        <v>311</v>
      </c>
      <c r="E177" s="353" t="str">
        <f>IFERROR(VLOOKUP(D177,'Page accueil'!$A$27:$C$33,3),"")</f>
        <v>Commentaire concernant l'action une fois qu'elle sera évaluée</v>
      </c>
      <c r="F177" s="354" t="str">
        <f>IFERROR(VLOOKUP(D177,'Page accueil'!$A$27:$C$33,2),"")</f>
        <v>Taux</v>
      </c>
      <c r="G177" s="354" t="str">
        <f t="shared" si="18"/>
        <v>Taux</v>
      </c>
      <c r="H177" s="354" t="str">
        <f t="shared" si="19"/>
        <v/>
      </c>
      <c r="I177" s="695" t="s">
        <v>783</v>
      </c>
      <c r="J177" s="696"/>
    </row>
    <row r="178" spans="1:10" ht="49" customHeight="1">
      <c r="A178" s="355" t="s">
        <v>591</v>
      </c>
      <c r="B178" s="356" t="s">
        <v>859</v>
      </c>
      <c r="C178" s="82" t="s">
        <v>593</v>
      </c>
      <c r="D178" s="574" t="s">
        <v>311</v>
      </c>
      <c r="E178" s="160" t="str">
        <f>IFERROR(VLOOKUP(D178,'Page accueil'!$A$27:$C$33,3),"")</f>
        <v>Commentaire concernant l'action une fois qu'elle sera évaluée</v>
      </c>
      <c r="F178" s="34" t="str">
        <f>IFERROR(VLOOKUP(D178,'Page accueil'!$A$27:$C$33,2),"")</f>
        <v>Taux</v>
      </c>
      <c r="G178" s="34" t="str">
        <f t="shared" si="18"/>
        <v>Taux</v>
      </c>
      <c r="H178" s="34" t="str">
        <f t="shared" si="19"/>
        <v>Taux</v>
      </c>
      <c r="I178" s="695" t="s">
        <v>783</v>
      </c>
      <c r="J178" s="696"/>
    </row>
    <row r="179" spans="1:10" ht="65.25" customHeight="1">
      <c r="A179" s="375" t="s">
        <v>594</v>
      </c>
      <c r="B179" s="376" t="s">
        <v>1160</v>
      </c>
      <c r="C179" s="352" t="s">
        <v>702</v>
      </c>
      <c r="D179" s="574" t="s">
        <v>311</v>
      </c>
      <c r="E179" s="353" t="str">
        <f>IFERROR(VLOOKUP(D179,'Page accueil'!$A$27:$C$33,3),"")</f>
        <v>Commentaire concernant l'action une fois qu'elle sera évaluée</v>
      </c>
      <c r="F179" s="354" t="str">
        <f>IFERROR(VLOOKUP(D179,'Page accueil'!$A$27:$C$33,2),"")</f>
        <v>Taux</v>
      </c>
      <c r="G179" s="354" t="str">
        <f t="shared" si="18"/>
        <v>Taux</v>
      </c>
      <c r="H179" s="354" t="str">
        <f t="shared" si="19"/>
        <v/>
      </c>
      <c r="I179" s="695" t="s">
        <v>783</v>
      </c>
      <c r="J179" s="696"/>
    </row>
    <row r="180" spans="1:10" ht="49" customHeight="1">
      <c r="A180" s="372" t="s">
        <v>702</v>
      </c>
      <c r="B180" s="373" t="s">
        <v>1212</v>
      </c>
      <c r="C180" s="374" t="s">
        <v>595</v>
      </c>
      <c r="D180" s="574" t="s">
        <v>311</v>
      </c>
      <c r="E180" s="362" t="str">
        <f>IFERROR(VLOOKUP(D180,'Page accueil'!$A$27:$C$33,3),"")</f>
        <v>Commentaire concernant l'action une fois qu'elle sera évaluée</v>
      </c>
      <c r="F180" s="363" t="str">
        <f>IFERROR(VLOOKUP(D180,'Page accueil'!$A$27:$C$33,2),"")</f>
        <v>Taux</v>
      </c>
      <c r="G180" s="363" t="str">
        <f t="shared" si="18"/>
        <v/>
      </c>
      <c r="H180" s="363" t="str">
        <f t="shared" si="19"/>
        <v>Taux</v>
      </c>
      <c r="I180" s="695" t="s">
        <v>783</v>
      </c>
      <c r="J180" s="696"/>
    </row>
    <row r="181" spans="1:10" ht="64" customHeight="1">
      <c r="A181" s="372" t="s">
        <v>702</v>
      </c>
      <c r="B181" s="373" t="s">
        <v>1213</v>
      </c>
      <c r="C181" s="374" t="s">
        <v>575</v>
      </c>
      <c r="D181" s="574" t="s">
        <v>311</v>
      </c>
      <c r="E181" s="362" t="str">
        <f>IFERROR(VLOOKUP(D181,'Page accueil'!$A$27:$C$33,3),"")</f>
        <v>Commentaire concernant l'action une fois qu'elle sera évaluée</v>
      </c>
      <c r="F181" s="363" t="str">
        <f>IFERROR(VLOOKUP(D181,'Page accueil'!$A$27:$C$33,2),"")</f>
        <v>Taux</v>
      </c>
      <c r="G181" s="363" t="str">
        <f t="shared" si="18"/>
        <v/>
      </c>
      <c r="H181" s="363" t="str">
        <f t="shared" si="19"/>
        <v>Taux</v>
      </c>
      <c r="I181" s="695" t="s">
        <v>783</v>
      </c>
      <c r="J181" s="696"/>
    </row>
    <row r="182" spans="1:10" ht="49" customHeight="1">
      <c r="A182" s="372" t="s">
        <v>702</v>
      </c>
      <c r="B182" s="373" t="s">
        <v>1214</v>
      </c>
      <c r="C182" s="374" t="s">
        <v>598</v>
      </c>
      <c r="D182" s="574" t="s">
        <v>311</v>
      </c>
      <c r="E182" s="362" t="str">
        <f>IFERROR(VLOOKUP(D182,'Page accueil'!$A$27:$C$33,3),"")</f>
        <v>Commentaire concernant l'action une fois qu'elle sera évaluée</v>
      </c>
      <c r="F182" s="363" t="str">
        <f>IFERROR(VLOOKUP(D182,'Page accueil'!$A$27:$C$33,2),"")</f>
        <v>Taux</v>
      </c>
      <c r="G182" s="363" t="str">
        <f t="shared" si="18"/>
        <v/>
      </c>
      <c r="H182" s="363" t="str">
        <f t="shared" si="19"/>
        <v>Taux</v>
      </c>
      <c r="I182" s="695" t="s">
        <v>783</v>
      </c>
      <c r="J182" s="696"/>
    </row>
    <row r="183" spans="1:10" ht="49" customHeight="1">
      <c r="A183" s="372" t="s">
        <v>702</v>
      </c>
      <c r="B183" s="373" t="s">
        <v>1215</v>
      </c>
      <c r="C183" s="374" t="s">
        <v>600</v>
      </c>
      <c r="D183" s="574" t="s">
        <v>311</v>
      </c>
      <c r="E183" s="362" t="str">
        <f>IFERROR(VLOOKUP(D183,'Page accueil'!$A$27:$C$33,3),"")</f>
        <v>Commentaire concernant l'action une fois qu'elle sera évaluée</v>
      </c>
      <c r="F183" s="363" t="str">
        <f>IFERROR(VLOOKUP(D183,'Page accueil'!$A$27:$C$33,2),"")</f>
        <v>Taux</v>
      </c>
      <c r="G183" s="363" t="str">
        <f t="shared" si="18"/>
        <v/>
      </c>
      <c r="H183" s="363" t="str">
        <f t="shared" si="19"/>
        <v>Taux</v>
      </c>
      <c r="I183" s="695" t="s">
        <v>783</v>
      </c>
      <c r="J183" s="696"/>
    </row>
    <row r="184" spans="1:10" ht="49" customHeight="1">
      <c r="A184" s="372" t="s">
        <v>702</v>
      </c>
      <c r="B184" s="373" t="s">
        <v>1216</v>
      </c>
      <c r="C184" s="374" t="s">
        <v>593</v>
      </c>
      <c r="D184" s="574" t="s">
        <v>311</v>
      </c>
      <c r="E184" s="362" t="str">
        <f>IFERROR(VLOOKUP(D184,'Page accueil'!$A$27:$C$33,3),"")</f>
        <v>Commentaire concernant l'action une fois qu'elle sera évaluée</v>
      </c>
      <c r="F184" s="363" t="str">
        <f>IFERROR(VLOOKUP(D184,'Page accueil'!$A$27:$C$33,2),"")</f>
        <v>Taux</v>
      </c>
      <c r="G184" s="363" t="str">
        <f t="shared" si="18"/>
        <v/>
      </c>
      <c r="H184" s="363" t="str">
        <f t="shared" si="19"/>
        <v>Taux</v>
      </c>
      <c r="I184" s="695" t="s">
        <v>783</v>
      </c>
      <c r="J184" s="696"/>
    </row>
    <row r="185" spans="1:10" ht="28" customHeight="1">
      <c r="A185" s="80" t="s">
        <v>17</v>
      </c>
      <c r="B185" s="80" t="s">
        <v>602</v>
      </c>
      <c r="C185" s="62" t="s">
        <v>177</v>
      </c>
      <c r="D185" s="65"/>
      <c r="E185" s="66"/>
      <c r="F185" s="66"/>
      <c r="G185" s="66"/>
      <c r="H185" s="66"/>
      <c r="I185" s="66"/>
      <c r="J185" s="67"/>
    </row>
    <row r="186" spans="1:10" ht="73" customHeight="1">
      <c r="A186" s="355" t="s">
        <v>603</v>
      </c>
      <c r="B186" s="356" t="s">
        <v>860</v>
      </c>
      <c r="C186" s="82" t="s">
        <v>605</v>
      </c>
      <c r="D186" s="574" t="s">
        <v>311</v>
      </c>
      <c r="E186" s="160" t="str">
        <f>IFERROR(VLOOKUP(D186,'Page accueil'!$A$27:$C$33,3),"")</f>
        <v>Commentaire concernant l'action une fois qu'elle sera évaluée</v>
      </c>
      <c r="F186" s="34" t="str">
        <f>IFERROR(VLOOKUP(D186,'Page accueil'!$A$27:$C$33,2),"")</f>
        <v>Taux</v>
      </c>
      <c r="G186" s="34" t="str">
        <f>IFERROR(IF(A186="N/A","",F186),"")</f>
        <v>Taux</v>
      </c>
      <c r="H186" s="34" t="str">
        <f>IFERROR(IF(C186="N/A","",F186),"")</f>
        <v>Taux</v>
      </c>
      <c r="I186" s="695" t="s">
        <v>783</v>
      </c>
      <c r="J186" s="696"/>
    </row>
    <row r="187" spans="1:10" ht="73" customHeight="1">
      <c r="A187" s="375" t="s">
        <v>606</v>
      </c>
      <c r="B187" s="376" t="s">
        <v>1158</v>
      </c>
      <c r="C187" s="352" t="s">
        <v>702</v>
      </c>
      <c r="D187" s="574" t="s">
        <v>311</v>
      </c>
      <c r="E187" s="353" t="str">
        <f>IFERROR(VLOOKUP(D187,'Page accueil'!$A$27:$C$33,3),"")</f>
        <v>Commentaire concernant l'action une fois qu'elle sera évaluée</v>
      </c>
      <c r="F187" s="354" t="str">
        <f>IFERROR(VLOOKUP(D187,'Page accueil'!$A$27:$C$33,2),"")</f>
        <v>Taux</v>
      </c>
      <c r="G187" s="354" t="str">
        <f>IFERROR(IF(A187="N/A","",F187),"")</f>
        <v>Taux</v>
      </c>
      <c r="H187" s="354" t="str">
        <f>IFERROR(IF(C187="N/A","",F187),"")</f>
        <v/>
      </c>
      <c r="I187" s="695" t="s">
        <v>783</v>
      </c>
      <c r="J187" s="696"/>
    </row>
    <row r="188" spans="1:10" ht="73" customHeight="1">
      <c r="A188" s="375" t="s">
        <v>607</v>
      </c>
      <c r="B188" s="376" t="s">
        <v>1159</v>
      </c>
      <c r="C188" s="352" t="s">
        <v>702</v>
      </c>
      <c r="D188" s="574" t="s">
        <v>311</v>
      </c>
      <c r="E188" s="353" t="str">
        <f>IFERROR(VLOOKUP(D188,'Page accueil'!$A$27:$C$33,3),"")</f>
        <v>Commentaire concernant l'action une fois qu'elle sera évaluée</v>
      </c>
      <c r="F188" s="354" t="str">
        <f>IFERROR(VLOOKUP(D188,'Page accueil'!$A$27:$C$33,2),"")</f>
        <v>Taux</v>
      </c>
      <c r="G188" s="354" t="str">
        <f>IFERROR(IF(A188="N/A","",F188),"")</f>
        <v>Taux</v>
      </c>
      <c r="H188" s="354" t="str">
        <f>IFERROR(IF(C188="N/A","",F188),"")</f>
        <v/>
      </c>
      <c r="I188" s="695" t="s">
        <v>783</v>
      </c>
      <c r="J188" s="696"/>
    </row>
    <row r="189" spans="1:10" ht="41" customHeight="1">
      <c r="A189" s="151" t="s">
        <v>608</v>
      </c>
      <c r="B189" s="119" t="s">
        <v>861</v>
      </c>
      <c r="C189" s="109" t="s">
        <v>610</v>
      </c>
      <c r="D189" s="574" t="s">
        <v>311</v>
      </c>
      <c r="E189" s="111" t="str">
        <f>IFERROR(VLOOKUP(D189,'Page accueil'!$A$27:$C$33,3),"")</f>
        <v>Commentaire concernant l'action une fois qu'elle sera évaluée</v>
      </c>
      <c r="F189" s="112" t="str">
        <f>IFERROR(VLOOKUP(D189,'Page accueil'!$A$27:$C$33,2),"")</f>
        <v>Taux</v>
      </c>
      <c r="G189" s="112" t="str">
        <f>IFERROR(IF(A189="N/A","",F189),"")</f>
        <v>Taux</v>
      </c>
      <c r="H189" s="112" t="str">
        <f>IFERROR(IF(C189="N/A","",F189),"")</f>
        <v>Taux</v>
      </c>
      <c r="I189" s="697" t="s">
        <v>783</v>
      </c>
      <c r="J189" s="698"/>
    </row>
    <row r="190" spans="1:10" ht="48.75" customHeight="1" thickBot="1">
      <c r="A190" s="378" t="s">
        <v>702</v>
      </c>
      <c r="B190" s="152" t="s">
        <v>1217</v>
      </c>
      <c r="C190" s="153" t="s">
        <v>612</v>
      </c>
      <c r="D190" s="574" t="s">
        <v>311</v>
      </c>
      <c r="E190" s="154" t="str">
        <f>IFERROR(VLOOKUP(D190,'Page accueil'!$A$27:$C$33,3),"")</f>
        <v>Commentaire concernant l'action une fois qu'elle sera évaluée</v>
      </c>
      <c r="F190" s="155" t="str">
        <f>IFERROR(VLOOKUP(D190,'Page accueil'!$A$27:$C$33,2),"")</f>
        <v>Taux</v>
      </c>
      <c r="G190" s="155" t="str">
        <f>IFERROR(IF(A190="N/A","",F190),"")</f>
        <v/>
      </c>
      <c r="H190" s="155" t="str">
        <f>IFERROR(IF(C190="N/A","",F190),"")</f>
        <v>Taux</v>
      </c>
      <c r="I190" s="703" t="s">
        <v>783</v>
      </c>
      <c r="J190" s="704"/>
    </row>
    <row r="191" spans="1:10" s="79" customFormat="1" ht="43" customHeight="1" thickTop="1" thickBot="1">
      <c r="A191" s="121">
        <v>6</v>
      </c>
      <c r="B191" s="120" t="s">
        <v>748</v>
      </c>
      <c r="C191" s="121">
        <v>7</v>
      </c>
      <c r="D191" s="122" t="str">
        <f>IFERROR(VLOOKUP(F191,'Page accueil'!$A$36:$E$40,3),"")</f>
        <v/>
      </c>
      <c r="E191" s="122" t="str">
        <f>IFERROR(VLOOKUP(F191,'Page accueil'!$A$36:$E$40,5),"")</f>
        <v/>
      </c>
      <c r="F191" s="123" t="str">
        <f>IFERROR(AVERAGE(F192,F196,F204,F206),"")</f>
        <v/>
      </c>
      <c r="G191" s="124" t="str">
        <f>IFERROR(AVERAGE(G192,G196,G204,G206),"")</f>
        <v/>
      </c>
      <c r="H191" s="125" t="str">
        <f>IFERROR(AVERAGE(H192,H196,H204,H206),"")</f>
        <v/>
      </c>
      <c r="I191" s="709" t="s">
        <v>783</v>
      </c>
      <c r="J191" s="706"/>
    </row>
    <row r="192" spans="1:10" s="79" customFormat="1" ht="43" customHeight="1" thickBot="1">
      <c r="A192" s="93" t="s">
        <v>18</v>
      </c>
      <c r="B192" s="103" t="s">
        <v>641</v>
      </c>
      <c r="C192" s="93"/>
      <c r="D192" s="94" t="str">
        <f>IFERROR(VLOOKUP(F192,'Page accueil'!$A$36:$E$40,3),"")</f>
        <v/>
      </c>
      <c r="E192" s="94" t="str">
        <f>IFERROR(VLOOKUP(F192,'Page accueil'!$A$36:$E$40,5),"")</f>
        <v/>
      </c>
      <c r="F192" s="95" t="str">
        <f>IFERROR(AVERAGE(F193:F195),"")</f>
        <v/>
      </c>
      <c r="G192" s="96" t="str">
        <f>IFERROR(AVERAGE(G193:G195),"")</f>
        <v/>
      </c>
      <c r="H192" s="97" t="str">
        <f>IFERROR(AVERAGE(H193:H195),"")</f>
        <v/>
      </c>
      <c r="I192" s="710" t="s">
        <v>783</v>
      </c>
      <c r="J192" s="700"/>
    </row>
    <row r="193" spans="1:10" ht="53.25" customHeight="1">
      <c r="A193" s="44" t="s">
        <v>18</v>
      </c>
      <c r="B193" s="116" t="s">
        <v>862</v>
      </c>
      <c r="C193" s="43" t="s">
        <v>178</v>
      </c>
      <c r="D193" s="574" t="s">
        <v>311</v>
      </c>
      <c r="E193" s="117" t="str">
        <f>IFERROR(VLOOKUP(D193,'Page accueil'!$A$27:$C$33,3),"")</f>
        <v>Commentaire concernant l'action une fois qu'elle sera évaluée</v>
      </c>
      <c r="F193" s="118" t="str">
        <f>IFERROR(VLOOKUP(D193,'Page accueil'!$A$27:$C$33,2),"")</f>
        <v>Taux</v>
      </c>
      <c r="G193" s="118" t="str">
        <f>IFERROR(IF(A193="N/A","",F193),"")</f>
        <v>Taux</v>
      </c>
      <c r="H193" s="118" t="str">
        <f>IFERROR(IF(C193="N/A","",F193),"")</f>
        <v>Taux</v>
      </c>
      <c r="I193" s="701" t="s">
        <v>783</v>
      </c>
      <c r="J193" s="702"/>
    </row>
    <row r="194" spans="1:10" ht="37.5" customHeight="1">
      <c r="A194" s="82" t="s">
        <v>18</v>
      </c>
      <c r="B194" s="356" t="s">
        <v>863</v>
      </c>
      <c r="C194" s="82" t="s">
        <v>179</v>
      </c>
      <c r="D194" s="574" t="s">
        <v>311</v>
      </c>
      <c r="E194" s="160" t="str">
        <f>IFERROR(VLOOKUP(D194,'Page accueil'!$A$27:$C$33,3),"")</f>
        <v>Commentaire concernant l'action une fois qu'elle sera évaluée</v>
      </c>
      <c r="F194" s="34" t="str">
        <f>IFERROR(VLOOKUP(D194,'Page accueil'!$A$27:$C$33,2),"")</f>
        <v>Taux</v>
      </c>
      <c r="G194" s="34" t="str">
        <f>IFERROR(IF(A194="N/A","",F194),"")</f>
        <v>Taux</v>
      </c>
      <c r="H194" s="34" t="str">
        <f>IFERROR(IF(C194="N/A","",F194),"")</f>
        <v>Taux</v>
      </c>
      <c r="I194" s="695" t="s">
        <v>783</v>
      </c>
      <c r="J194" s="696"/>
    </row>
    <row r="195" spans="1:10" ht="71.25" customHeight="1" thickBot="1">
      <c r="A195" s="109" t="s">
        <v>18</v>
      </c>
      <c r="B195" s="146" t="s">
        <v>864</v>
      </c>
      <c r="C195" s="109" t="s">
        <v>179</v>
      </c>
      <c r="D195" s="574" t="s">
        <v>311</v>
      </c>
      <c r="E195" s="111" t="str">
        <f>IFERROR(VLOOKUP(D195,'Page accueil'!$A$27:$C$33,3),"")</f>
        <v>Commentaire concernant l'action une fois qu'elle sera évaluée</v>
      </c>
      <c r="F195" s="112" t="str">
        <f>IFERROR(VLOOKUP(D195,'Page accueil'!$A$27:$C$33,2),"")</f>
        <v>Taux</v>
      </c>
      <c r="G195" s="112" t="str">
        <f>IFERROR(IF(A195="N/A","",F195),"")</f>
        <v>Taux</v>
      </c>
      <c r="H195" s="112" t="str">
        <f>IFERROR(IF(C195="N/A","",F195),"")</f>
        <v>Taux</v>
      </c>
      <c r="I195" s="697" t="s">
        <v>783</v>
      </c>
      <c r="J195" s="698"/>
    </row>
    <row r="196" spans="1:10" s="79" customFormat="1" ht="43" customHeight="1" thickBot="1">
      <c r="A196" s="103" t="s">
        <v>19</v>
      </c>
      <c r="B196" s="93" t="s">
        <v>642</v>
      </c>
      <c r="C196" s="93"/>
      <c r="D196" s="94" t="str">
        <f>IFERROR(VLOOKUP(F196,'Page accueil'!$A$36:$E$40,3),"")</f>
        <v/>
      </c>
      <c r="E196" s="94" t="str">
        <f>IFERROR(VLOOKUP(F196,'Page accueil'!$A$36:$E$40,5),"")</f>
        <v/>
      </c>
      <c r="F196" s="95" t="str">
        <f>IFERROR(AVERAGE(F197:F203),"")</f>
        <v/>
      </c>
      <c r="G196" s="96" t="str">
        <f>IFERROR(AVERAGE(G197:G203),"")</f>
        <v/>
      </c>
      <c r="H196" s="97" t="str">
        <f t="shared" ref="H196" si="20">IFERROR(AVERAGE(H197:H203),"")</f>
        <v/>
      </c>
      <c r="I196" s="699" t="s">
        <v>783</v>
      </c>
      <c r="J196" s="700"/>
    </row>
    <row r="197" spans="1:10" ht="44.25" customHeight="1">
      <c r="A197" s="147" t="s">
        <v>702</v>
      </c>
      <c r="B197" s="148" t="s">
        <v>1218</v>
      </c>
      <c r="C197" s="105" t="s">
        <v>180</v>
      </c>
      <c r="D197" s="574" t="s">
        <v>311</v>
      </c>
      <c r="E197" s="107" t="str">
        <f>IFERROR(VLOOKUP(D197,'Page accueil'!$A$27:$C$33,3),"")</f>
        <v>Commentaire concernant l'action une fois qu'elle sera évaluée</v>
      </c>
      <c r="F197" s="108" t="str">
        <f>IFERROR(VLOOKUP(D197,'Page accueil'!$A$27:$C$33,2),"")</f>
        <v>Taux</v>
      </c>
      <c r="G197" s="108" t="str">
        <f t="shared" ref="G197:G203" si="21">IFERROR(IF(A197="N/A","",F197),"")</f>
        <v/>
      </c>
      <c r="H197" s="108" t="str">
        <f t="shared" ref="H197:H203" si="22">IFERROR(IF(C197="N/A","",F197),"")</f>
        <v>Taux</v>
      </c>
      <c r="I197" s="701" t="s">
        <v>783</v>
      </c>
      <c r="J197" s="702"/>
    </row>
    <row r="198" spans="1:10" ht="44.25" customHeight="1">
      <c r="A198" s="379" t="s">
        <v>702</v>
      </c>
      <c r="B198" s="377" t="s">
        <v>1048</v>
      </c>
      <c r="C198" s="374" t="s">
        <v>180</v>
      </c>
      <c r="D198" s="574" t="s">
        <v>311</v>
      </c>
      <c r="E198" s="362" t="str">
        <f>IFERROR(VLOOKUP(D198,'Page accueil'!$A$27:$C$33,3),"")</f>
        <v>Commentaire concernant l'action une fois qu'elle sera évaluée</v>
      </c>
      <c r="F198" s="363" t="str">
        <f>IFERROR(VLOOKUP(D198,'Page accueil'!$A$27:$C$33,2),"")</f>
        <v>Taux</v>
      </c>
      <c r="G198" s="363" t="str">
        <f t="shared" si="21"/>
        <v/>
      </c>
      <c r="H198" s="363" t="str">
        <f t="shared" si="22"/>
        <v>Taux</v>
      </c>
      <c r="I198" s="695" t="s">
        <v>783</v>
      </c>
      <c r="J198" s="696"/>
    </row>
    <row r="199" spans="1:10" ht="44.25" customHeight="1">
      <c r="A199" s="379" t="s">
        <v>702</v>
      </c>
      <c r="B199" s="377" t="s">
        <v>1049</v>
      </c>
      <c r="C199" s="374" t="s">
        <v>180</v>
      </c>
      <c r="D199" s="574" t="s">
        <v>311</v>
      </c>
      <c r="E199" s="362" t="str">
        <f>IFERROR(VLOOKUP(D199,'Page accueil'!$A$27:$C$33,3),"")</f>
        <v>Commentaire concernant l'action une fois qu'elle sera évaluée</v>
      </c>
      <c r="F199" s="363" t="str">
        <f>IFERROR(VLOOKUP(D199,'Page accueil'!$A$27:$C$33,2),"")</f>
        <v>Taux</v>
      </c>
      <c r="G199" s="363" t="str">
        <f t="shared" si="21"/>
        <v/>
      </c>
      <c r="H199" s="363" t="str">
        <f t="shared" si="22"/>
        <v>Taux</v>
      </c>
      <c r="I199" s="695" t="s">
        <v>783</v>
      </c>
      <c r="J199" s="696"/>
    </row>
    <row r="200" spans="1:10" ht="44.25" customHeight="1">
      <c r="A200" s="82" t="s">
        <v>19</v>
      </c>
      <c r="B200" s="380" t="s">
        <v>1047</v>
      </c>
      <c r="C200" s="82" t="s">
        <v>180</v>
      </c>
      <c r="D200" s="574" t="s">
        <v>311</v>
      </c>
      <c r="E200" s="160" t="str">
        <f>IFERROR(VLOOKUP(D200,'Page accueil'!$A$27:$C$33,3),"")</f>
        <v>Commentaire concernant l'action une fois qu'elle sera évaluée</v>
      </c>
      <c r="F200" s="34" t="str">
        <f>IFERROR(VLOOKUP(D200,'Page accueil'!$A$27:$C$33,2),"")</f>
        <v>Taux</v>
      </c>
      <c r="G200" s="34" t="str">
        <f t="shared" si="21"/>
        <v>Taux</v>
      </c>
      <c r="H200" s="34" t="str">
        <f t="shared" si="22"/>
        <v>Taux</v>
      </c>
      <c r="I200" s="695" t="s">
        <v>783</v>
      </c>
      <c r="J200" s="696"/>
    </row>
    <row r="201" spans="1:10" ht="46" customHeight="1">
      <c r="A201" s="43" t="s">
        <v>19</v>
      </c>
      <c r="B201" s="356" t="s">
        <v>865</v>
      </c>
      <c r="C201" s="82" t="s">
        <v>29</v>
      </c>
      <c r="D201" s="574" t="s">
        <v>311</v>
      </c>
      <c r="E201" s="160" t="str">
        <f>IFERROR(VLOOKUP(D201,'Page accueil'!$A$27:$C$33,3),"")</f>
        <v>Commentaire concernant l'action une fois qu'elle sera évaluée</v>
      </c>
      <c r="F201" s="34" t="str">
        <f>IFERROR(VLOOKUP(D201,'Page accueil'!$A$27:$C$33,2),"")</f>
        <v>Taux</v>
      </c>
      <c r="G201" s="34" t="str">
        <f t="shared" si="21"/>
        <v>Taux</v>
      </c>
      <c r="H201" s="34" t="str">
        <f t="shared" si="22"/>
        <v>Taux</v>
      </c>
      <c r="I201" s="695" t="s">
        <v>783</v>
      </c>
      <c r="J201" s="696"/>
    </row>
    <row r="202" spans="1:10" ht="48" customHeight="1">
      <c r="A202" s="381" t="s">
        <v>702</v>
      </c>
      <c r="B202" s="60" t="s">
        <v>1050</v>
      </c>
      <c r="C202" s="374" t="s">
        <v>29</v>
      </c>
      <c r="D202" s="574" t="s">
        <v>311</v>
      </c>
      <c r="E202" s="362" t="str">
        <f>IFERROR(VLOOKUP(D202,'Page accueil'!$A$27:$C$33,3),"")</f>
        <v>Commentaire concernant l'action une fois qu'elle sera évaluée</v>
      </c>
      <c r="F202" s="363" t="str">
        <f>IFERROR(VLOOKUP(D202,'Page accueil'!$A$27:$C$33,2),"")</f>
        <v>Taux</v>
      </c>
      <c r="G202" s="363" t="str">
        <f t="shared" si="21"/>
        <v/>
      </c>
      <c r="H202" s="363" t="str">
        <f t="shared" si="22"/>
        <v>Taux</v>
      </c>
      <c r="I202" s="695" t="s">
        <v>783</v>
      </c>
      <c r="J202" s="696"/>
    </row>
    <row r="203" spans="1:10" ht="48" customHeight="1" thickBot="1">
      <c r="A203" s="63" t="s">
        <v>702</v>
      </c>
      <c r="B203" s="140" t="s">
        <v>1051</v>
      </c>
      <c r="C203" s="141" t="s">
        <v>29</v>
      </c>
      <c r="D203" s="574" t="s">
        <v>311</v>
      </c>
      <c r="E203" s="142" t="str">
        <f>IFERROR(VLOOKUP(D203,'Page accueil'!$A$27:$C$33,3),"")</f>
        <v>Commentaire concernant l'action une fois qu'elle sera évaluée</v>
      </c>
      <c r="F203" s="143" t="str">
        <f>IFERROR(VLOOKUP(D203,'Page accueil'!$A$27:$C$33,2),"")</f>
        <v>Taux</v>
      </c>
      <c r="G203" s="143" t="str">
        <f t="shared" si="21"/>
        <v/>
      </c>
      <c r="H203" s="143" t="str">
        <f t="shared" si="22"/>
        <v>Taux</v>
      </c>
      <c r="I203" s="697" t="s">
        <v>783</v>
      </c>
      <c r="J203" s="698"/>
    </row>
    <row r="204" spans="1:10" s="79" customFormat="1" ht="43" customHeight="1" thickBot="1">
      <c r="A204" s="93" t="s">
        <v>20</v>
      </c>
      <c r="B204" s="93" t="s">
        <v>643</v>
      </c>
      <c r="C204" s="93"/>
      <c r="D204" s="94" t="str">
        <f>IFERROR(VLOOKUP(F204,'Page accueil'!$A$36:$E$40,3),"")</f>
        <v/>
      </c>
      <c r="E204" s="94" t="str">
        <f>IFERROR(VLOOKUP(F204,'Page accueil'!$A$36:$E$40,5),"")</f>
        <v/>
      </c>
      <c r="F204" s="95" t="str">
        <f>IFERROR(AVERAGE(F205:F205),"")</f>
        <v/>
      </c>
      <c r="G204" s="96" t="str">
        <f t="shared" ref="G204:H204" si="23">IFERROR(AVERAGE(G205:G205),"")</f>
        <v/>
      </c>
      <c r="H204" s="97" t="str">
        <f t="shared" si="23"/>
        <v/>
      </c>
      <c r="I204" s="699" t="s">
        <v>783</v>
      </c>
      <c r="J204" s="700"/>
    </row>
    <row r="205" spans="1:10" ht="44" customHeight="1" thickBot="1">
      <c r="A205" s="44" t="s">
        <v>20</v>
      </c>
      <c r="B205" s="136" t="s">
        <v>1270</v>
      </c>
      <c r="C205" s="44" t="s">
        <v>181</v>
      </c>
      <c r="D205" s="574" t="s">
        <v>311</v>
      </c>
      <c r="E205" s="144" t="str">
        <f>IFERROR(VLOOKUP(D205,'Page accueil'!$A$27:$C$33,3),"")</f>
        <v>Commentaire concernant l'action une fois qu'elle sera évaluée</v>
      </c>
      <c r="F205" s="145" t="str">
        <f>IFERROR(VLOOKUP(D205,'Page accueil'!$A$27:$C$33,2),"")</f>
        <v>Taux</v>
      </c>
      <c r="G205" s="145" t="str">
        <f>IFERROR(IF(A205="N/A","",F205),"")</f>
        <v>Taux</v>
      </c>
      <c r="H205" s="145" t="str">
        <f>IFERROR(IF(C205="N/A","",F205),"")</f>
        <v>Taux</v>
      </c>
      <c r="I205" s="707" t="s">
        <v>783</v>
      </c>
      <c r="J205" s="708"/>
    </row>
    <row r="206" spans="1:10" s="79" customFormat="1" ht="43" customHeight="1" thickBot="1">
      <c r="A206" s="93" t="s">
        <v>21</v>
      </c>
      <c r="B206" s="103" t="s">
        <v>1280</v>
      </c>
      <c r="C206" s="93" t="s">
        <v>182</v>
      </c>
      <c r="D206" s="94" t="str">
        <f>IFERROR(VLOOKUP(F206,'Page accueil'!$A$36:$E$40,3),"")</f>
        <v/>
      </c>
      <c r="E206" s="94" t="str">
        <f>IFERROR(VLOOKUP(F206,'Page accueil'!$A$36:$E$40,5),"")</f>
        <v/>
      </c>
      <c r="F206" s="95" t="str">
        <f>IFERROR(AVERAGE(F207:F212),"")</f>
        <v/>
      </c>
      <c r="G206" s="96" t="str">
        <f t="shared" ref="G206:H206" si="24">IFERROR(AVERAGE(G207:G212),"")</f>
        <v/>
      </c>
      <c r="H206" s="97" t="str">
        <f t="shared" si="24"/>
        <v/>
      </c>
      <c r="I206" s="699" t="s">
        <v>783</v>
      </c>
      <c r="J206" s="700"/>
    </row>
    <row r="207" spans="1:10" ht="57.75" customHeight="1">
      <c r="A207" s="43" t="s">
        <v>22</v>
      </c>
      <c r="B207" s="116" t="s">
        <v>866</v>
      </c>
      <c r="C207" s="43" t="s">
        <v>182</v>
      </c>
      <c r="D207" s="574" t="s">
        <v>311</v>
      </c>
      <c r="E207" s="117" t="str">
        <f>IFERROR(VLOOKUP(D207,'Page accueil'!$A$27:$C$33,3),"")</f>
        <v>Commentaire concernant l'action une fois qu'elle sera évaluée</v>
      </c>
      <c r="F207" s="118" t="str">
        <f>IFERROR(VLOOKUP(D207,'Page accueil'!$A$27:$C$33,2),"")</f>
        <v>Taux</v>
      </c>
      <c r="G207" s="118" t="str">
        <f t="shared" ref="G207:G212" si="25">IFERROR(IF(A207="N/A","",F207),"")</f>
        <v>Taux</v>
      </c>
      <c r="H207" s="118" t="str">
        <f t="shared" ref="H207:H212" si="26">IFERROR(IF(C207="N/A","",F207),"")</f>
        <v>Taux</v>
      </c>
      <c r="I207" s="701" t="s">
        <v>783</v>
      </c>
      <c r="J207" s="702"/>
    </row>
    <row r="208" spans="1:10" ht="41.25" customHeight="1">
      <c r="A208" s="721" t="s">
        <v>23</v>
      </c>
      <c r="B208" s="382" t="s">
        <v>867</v>
      </c>
      <c r="C208" s="82" t="s">
        <v>182</v>
      </c>
      <c r="D208" s="574" t="s">
        <v>311</v>
      </c>
      <c r="E208" s="160" t="str">
        <f>IFERROR(VLOOKUP(D208,'Page accueil'!$A$27:$C$33,3),"")</f>
        <v>Commentaire concernant l'action une fois qu'elle sera évaluée</v>
      </c>
      <c r="F208" s="34" t="str">
        <f>IFERROR(VLOOKUP(D208,'Page accueil'!$A$27:$C$33,2),"")</f>
        <v>Taux</v>
      </c>
      <c r="G208" s="34" t="str">
        <f t="shared" si="25"/>
        <v>Taux</v>
      </c>
      <c r="H208" s="34" t="str">
        <f t="shared" si="26"/>
        <v>Taux</v>
      </c>
      <c r="I208" s="695" t="s">
        <v>783</v>
      </c>
      <c r="J208" s="696"/>
    </row>
    <row r="209" spans="1:10" ht="44.25" customHeight="1">
      <c r="A209" s="722"/>
      <c r="B209" s="382" t="s">
        <v>868</v>
      </c>
      <c r="C209" s="82" t="s">
        <v>182</v>
      </c>
      <c r="D209" s="574" t="s">
        <v>311</v>
      </c>
      <c r="E209" s="160" t="str">
        <f>IFERROR(VLOOKUP(D209,'Page accueil'!$A$27:$C$33,3),"")</f>
        <v>Commentaire concernant l'action une fois qu'elle sera évaluée</v>
      </c>
      <c r="F209" s="34" t="str">
        <f>IFERROR(VLOOKUP(D209,'Page accueil'!$A$27:$C$33,2),"")</f>
        <v>Taux</v>
      </c>
      <c r="G209" s="34" t="str">
        <f t="shared" si="25"/>
        <v>Taux</v>
      </c>
      <c r="H209" s="34" t="str">
        <f t="shared" si="26"/>
        <v>Taux</v>
      </c>
      <c r="I209" s="695" t="s">
        <v>783</v>
      </c>
      <c r="J209" s="696"/>
    </row>
    <row r="210" spans="1:10" ht="66" customHeight="1">
      <c r="A210" s="722"/>
      <c r="B210" s="383" t="s">
        <v>869</v>
      </c>
      <c r="C210" s="82" t="s">
        <v>182</v>
      </c>
      <c r="D210" s="574" t="s">
        <v>311</v>
      </c>
      <c r="E210" s="160" t="str">
        <f>IFERROR(VLOOKUP(D210,'Page accueil'!$A$27:$C$33,3),"")</f>
        <v>Commentaire concernant l'action une fois qu'elle sera évaluée</v>
      </c>
      <c r="F210" s="34" t="str">
        <f>IFERROR(VLOOKUP(D210,'Page accueil'!$A$27:$C$33,2),"")</f>
        <v>Taux</v>
      </c>
      <c r="G210" s="34" t="str">
        <f t="shared" si="25"/>
        <v>Taux</v>
      </c>
      <c r="H210" s="34" t="str">
        <f t="shared" si="26"/>
        <v>Taux</v>
      </c>
      <c r="I210" s="695" t="s">
        <v>783</v>
      </c>
      <c r="J210" s="696"/>
    </row>
    <row r="211" spans="1:10" ht="49" customHeight="1">
      <c r="A211" s="722"/>
      <c r="B211" s="382" t="s">
        <v>870</v>
      </c>
      <c r="C211" s="82" t="s">
        <v>182</v>
      </c>
      <c r="D211" s="574" t="s">
        <v>311</v>
      </c>
      <c r="E211" s="160" t="str">
        <f>IFERROR(VLOOKUP(D211,'Page accueil'!$A$27:$C$33,3),"")</f>
        <v>Commentaire concernant l'action une fois qu'elle sera évaluée</v>
      </c>
      <c r="F211" s="34" t="str">
        <f>IFERROR(VLOOKUP(D211,'Page accueil'!$A$27:$C$33,2),"")</f>
        <v>Taux</v>
      </c>
      <c r="G211" s="34" t="str">
        <f t="shared" si="25"/>
        <v>Taux</v>
      </c>
      <c r="H211" s="34" t="str">
        <f t="shared" si="26"/>
        <v>Taux</v>
      </c>
      <c r="I211" s="695" t="s">
        <v>783</v>
      </c>
      <c r="J211" s="696"/>
    </row>
    <row r="212" spans="1:10" ht="54" customHeight="1" thickBot="1">
      <c r="A212" s="723"/>
      <c r="B212" s="139" t="s">
        <v>871</v>
      </c>
      <c r="C212" s="128" t="s">
        <v>182</v>
      </c>
      <c r="D212" s="574" t="s">
        <v>311</v>
      </c>
      <c r="E212" s="129" t="str">
        <f>IFERROR(VLOOKUP(D212,'Page accueil'!$A$27:$C$33,3),"")</f>
        <v>Commentaire concernant l'action une fois qu'elle sera évaluée</v>
      </c>
      <c r="F212" s="130" t="str">
        <f>IFERROR(VLOOKUP(D212,'Page accueil'!$A$27:$C$33,2),"")</f>
        <v>Taux</v>
      </c>
      <c r="G212" s="130" t="str">
        <f t="shared" si="25"/>
        <v>Taux</v>
      </c>
      <c r="H212" s="130" t="str">
        <f t="shared" si="26"/>
        <v>Taux</v>
      </c>
      <c r="I212" s="703" t="s">
        <v>783</v>
      </c>
      <c r="J212" s="704"/>
    </row>
    <row r="213" spans="1:10" s="79" customFormat="1" ht="43" customHeight="1" thickTop="1" thickBot="1">
      <c r="A213" s="121">
        <v>7</v>
      </c>
      <c r="B213" s="120" t="s">
        <v>644</v>
      </c>
      <c r="C213" s="121">
        <v>8</v>
      </c>
      <c r="D213" s="122" t="str">
        <f>IFERROR(VLOOKUP(F213,'Page accueil'!$A$36:$E$40,3),"")</f>
        <v/>
      </c>
      <c r="E213" s="122" t="str">
        <f>IFERROR(VLOOKUP(F213,'Page accueil'!$A$36:$E$40,5),"")</f>
        <v/>
      </c>
      <c r="F213" s="123" t="str">
        <f>IFERROR(AVERAGE(F214,F224,F244,F290,F325,F363),"")</f>
        <v/>
      </c>
      <c r="G213" s="124" t="str">
        <f>IFERROR(AVERAGE(G214,G224,G244,G290,G325,G363),"")</f>
        <v/>
      </c>
      <c r="H213" s="125" t="str">
        <f>IFERROR(AVERAGE(H214,H224,H244,H290,H325,H363),"")</f>
        <v/>
      </c>
      <c r="I213" s="705" t="s">
        <v>783</v>
      </c>
      <c r="J213" s="706"/>
    </row>
    <row r="214" spans="1:10" s="79" customFormat="1" ht="43" customHeight="1" thickBot="1">
      <c r="A214" s="93" t="s">
        <v>24</v>
      </c>
      <c r="B214" s="103" t="s">
        <v>645</v>
      </c>
      <c r="C214" s="93" t="s">
        <v>58</v>
      </c>
      <c r="D214" s="94" t="str">
        <f>IFERROR(VLOOKUP(F214,'Page accueil'!$A$36:$E$40,3),"")</f>
        <v/>
      </c>
      <c r="E214" s="94" t="str">
        <f>IFERROR(VLOOKUP(F214,'Page accueil'!$A$36:$E$40,5),"")</f>
        <v/>
      </c>
      <c r="F214" s="95" t="str">
        <f>IFERROR(AVERAGE(F215:F223),"")</f>
        <v/>
      </c>
      <c r="G214" s="96" t="str">
        <f t="shared" ref="G214:H214" si="27">IFERROR(AVERAGE(G215:G223),"")</f>
        <v/>
      </c>
      <c r="H214" s="97" t="str">
        <f t="shared" si="27"/>
        <v/>
      </c>
      <c r="I214" s="699" t="s">
        <v>783</v>
      </c>
      <c r="J214" s="700"/>
    </row>
    <row r="215" spans="1:10" ht="48" customHeight="1">
      <c r="A215" s="45" t="s">
        <v>24</v>
      </c>
      <c r="B215" s="116" t="s">
        <v>872</v>
      </c>
      <c r="C215" s="133" t="s">
        <v>58</v>
      </c>
      <c r="D215" s="574" t="s">
        <v>311</v>
      </c>
      <c r="E215" s="117" t="str">
        <f>IFERROR(VLOOKUP(D215,'Page accueil'!$A$27:$C$33,3),"")</f>
        <v>Commentaire concernant l'action une fois qu'elle sera évaluée</v>
      </c>
      <c r="F215" s="118" t="str">
        <f>IFERROR(VLOOKUP(D215,'Page accueil'!$A$27:$C$33,2),"")</f>
        <v>Taux</v>
      </c>
      <c r="G215" s="118" t="str">
        <f t="shared" ref="G215:G223" si="28">IFERROR(IF(A215="N/A","",F215),"")</f>
        <v>Taux</v>
      </c>
      <c r="H215" s="118" t="str">
        <f t="shared" ref="H215:H223" si="29">IFERROR(IF(C215="N/A","",F215),"")</f>
        <v>Taux</v>
      </c>
      <c r="I215" s="701" t="s">
        <v>783</v>
      </c>
      <c r="J215" s="702"/>
    </row>
    <row r="216" spans="1:10" ht="48" customHeight="1">
      <c r="A216" s="137" t="s">
        <v>24</v>
      </c>
      <c r="B216" s="356" t="s">
        <v>322</v>
      </c>
      <c r="C216" s="384" t="s">
        <v>58</v>
      </c>
      <c r="D216" s="574" t="s">
        <v>311</v>
      </c>
      <c r="E216" s="160" t="str">
        <f>IFERROR(VLOOKUP(D216,'Page accueil'!$A$27:$C$33,3),"")</f>
        <v>Commentaire concernant l'action une fois qu'elle sera évaluée</v>
      </c>
      <c r="F216" s="34" t="str">
        <f>IFERROR(VLOOKUP(D216,'Page accueil'!$A$27:$C$33,2),"")</f>
        <v>Taux</v>
      </c>
      <c r="G216" s="34" t="str">
        <f t="shared" si="28"/>
        <v>Taux</v>
      </c>
      <c r="H216" s="34" t="str">
        <f t="shared" si="29"/>
        <v>Taux</v>
      </c>
      <c r="I216" s="695" t="s">
        <v>783</v>
      </c>
      <c r="J216" s="696"/>
    </row>
    <row r="217" spans="1:10" ht="48" customHeight="1">
      <c r="A217" s="137" t="s">
        <v>24</v>
      </c>
      <c r="B217" s="356" t="s">
        <v>1052</v>
      </c>
      <c r="C217" s="384" t="s">
        <v>58</v>
      </c>
      <c r="D217" s="574" t="s">
        <v>311</v>
      </c>
      <c r="E217" s="160" t="str">
        <f>IFERROR(VLOOKUP(D217,'Page accueil'!$A$27:$C$33,3),"")</f>
        <v>Commentaire concernant l'action une fois qu'elle sera évaluée</v>
      </c>
      <c r="F217" s="34" t="str">
        <f>IFERROR(VLOOKUP(D217,'Page accueil'!$A$27:$C$33,2),"")</f>
        <v>Taux</v>
      </c>
      <c r="G217" s="34" t="str">
        <f t="shared" si="28"/>
        <v>Taux</v>
      </c>
      <c r="H217" s="34" t="str">
        <f t="shared" si="29"/>
        <v>Taux</v>
      </c>
      <c r="I217" s="695" t="s">
        <v>783</v>
      </c>
      <c r="J217" s="696"/>
    </row>
    <row r="218" spans="1:10" ht="48" customHeight="1">
      <c r="A218" s="137" t="s">
        <v>24</v>
      </c>
      <c r="B218" s="356" t="s">
        <v>324</v>
      </c>
      <c r="C218" s="384" t="s">
        <v>58</v>
      </c>
      <c r="D218" s="574" t="s">
        <v>311</v>
      </c>
      <c r="E218" s="160" t="str">
        <f>IFERROR(VLOOKUP(D218,'Page accueil'!$A$27:$C$33,3),"")</f>
        <v>Commentaire concernant l'action une fois qu'elle sera évaluée</v>
      </c>
      <c r="F218" s="34" t="str">
        <f>IFERROR(VLOOKUP(D218,'Page accueil'!$A$27:$C$33,2),"")</f>
        <v>Taux</v>
      </c>
      <c r="G218" s="34" t="str">
        <f t="shared" si="28"/>
        <v>Taux</v>
      </c>
      <c r="H218" s="34" t="str">
        <f t="shared" si="29"/>
        <v>Taux</v>
      </c>
      <c r="I218" s="695" t="s">
        <v>783</v>
      </c>
      <c r="J218" s="696"/>
    </row>
    <row r="219" spans="1:10" ht="48" customHeight="1">
      <c r="A219" s="137" t="s">
        <v>24</v>
      </c>
      <c r="B219" s="356" t="s">
        <v>873</v>
      </c>
      <c r="C219" s="384" t="s">
        <v>58</v>
      </c>
      <c r="D219" s="574" t="s">
        <v>311</v>
      </c>
      <c r="E219" s="160" t="str">
        <f>IFERROR(VLOOKUP(D219,'Page accueil'!$A$27:$C$33,3),"")</f>
        <v>Commentaire concernant l'action une fois qu'elle sera évaluée</v>
      </c>
      <c r="F219" s="34" t="str">
        <f>IFERROR(VLOOKUP(D219,'Page accueil'!$A$27:$C$33,2),"")</f>
        <v>Taux</v>
      </c>
      <c r="G219" s="34" t="str">
        <f t="shared" si="28"/>
        <v>Taux</v>
      </c>
      <c r="H219" s="34" t="str">
        <f t="shared" si="29"/>
        <v>Taux</v>
      </c>
      <c r="I219" s="695" t="s">
        <v>783</v>
      </c>
      <c r="J219" s="696"/>
    </row>
    <row r="220" spans="1:10" ht="48" customHeight="1">
      <c r="A220" s="137" t="s">
        <v>24</v>
      </c>
      <c r="B220" s="382" t="s">
        <v>1053</v>
      </c>
      <c r="C220" s="384" t="s">
        <v>58</v>
      </c>
      <c r="D220" s="574" t="s">
        <v>311</v>
      </c>
      <c r="E220" s="160" t="str">
        <f>IFERROR(VLOOKUP(D220,'Page accueil'!$A$27:$C$33,3),"")</f>
        <v>Commentaire concernant l'action une fois qu'elle sera évaluée</v>
      </c>
      <c r="F220" s="34" t="str">
        <f>IFERROR(VLOOKUP(D220,'Page accueil'!$A$27:$C$33,2),"")</f>
        <v>Taux</v>
      </c>
      <c r="G220" s="34" t="str">
        <f t="shared" si="28"/>
        <v>Taux</v>
      </c>
      <c r="H220" s="34" t="str">
        <f t="shared" si="29"/>
        <v>Taux</v>
      </c>
      <c r="I220" s="695" t="s">
        <v>783</v>
      </c>
      <c r="J220" s="696"/>
    </row>
    <row r="221" spans="1:10" ht="48" customHeight="1">
      <c r="A221" s="137" t="s">
        <v>24</v>
      </c>
      <c r="B221" s="356" t="s">
        <v>874</v>
      </c>
      <c r="C221" s="384" t="s">
        <v>58</v>
      </c>
      <c r="D221" s="574" t="s">
        <v>311</v>
      </c>
      <c r="E221" s="160" t="str">
        <f>IFERROR(VLOOKUP(D221,'Page accueil'!$A$27:$C$33,3),"")</f>
        <v>Commentaire concernant l'action une fois qu'elle sera évaluée</v>
      </c>
      <c r="F221" s="34" t="str">
        <f>IFERROR(VLOOKUP(D221,'Page accueil'!$A$27:$C$33,2),"")</f>
        <v>Taux</v>
      </c>
      <c r="G221" s="34" t="str">
        <f t="shared" si="28"/>
        <v>Taux</v>
      </c>
      <c r="H221" s="34" t="str">
        <f t="shared" si="29"/>
        <v>Taux</v>
      </c>
      <c r="I221" s="695" t="s">
        <v>783</v>
      </c>
      <c r="J221" s="696"/>
    </row>
    <row r="222" spans="1:10" ht="48" customHeight="1">
      <c r="A222" s="137" t="s">
        <v>24</v>
      </c>
      <c r="B222" s="356" t="s">
        <v>875</v>
      </c>
      <c r="C222" s="384" t="s">
        <v>58</v>
      </c>
      <c r="D222" s="574" t="s">
        <v>311</v>
      </c>
      <c r="E222" s="160" t="str">
        <f>IFERROR(VLOOKUP(D222,'Page accueil'!$A$27:$C$33,3),"")</f>
        <v>Commentaire concernant l'action une fois qu'elle sera évaluée</v>
      </c>
      <c r="F222" s="34" t="str">
        <f>IFERROR(VLOOKUP(D222,'Page accueil'!$A$27:$C$33,2),"")</f>
        <v>Taux</v>
      </c>
      <c r="G222" s="34" t="str">
        <f t="shared" si="28"/>
        <v>Taux</v>
      </c>
      <c r="H222" s="34" t="str">
        <f t="shared" si="29"/>
        <v>Taux</v>
      </c>
      <c r="I222" s="695" t="s">
        <v>783</v>
      </c>
      <c r="J222" s="696"/>
    </row>
    <row r="223" spans="1:10" ht="48" customHeight="1" thickBot="1">
      <c r="A223" s="137" t="s">
        <v>24</v>
      </c>
      <c r="B223" s="119" t="s">
        <v>326</v>
      </c>
      <c r="C223" s="137" t="s">
        <v>58</v>
      </c>
      <c r="D223" s="574" t="s">
        <v>311</v>
      </c>
      <c r="E223" s="111" t="str">
        <f>IFERROR(VLOOKUP(D223,'Page accueil'!$A$27:$C$33,3),"")</f>
        <v>Commentaire concernant l'action une fois qu'elle sera évaluée</v>
      </c>
      <c r="F223" s="112" t="str">
        <f>IFERROR(VLOOKUP(D223,'Page accueil'!$A$27:$C$33,2),"")</f>
        <v>Taux</v>
      </c>
      <c r="G223" s="112" t="str">
        <f t="shared" si="28"/>
        <v>Taux</v>
      </c>
      <c r="H223" s="112" t="str">
        <f t="shared" si="29"/>
        <v>Taux</v>
      </c>
      <c r="I223" s="697" t="s">
        <v>783</v>
      </c>
      <c r="J223" s="698"/>
    </row>
    <row r="224" spans="1:10" s="79" customFormat="1" ht="43" customHeight="1" thickBot="1">
      <c r="A224" s="385" t="s">
        <v>25</v>
      </c>
      <c r="B224" s="103" t="s">
        <v>1281</v>
      </c>
      <c r="C224" s="135" t="s">
        <v>62</v>
      </c>
      <c r="D224" s="94" t="str">
        <f>IFERROR(VLOOKUP(F224,'Page accueil'!$A$36:$E$40,3),"")</f>
        <v/>
      </c>
      <c r="E224" s="94" t="str">
        <f>IFERROR(VLOOKUP(F224,'Page accueil'!$A$36:$E$40,5),"")</f>
        <v/>
      </c>
      <c r="F224" s="95" t="str">
        <f>IFERROR(AVERAGE(F225:F243),"")</f>
        <v/>
      </c>
      <c r="G224" s="96" t="str">
        <f t="shared" ref="G224:H224" si="30">IFERROR(AVERAGE(G225:G243),"")</f>
        <v/>
      </c>
      <c r="H224" s="97" t="str">
        <f t="shared" si="30"/>
        <v/>
      </c>
      <c r="I224" s="699" t="s">
        <v>783</v>
      </c>
      <c r="J224" s="700"/>
    </row>
    <row r="225" spans="1:10" ht="47" customHeight="1">
      <c r="A225" s="133" t="s">
        <v>26</v>
      </c>
      <c r="B225" s="116" t="s">
        <v>876</v>
      </c>
      <c r="C225" s="133" t="s">
        <v>64</v>
      </c>
      <c r="D225" s="574" t="s">
        <v>311</v>
      </c>
      <c r="E225" s="117" t="str">
        <f>IFERROR(VLOOKUP(D225,'Page accueil'!$A$27:$C$33,3),"")</f>
        <v>Commentaire concernant l'action une fois qu'elle sera évaluée</v>
      </c>
      <c r="F225" s="118" t="str">
        <f>IFERROR(VLOOKUP(D225,'Page accueil'!$A$27:$C$33,2),"")</f>
        <v>Taux</v>
      </c>
      <c r="G225" s="118" t="str">
        <f t="shared" ref="G225:G243" si="31">IFERROR(IF(A225="N/A","",F225),"")</f>
        <v>Taux</v>
      </c>
      <c r="H225" s="118" t="str">
        <f t="shared" ref="H225:H243" si="32">IFERROR(IF(C225="N/A","",F225),"")</f>
        <v>Taux</v>
      </c>
      <c r="I225" s="701" t="s">
        <v>783</v>
      </c>
      <c r="J225" s="702"/>
    </row>
    <row r="226" spans="1:10" ht="47" customHeight="1">
      <c r="A226" s="384" t="s">
        <v>26</v>
      </c>
      <c r="B226" s="356" t="s">
        <v>877</v>
      </c>
      <c r="C226" s="384" t="s">
        <v>64</v>
      </c>
      <c r="D226" s="574" t="s">
        <v>311</v>
      </c>
      <c r="E226" s="160" t="str">
        <f>IFERROR(VLOOKUP(D226,'Page accueil'!$A$27:$C$33,3),"")</f>
        <v>Commentaire concernant l'action une fois qu'elle sera évaluée</v>
      </c>
      <c r="F226" s="34" t="str">
        <f>IFERROR(VLOOKUP(D226,'Page accueil'!$A$27:$C$33,2),"")</f>
        <v>Taux</v>
      </c>
      <c r="G226" s="34" t="str">
        <f t="shared" si="31"/>
        <v>Taux</v>
      </c>
      <c r="H226" s="34" t="str">
        <f t="shared" si="32"/>
        <v>Taux</v>
      </c>
      <c r="I226" s="695" t="s">
        <v>783</v>
      </c>
      <c r="J226" s="696"/>
    </row>
    <row r="227" spans="1:10" ht="47" customHeight="1">
      <c r="A227" s="384" t="s">
        <v>26</v>
      </c>
      <c r="B227" s="356" t="s">
        <v>329</v>
      </c>
      <c r="C227" s="384" t="s">
        <v>64</v>
      </c>
      <c r="D227" s="574" t="s">
        <v>311</v>
      </c>
      <c r="E227" s="160" t="str">
        <f>IFERROR(VLOOKUP(D227,'Page accueil'!$A$27:$C$33,3),"")</f>
        <v>Commentaire concernant l'action une fois qu'elle sera évaluée</v>
      </c>
      <c r="F227" s="34" t="str">
        <f>IFERROR(VLOOKUP(D227,'Page accueil'!$A$27:$C$33,2),"")</f>
        <v>Taux</v>
      </c>
      <c r="G227" s="34" t="str">
        <f t="shared" si="31"/>
        <v>Taux</v>
      </c>
      <c r="H227" s="34" t="str">
        <f t="shared" si="32"/>
        <v>Taux</v>
      </c>
      <c r="I227" s="695" t="s">
        <v>783</v>
      </c>
      <c r="J227" s="696"/>
    </row>
    <row r="228" spans="1:10" ht="47" customHeight="1">
      <c r="A228" s="384" t="s">
        <v>26</v>
      </c>
      <c r="B228" s="356" t="s">
        <v>878</v>
      </c>
      <c r="C228" s="384" t="s">
        <v>64</v>
      </c>
      <c r="D228" s="574" t="s">
        <v>311</v>
      </c>
      <c r="E228" s="160" t="str">
        <f>IFERROR(VLOOKUP(D228,'Page accueil'!$A$27:$C$33,3),"")</f>
        <v>Commentaire concernant l'action une fois qu'elle sera évaluée</v>
      </c>
      <c r="F228" s="34" t="str">
        <f>IFERROR(VLOOKUP(D228,'Page accueil'!$A$27:$C$33,2),"")</f>
        <v>Taux</v>
      </c>
      <c r="G228" s="34" t="str">
        <f t="shared" si="31"/>
        <v>Taux</v>
      </c>
      <c r="H228" s="34" t="str">
        <f t="shared" si="32"/>
        <v>Taux</v>
      </c>
      <c r="I228" s="695" t="s">
        <v>783</v>
      </c>
      <c r="J228" s="696"/>
    </row>
    <row r="229" spans="1:10" ht="47" customHeight="1">
      <c r="A229" s="384" t="s">
        <v>26</v>
      </c>
      <c r="B229" s="356" t="s">
        <v>879</v>
      </c>
      <c r="C229" s="384" t="s">
        <v>64</v>
      </c>
      <c r="D229" s="574" t="s">
        <v>311</v>
      </c>
      <c r="E229" s="160" t="str">
        <f>IFERROR(VLOOKUP(D229,'Page accueil'!$A$27:$C$33,3),"")</f>
        <v>Commentaire concernant l'action une fois qu'elle sera évaluée</v>
      </c>
      <c r="F229" s="34" t="str">
        <f>IFERROR(VLOOKUP(D229,'Page accueil'!$A$27:$C$33,2),"")</f>
        <v>Taux</v>
      </c>
      <c r="G229" s="34" t="str">
        <f t="shared" si="31"/>
        <v>Taux</v>
      </c>
      <c r="H229" s="34" t="str">
        <f t="shared" si="32"/>
        <v>Taux</v>
      </c>
      <c r="I229" s="695" t="s">
        <v>783</v>
      </c>
      <c r="J229" s="696"/>
    </row>
    <row r="230" spans="1:10" ht="47" customHeight="1">
      <c r="A230" s="384" t="s">
        <v>26</v>
      </c>
      <c r="B230" s="356" t="s">
        <v>880</v>
      </c>
      <c r="C230" s="384" t="s">
        <v>64</v>
      </c>
      <c r="D230" s="574" t="s">
        <v>311</v>
      </c>
      <c r="E230" s="160" t="str">
        <f>IFERROR(VLOOKUP(D230,'Page accueil'!$A$27:$C$33,3),"")</f>
        <v>Commentaire concernant l'action une fois qu'elle sera évaluée</v>
      </c>
      <c r="F230" s="34" t="str">
        <f>IFERROR(VLOOKUP(D230,'Page accueil'!$A$27:$C$33,2),"")</f>
        <v>Taux</v>
      </c>
      <c r="G230" s="34" t="str">
        <f t="shared" si="31"/>
        <v>Taux</v>
      </c>
      <c r="H230" s="34" t="str">
        <f t="shared" si="32"/>
        <v>Taux</v>
      </c>
      <c r="I230" s="695" t="s">
        <v>783</v>
      </c>
      <c r="J230" s="696"/>
    </row>
    <row r="231" spans="1:10" ht="47" customHeight="1">
      <c r="A231" s="384" t="s">
        <v>26</v>
      </c>
      <c r="B231" s="356" t="s">
        <v>881</v>
      </c>
      <c r="C231" s="384" t="s">
        <v>183</v>
      </c>
      <c r="D231" s="574" t="s">
        <v>311</v>
      </c>
      <c r="E231" s="160" t="str">
        <f>IFERROR(VLOOKUP(D231,'Page accueil'!$A$27:$C$33,3),"")</f>
        <v>Commentaire concernant l'action une fois qu'elle sera évaluée</v>
      </c>
      <c r="F231" s="34" t="str">
        <f>IFERROR(VLOOKUP(D231,'Page accueil'!$A$27:$C$33,2),"")</f>
        <v>Taux</v>
      </c>
      <c r="G231" s="34" t="str">
        <f t="shared" si="31"/>
        <v>Taux</v>
      </c>
      <c r="H231" s="34" t="str">
        <f t="shared" si="32"/>
        <v>Taux</v>
      </c>
      <c r="I231" s="695" t="s">
        <v>783</v>
      </c>
      <c r="J231" s="696"/>
    </row>
    <row r="232" spans="1:10" ht="47" customHeight="1">
      <c r="A232" s="384" t="s">
        <v>26</v>
      </c>
      <c r="B232" s="356" t="s">
        <v>882</v>
      </c>
      <c r="C232" s="384" t="s">
        <v>183</v>
      </c>
      <c r="D232" s="574" t="s">
        <v>311</v>
      </c>
      <c r="E232" s="160" t="str">
        <f>IFERROR(VLOOKUP(D232,'Page accueil'!$A$27:$C$33,3),"")</f>
        <v>Commentaire concernant l'action une fois qu'elle sera évaluée</v>
      </c>
      <c r="F232" s="34" t="str">
        <f>IFERROR(VLOOKUP(D232,'Page accueil'!$A$27:$C$33,2),"")</f>
        <v>Taux</v>
      </c>
      <c r="G232" s="34" t="str">
        <f t="shared" si="31"/>
        <v>Taux</v>
      </c>
      <c r="H232" s="34" t="str">
        <f t="shared" si="32"/>
        <v>Taux</v>
      </c>
      <c r="I232" s="695" t="s">
        <v>783</v>
      </c>
      <c r="J232" s="696"/>
    </row>
    <row r="233" spans="1:10" ht="47" customHeight="1">
      <c r="A233" s="384" t="s">
        <v>27</v>
      </c>
      <c r="B233" s="356" t="s">
        <v>883</v>
      </c>
      <c r="C233" s="384" t="s">
        <v>183</v>
      </c>
      <c r="D233" s="574" t="s">
        <v>311</v>
      </c>
      <c r="E233" s="160" t="str">
        <f>IFERROR(VLOOKUP(D233,'Page accueil'!$A$27:$C$33,3),"")</f>
        <v>Commentaire concernant l'action une fois qu'elle sera évaluée</v>
      </c>
      <c r="F233" s="34" t="str">
        <f>IFERROR(VLOOKUP(D233,'Page accueil'!$A$27:$C$33,2),"")</f>
        <v>Taux</v>
      </c>
      <c r="G233" s="34" t="str">
        <f t="shared" si="31"/>
        <v>Taux</v>
      </c>
      <c r="H233" s="34" t="str">
        <f t="shared" si="32"/>
        <v>Taux</v>
      </c>
      <c r="I233" s="695" t="s">
        <v>783</v>
      </c>
      <c r="J233" s="696"/>
    </row>
    <row r="234" spans="1:10" ht="47" customHeight="1">
      <c r="A234" s="384" t="s">
        <v>27</v>
      </c>
      <c r="B234" s="356" t="s">
        <v>1054</v>
      </c>
      <c r="C234" s="384" t="s">
        <v>183</v>
      </c>
      <c r="D234" s="574" t="s">
        <v>311</v>
      </c>
      <c r="E234" s="160" t="str">
        <f>IFERROR(VLOOKUP(D234,'Page accueil'!$A$27:$C$33,3),"")</f>
        <v>Commentaire concernant l'action une fois qu'elle sera évaluée</v>
      </c>
      <c r="F234" s="34" t="str">
        <f>IFERROR(VLOOKUP(D234,'Page accueil'!$A$27:$C$33,2),"")</f>
        <v>Taux</v>
      </c>
      <c r="G234" s="34" t="str">
        <f t="shared" si="31"/>
        <v>Taux</v>
      </c>
      <c r="H234" s="34" t="str">
        <f t="shared" si="32"/>
        <v>Taux</v>
      </c>
      <c r="I234" s="695" t="s">
        <v>783</v>
      </c>
      <c r="J234" s="696"/>
    </row>
    <row r="235" spans="1:10" ht="47" customHeight="1">
      <c r="A235" s="384" t="s">
        <v>27</v>
      </c>
      <c r="B235" s="356" t="s">
        <v>1055</v>
      </c>
      <c r="C235" s="719" t="s">
        <v>184</v>
      </c>
      <c r="D235" s="574" t="s">
        <v>311</v>
      </c>
      <c r="E235" s="160" t="str">
        <f>IFERROR(VLOOKUP(D235,'Page accueil'!$A$27:$C$33,3),"")</f>
        <v>Commentaire concernant l'action une fois qu'elle sera évaluée</v>
      </c>
      <c r="F235" s="34" t="str">
        <f>IFERROR(VLOOKUP(D235,'Page accueil'!$A$27:$C$33,2),"")</f>
        <v>Taux</v>
      </c>
      <c r="G235" s="34" t="str">
        <f t="shared" si="31"/>
        <v>Taux</v>
      </c>
      <c r="H235" s="34" t="str">
        <f t="shared" si="32"/>
        <v>Taux</v>
      </c>
      <c r="I235" s="695" t="s">
        <v>783</v>
      </c>
      <c r="J235" s="696"/>
    </row>
    <row r="236" spans="1:10" ht="47" customHeight="1">
      <c r="A236" s="384" t="s">
        <v>27</v>
      </c>
      <c r="B236" s="356" t="s">
        <v>1056</v>
      </c>
      <c r="C236" s="719"/>
      <c r="D236" s="574" t="s">
        <v>311</v>
      </c>
      <c r="E236" s="160" t="str">
        <f>IFERROR(VLOOKUP(D236,'Page accueil'!$A$27:$C$33,3),"")</f>
        <v>Commentaire concernant l'action une fois qu'elle sera évaluée</v>
      </c>
      <c r="F236" s="34" t="str">
        <f>IFERROR(VLOOKUP(D236,'Page accueil'!$A$27:$C$33,2),"")</f>
        <v>Taux</v>
      </c>
      <c r="G236" s="34" t="str">
        <f t="shared" si="31"/>
        <v>Taux</v>
      </c>
      <c r="H236" s="34" t="str">
        <f t="shared" si="32"/>
        <v>Taux</v>
      </c>
      <c r="I236" s="695" t="s">
        <v>783</v>
      </c>
      <c r="J236" s="696"/>
    </row>
    <row r="237" spans="1:10" ht="39.75" customHeight="1">
      <c r="A237" s="384" t="s">
        <v>27</v>
      </c>
      <c r="B237" s="356" t="s">
        <v>1057</v>
      </c>
      <c r="C237" s="384" t="s">
        <v>72</v>
      </c>
      <c r="D237" s="574" t="s">
        <v>311</v>
      </c>
      <c r="E237" s="160" t="str">
        <f>IFERROR(VLOOKUP(D237,'Page accueil'!$A$27:$C$33,3),"")</f>
        <v>Commentaire concernant l'action une fois qu'elle sera évaluée</v>
      </c>
      <c r="F237" s="34" t="str">
        <f>IFERROR(VLOOKUP(D237,'Page accueil'!$A$27:$C$33,2),"")</f>
        <v>Taux</v>
      </c>
      <c r="G237" s="34" t="str">
        <f t="shared" si="31"/>
        <v>Taux</v>
      </c>
      <c r="H237" s="34" t="str">
        <f t="shared" si="32"/>
        <v>Taux</v>
      </c>
      <c r="I237" s="695" t="s">
        <v>783</v>
      </c>
      <c r="J237" s="696"/>
    </row>
    <row r="238" spans="1:10" ht="45" customHeight="1">
      <c r="A238" s="386" t="s">
        <v>28</v>
      </c>
      <c r="B238" s="356" t="s">
        <v>1058</v>
      </c>
      <c r="C238" s="384" t="s">
        <v>63</v>
      </c>
      <c r="D238" s="574" t="s">
        <v>311</v>
      </c>
      <c r="E238" s="160" t="str">
        <f>IFERROR(VLOOKUP(D238,'Page accueil'!$A$27:$C$33,3),"")</f>
        <v>Commentaire concernant l'action une fois qu'elle sera évaluée</v>
      </c>
      <c r="F238" s="34" t="str">
        <f>IFERROR(VLOOKUP(D238,'Page accueil'!$A$27:$C$33,2),"")</f>
        <v>Taux</v>
      </c>
      <c r="G238" s="34" t="str">
        <f t="shared" si="31"/>
        <v>Taux</v>
      </c>
      <c r="H238" s="34" t="str">
        <f t="shared" si="32"/>
        <v>Taux</v>
      </c>
      <c r="I238" s="695" t="s">
        <v>783</v>
      </c>
      <c r="J238" s="696"/>
    </row>
    <row r="239" spans="1:10" ht="42" customHeight="1">
      <c r="A239" s="387" t="s">
        <v>28</v>
      </c>
      <c r="B239" s="356" t="s">
        <v>885</v>
      </c>
      <c r="C239" s="384" t="s">
        <v>63</v>
      </c>
      <c r="D239" s="574" t="s">
        <v>311</v>
      </c>
      <c r="E239" s="160" t="str">
        <f>IFERROR(VLOOKUP(D239,'Page accueil'!$A$27:$C$33,3),"")</f>
        <v>Commentaire concernant l'action une fois qu'elle sera évaluée</v>
      </c>
      <c r="F239" s="34" t="str">
        <f>IFERROR(VLOOKUP(D239,'Page accueil'!$A$27:$C$33,2),"")</f>
        <v>Taux</v>
      </c>
      <c r="G239" s="34" t="str">
        <f t="shared" si="31"/>
        <v>Taux</v>
      </c>
      <c r="H239" s="34" t="str">
        <f t="shared" si="32"/>
        <v>Taux</v>
      </c>
      <c r="I239" s="695" t="s">
        <v>783</v>
      </c>
      <c r="J239" s="696"/>
    </row>
    <row r="240" spans="1:10" ht="45" customHeight="1">
      <c r="A240" s="388" t="s">
        <v>28</v>
      </c>
      <c r="B240" s="356" t="s">
        <v>884</v>
      </c>
      <c r="C240" s="384" t="s">
        <v>63</v>
      </c>
      <c r="D240" s="574" t="s">
        <v>311</v>
      </c>
      <c r="E240" s="160" t="str">
        <f>IFERROR(VLOOKUP(D240,'Page accueil'!$A$27:$C$33,3),"")</f>
        <v>Commentaire concernant l'action une fois qu'elle sera évaluée</v>
      </c>
      <c r="F240" s="34" t="str">
        <f>IFERROR(VLOOKUP(D240,'Page accueil'!$A$27:$C$33,2),"")</f>
        <v>Taux</v>
      </c>
      <c r="G240" s="34" t="str">
        <f t="shared" si="31"/>
        <v>Taux</v>
      </c>
      <c r="H240" s="34" t="str">
        <f t="shared" si="32"/>
        <v>Taux</v>
      </c>
      <c r="I240" s="695" t="s">
        <v>783</v>
      </c>
      <c r="J240" s="696"/>
    </row>
    <row r="241" spans="1:10" ht="43.5" customHeight="1">
      <c r="A241" s="386" t="s">
        <v>28</v>
      </c>
      <c r="B241" s="356" t="s">
        <v>886</v>
      </c>
      <c r="C241" s="384" t="s">
        <v>63</v>
      </c>
      <c r="D241" s="574" t="s">
        <v>311</v>
      </c>
      <c r="E241" s="160" t="str">
        <f>IFERROR(VLOOKUP(D241,'Page accueil'!$A$27:$C$33,3),"")</f>
        <v>Commentaire concernant l'action une fois qu'elle sera évaluée</v>
      </c>
      <c r="F241" s="34" t="str">
        <f>IFERROR(VLOOKUP(D241,'Page accueil'!$A$27:$C$33,2),"")</f>
        <v>Taux</v>
      </c>
      <c r="G241" s="34" t="str">
        <f t="shared" si="31"/>
        <v>Taux</v>
      </c>
      <c r="H241" s="34" t="str">
        <f t="shared" si="32"/>
        <v>Taux</v>
      </c>
      <c r="I241" s="695" t="s">
        <v>783</v>
      </c>
      <c r="J241" s="696"/>
    </row>
    <row r="242" spans="1:10" ht="47" customHeight="1">
      <c r="A242" s="386" t="s">
        <v>28</v>
      </c>
      <c r="B242" s="356" t="s">
        <v>887</v>
      </c>
      <c r="C242" s="384" t="s">
        <v>63</v>
      </c>
      <c r="D242" s="574" t="s">
        <v>311</v>
      </c>
      <c r="E242" s="160" t="str">
        <f>IFERROR(VLOOKUP(D242,'Page accueil'!$A$27:$C$33,3),"")</f>
        <v>Commentaire concernant l'action une fois qu'elle sera évaluée</v>
      </c>
      <c r="F242" s="34" t="str">
        <f>IFERROR(VLOOKUP(D242,'Page accueil'!$A$27:$C$33,2),"")</f>
        <v>Taux</v>
      </c>
      <c r="G242" s="34" t="str">
        <f t="shared" si="31"/>
        <v>Taux</v>
      </c>
      <c r="H242" s="34" t="str">
        <f t="shared" si="32"/>
        <v>Taux</v>
      </c>
      <c r="I242" s="695" t="s">
        <v>783</v>
      </c>
      <c r="J242" s="696"/>
    </row>
    <row r="243" spans="1:10" ht="46.5" customHeight="1" thickBot="1">
      <c r="A243" s="387" t="s">
        <v>28</v>
      </c>
      <c r="B243" s="119" t="s">
        <v>888</v>
      </c>
      <c r="C243" s="137" t="s">
        <v>63</v>
      </c>
      <c r="D243" s="574" t="s">
        <v>311</v>
      </c>
      <c r="E243" s="111" t="str">
        <f>IFERROR(VLOOKUP(D243,'Page accueil'!$A$27:$C$33,3),"")</f>
        <v>Commentaire concernant l'action une fois qu'elle sera évaluée</v>
      </c>
      <c r="F243" s="112" t="str">
        <f>IFERROR(VLOOKUP(D243,'Page accueil'!$A$27:$C$33,2),"")</f>
        <v>Taux</v>
      </c>
      <c r="G243" s="112" t="str">
        <f t="shared" si="31"/>
        <v>Taux</v>
      </c>
      <c r="H243" s="112" t="str">
        <f t="shared" si="32"/>
        <v>Taux</v>
      </c>
      <c r="I243" s="697" t="s">
        <v>783</v>
      </c>
      <c r="J243" s="698"/>
    </row>
    <row r="244" spans="1:10" s="79" customFormat="1" ht="43" customHeight="1" thickBot="1">
      <c r="A244" s="385" t="s">
        <v>29</v>
      </c>
      <c r="B244" s="103" t="s">
        <v>646</v>
      </c>
      <c r="C244" s="135" t="s">
        <v>75</v>
      </c>
      <c r="D244" s="94" t="str">
        <f>IFERROR(VLOOKUP(F244,'Page accueil'!$A$36:$E$40,3),"")</f>
        <v/>
      </c>
      <c r="E244" s="94" t="str">
        <f>IFERROR(VLOOKUP(F244,'Page accueil'!$A$36:$E$40,5),"")</f>
        <v/>
      </c>
      <c r="F244" s="95" t="str">
        <f>IFERROR(AVERAGE(F245:F289),"")</f>
        <v/>
      </c>
      <c r="G244" s="96" t="str">
        <f t="shared" ref="G244:H244" si="33">IFERROR(AVERAGE(G245:G289),"")</f>
        <v/>
      </c>
      <c r="H244" s="97" t="str">
        <f t="shared" si="33"/>
        <v/>
      </c>
      <c r="I244" s="699" t="s">
        <v>783</v>
      </c>
      <c r="J244" s="700"/>
    </row>
    <row r="245" spans="1:10" ht="43" customHeight="1">
      <c r="A245" s="387" t="s">
        <v>30</v>
      </c>
      <c r="B245" s="116" t="s">
        <v>1059</v>
      </c>
      <c r="C245" s="133" t="s">
        <v>76</v>
      </c>
      <c r="D245" s="574" t="s">
        <v>311</v>
      </c>
      <c r="E245" s="117" t="str">
        <f>IFERROR(VLOOKUP(D245,'Page accueil'!$A$27:$C$33,3),"")</f>
        <v>Commentaire concernant l'action une fois qu'elle sera évaluée</v>
      </c>
      <c r="F245" s="118" t="str">
        <f>IFERROR(VLOOKUP(D245,'Page accueil'!$A$27:$C$33,2),"")</f>
        <v>Taux</v>
      </c>
      <c r="G245" s="118" t="str">
        <f t="shared" ref="G245:G289" si="34">IFERROR(IF(A245="N/A","",F245),"")</f>
        <v>Taux</v>
      </c>
      <c r="H245" s="118" t="str">
        <f t="shared" ref="H245:H289" si="35">IFERROR(IF(C245="N/A","",F245),"")</f>
        <v>Taux</v>
      </c>
      <c r="I245" s="701" t="s">
        <v>783</v>
      </c>
      <c r="J245" s="702"/>
    </row>
    <row r="246" spans="1:10" ht="43" customHeight="1">
      <c r="A246" s="384" t="s">
        <v>716</v>
      </c>
      <c r="B246" s="356" t="s">
        <v>798</v>
      </c>
      <c r="C246" s="384" t="s">
        <v>77</v>
      </c>
      <c r="D246" s="574" t="s">
        <v>311</v>
      </c>
      <c r="E246" s="160" t="str">
        <f>IFERROR(VLOOKUP(D246,'Page accueil'!$A$27:$C$33,3),"")</f>
        <v>Commentaire concernant l'action une fois qu'elle sera évaluée</v>
      </c>
      <c r="F246" s="34" t="str">
        <f>IFERROR(VLOOKUP(D246,'Page accueil'!$A$27:$C$33,2),"")</f>
        <v>Taux</v>
      </c>
      <c r="G246" s="34" t="str">
        <f t="shared" si="34"/>
        <v>Taux</v>
      </c>
      <c r="H246" s="34" t="str">
        <f t="shared" si="35"/>
        <v>Taux</v>
      </c>
      <c r="I246" s="695" t="s">
        <v>783</v>
      </c>
      <c r="J246" s="696"/>
    </row>
    <row r="247" spans="1:10" ht="43" customHeight="1">
      <c r="A247" s="384" t="s">
        <v>31</v>
      </c>
      <c r="B247" s="356" t="s">
        <v>1060</v>
      </c>
      <c r="C247" s="384" t="s">
        <v>77</v>
      </c>
      <c r="D247" s="574" t="s">
        <v>311</v>
      </c>
      <c r="E247" s="160" t="str">
        <f>IFERROR(VLOOKUP(D247,'Page accueil'!$A$27:$C$33,3),"")</f>
        <v>Commentaire concernant l'action une fois qu'elle sera évaluée</v>
      </c>
      <c r="F247" s="34" t="str">
        <f>IFERROR(VLOOKUP(D247,'Page accueil'!$A$27:$C$33,2),"")</f>
        <v>Taux</v>
      </c>
      <c r="G247" s="34" t="str">
        <f t="shared" si="34"/>
        <v>Taux</v>
      </c>
      <c r="H247" s="34" t="str">
        <f t="shared" si="35"/>
        <v>Taux</v>
      </c>
      <c r="I247" s="695" t="s">
        <v>783</v>
      </c>
      <c r="J247" s="696"/>
    </row>
    <row r="248" spans="1:10" ht="43" customHeight="1">
      <c r="A248" s="384" t="s">
        <v>715</v>
      </c>
      <c r="B248" s="356" t="s">
        <v>1061</v>
      </c>
      <c r="C248" s="384" t="s">
        <v>77</v>
      </c>
      <c r="D248" s="574" t="s">
        <v>311</v>
      </c>
      <c r="E248" s="160" t="str">
        <f>IFERROR(VLOOKUP(D248,'Page accueil'!$A$27:$C$33,3),"")</f>
        <v>Commentaire concernant l'action une fois qu'elle sera évaluée</v>
      </c>
      <c r="F248" s="34" t="str">
        <f>IFERROR(VLOOKUP(D248,'Page accueil'!$A$27:$C$33,2),"")</f>
        <v>Taux</v>
      </c>
      <c r="G248" s="34" t="str">
        <f t="shared" si="34"/>
        <v>Taux</v>
      </c>
      <c r="H248" s="34" t="str">
        <f t="shared" si="35"/>
        <v>Taux</v>
      </c>
      <c r="I248" s="695" t="s">
        <v>783</v>
      </c>
      <c r="J248" s="696"/>
    </row>
    <row r="249" spans="1:10" ht="43" customHeight="1">
      <c r="A249" s="384" t="s">
        <v>717</v>
      </c>
      <c r="B249" s="356" t="s">
        <v>1062</v>
      </c>
      <c r="C249" s="384" t="s">
        <v>77</v>
      </c>
      <c r="D249" s="574" t="s">
        <v>311</v>
      </c>
      <c r="E249" s="160" t="str">
        <f>IFERROR(VLOOKUP(D249,'Page accueil'!$A$27:$C$33,3),"")</f>
        <v>Commentaire concernant l'action une fois qu'elle sera évaluée</v>
      </c>
      <c r="F249" s="34" t="str">
        <f>IFERROR(VLOOKUP(D249,'Page accueil'!$A$27:$C$33,2),"")</f>
        <v>Taux</v>
      </c>
      <c r="G249" s="34" t="str">
        <f t="shared" si="34"/>
        <v>Taux</v>
      </c>
      <c r="H249" s="34" t="str">
        <f t="shared" si="35"/>
        <v>Taux</v>
      </c>
      <c r="I249" s="695" t="s">
        <v>783</v>
      </c>
      <c r="J249" s="696"/>
    </row>
    <row r="250" spans="1:10" ht="43" customHeight="1">
      <c r="A250" s="384" t="s">
        <v>718</v>
      </c>
      <c r="B250" s="356" t="s">
        <v>1063</v>
      </c>
      <c r="C250" s="384" t="s">
        <v>77</v>
      </c>
      <c r="D250" s="574" t="s">
        <v>311</v>
      </c>
      <c r="E250" s="160" t="str">
        <f>IFERROR(VLOOKUP(D250,'Page accueil'!$A$27:$C$33,3),"")</f>
        <v>Commentaire concernant l'action une fois qu'elle sera évaluée</v>
      </c>
      <c r="F250" s="34" t="str">
        <f>IFERROR(VLOOKUP(D250,'Page accueil'!$A$27:$C$33,2),"")</f>
        <v>Taux</v>
      </c>
      <c r="G250" s="34" t="str">
        <f t="shared" si="34"/>
        <v>Taux</v>
      </c>
      <c r="H250" s="34" t="str">
        <f t="shared" si="35"/>
        <v>Taux</v>
      </c>
      <c r="I250" s="695" t="s">
        <v>783</v>
      </c>
      <c r="J250" s="696"/>
    </row>
    <row r="251" spans="1:10" ht="43" customHeight="1">
      <c r="A251" s="384" t="s">
        <v>719</v>
      </c>
      <c r="B251" s="356" t="s">
        <v>1064</v>
      </c>
      <c r="C251" s="384" t="s">
        <v>77</v>
      </c>
      <c r="D251" s="574" t="s">
        <v>311</v>
      </c>
      <c r="E251" s="160" t="str">
        <f>IFERROR(VLOOKUP(D251,'Page accueil'!$A$27:$C$33,3),"")</f>
        <v>Commentaire concernant l'action une fois qu'elle sera évaluée</v>
      </c>
      <c r="F251" s="34" t="str">
        <f>IFERROR(VLOOKUP(D251,'Page accueil'!$A$27:$C$33,2),"")</f>
        <v>Taux</v>
      </c>
      <c r="G251" s="34" t="str">
        <f t="shared" si="34"/>
        <v>Taux</v>
      </c>
      <c r="H251" s="34" t="str">
        <f t="shared" si="35"/>
        <v>Taux</v>
      </c>
      <c r="I251" s="695" t="s">
        <v>783</v>
      </c>
      <c r="J251" s="696"/>
    </row>
    <row r="252" spans="1:10" ht="43" customHeight="1">
      <c r="A252" s="384" t="s">
        <v>720</v>
      </c>
      <c r="B252" s="356" t="s">
        <v>1065</v>
      </c>
      <c r="C252" s="384" t="s">
        <v>77</v>
      </c>
      <c r="D252" s="574" t="s">
        <v>311</v>
      </c>
      <c r="E252" s="160" t="str">
        <f>IFERROR(VLOOKUP(D252,'Page accueil'!$A$27:$C$33,3),"")</f>
        <v>Commentaire concernant l'action une fois qu'elle sera évaluée</v>
      </c>
      <c r="F252" s="34" t="str">
        <f>IFERROR(VLOOKUP(D252,'Page accueil'!$A$27:$C$33,2),"")</f>
        <v>Taux</v>
      </c>
      <c r="G252" s="34" t="str">
        <f t="shared" si="34"/>
        <v>Taux</v>
      </c>
      <c r="H252" s="34" t="str">
        <f t="shared" si="35"/>
        <v>Taux</v>
      </c>
      <c r="I252" s="695" t="s">
        <v>783</v>
      </c>
      <c r="J252" s="696"/>
    </row>
    <row r="253" spans="1:10" ht="43" customHeight="1">
      <c r="A253" s="389" t="s">
        <v>702</v>
      </c>
      <c r="B253" s="373" t="s">
        <v>889</v>
      </c>
      <c r="C253" s="61" t="s">
        <v>77</v>
      </c>
      <c r="D253" s="574" t="s">
        <v>311</v>
      </c>
      <c r="E253" s="362" t="str">
        <f>IFERROR(VLOOKUP(D253,'Page accueil'!$A$27:$C$33,3),"")</f>
        <v>Commentaire concernant l'action une fois qu'elle sera évaluée</v>
      </c>
      <c r="F253" s="363" t="str">
        <f>IFERROR(VLOOKUP(D253,'Page accueil'!$A$27:$C$33,2),"")</f>
        <v>Taux</v>
      </c>
      <c r="G253" s="363" t="str">
        <f t="shared" si="34"/>
        <v/>
      </c>
      <c r="H253" s="363" t="str">
        <f t="shared" si="35"/>
        <v>Taux</v>
      </c>
      <c r="I253" s="695" t="s">
        <v>783</v>
      </c>
      <c r="J253" s="696"/>
    </row>
    <row r="254" spans="1:10" ht="43" customHeight="1">
      <c r="A254" s="390" t="s">
        <v>702</v>
      </c>
      <c r="B254" s="150" t="s">
        <v>1219</v>
      </c>
      <c r="C254" s="63" t="s">
        <v>77</v>
      </c>
      <c r="D254" s="574" t="s">
        <v>311</v>
      </c>
      <c r="E254" s="362" t="str">
        <f>IFERROR(VLOOKUP(D254,'Page accueil'!$A$27:$C$33,3),"")</f>
        <v>Commentaire concernant l'action une fois qu'elle sera évaluée</v>
      </c>
      <c r="F254" s="363" t="str">
        <f>IFERROR(VLOOKUP(D254,'Page accueil'!$A$27:$C$33,2),"")</f>
        <v>Taux</v>
      </c>
      <c r="G254" s="363" t="str">
        <f t="shared" si="34"/>
        <v/>
      </c>
      <c r="H254" s="363" t="str">
        <f t="shared" si="35"/>
        <v>Taux</v>
      </c>
      <c r="I254" s="695" t="s">
        <v>783</v>
      </c>
      <c r="J254" s="696"/>
    </row>
    <row r="255" spans="1:10" ht="43" customHeight="1">
      <c r="A255" s="384" t="s">
        <v>32</v>
      </c>
      <c r="B255" s="160" t="s">
        <v>890</v>
      </c>
      <c r="C255" s="384" t="s">
        <v>77</v>
      </c>
      <c r="D255" s="574" t="s">
        <v>311</v>
      </c>
      <c r="E255" s="160" t="str">
        <f>IFERROR(VLOOKUP(D255,'Page accueil'!$A$27:$C$33,3),"")</f>
        <v>Commentaire concernant l'action une fois qu'elle sera évaluée</v>
      </c>
      <c r="F255" s="34" t="str">
        <f>IFERROR(VLOOKUP(D255,'Page accueil'!$A$27:$C$33,2),"")</f>
        <v>Taux</v>
      </c>
      <c r="G255" s="34" t="str">
        <f t="shared" si="34"/>
        <v>Taux</v>
      </c>
      <c r="H255" s="34" t="str">
        <f t="shared" si="35"/>
        <v>Taux</v>
      </c>
      <c r="I255" s="695" t="s">
        <v>783</v>
      </c>
      <c r="J255" s="696"/>
    </row>
    <row r="256" spans="1:10" ht="43" customHeight="1">
      <c r="A256" s="384" t="s">
        <v>32</v>
      </c>
      <c r="B256" s="160" t="s">
        <v>891</v>
      </c>
      <c r="C256" s="384" t="s">
        <v>77</v>
      </c>
      <c r="D256" s="574" t="s">
        <v>311</v>
      </c>
      <c r="E256" s="160" t="str">
        <f>IFERROR(VLOOKUP(D256,'Page accueil'!$A$27:$C$33,3),"")</f>
        <v>Commentaire concernant l'action une fois qu'elle sera évaluée</v>
      </c>
      <c r="F256" s="34" t="str">
        <f>IFERROR(VLOOKUP(D256,'Page accueil'!$A$27:$C$33,2),"")</f>
        <v>Taux</v>
      </c>
      <c r="G256" s="34" t="str">
        <f t="shared" si="34"/>
        <v>Taux</v>
      </c>
      <c r="H256" s="34" t="str">
        <f t="shared" si="35"/>
        <v>Taux</v>
      </c>
      <c r="I256" s="695" t="s">
        <v>783</v>
      </c>
      <c r="J256" s="696"/>
    </row>
    <row r="257" spans="1:10" ht="43" customHeight="1">
      <c r="A257" s="384" t="s">
        <v>31</v>
      </c>
      <c r="B257" s="160" t="s">
        <v>1066</v>
      </c>
      <c r="C257" s="384" t="s">
        <v>77</v>
      </c>
      <c r="D257" s="574" t="s">
        <v>311</v>
      </c>
      <c r="E257" s="160" t="str">
        <f>IFERROR(VLOOKUP(D257,'Page accueil'!$A$27:$C$33,3),"")</f>
        <v>Commentaire concernant l'action une fois qu'elle sera évaluée</v>
      </c>
      <c r="F257" s="34" t="str">
        <f>IFERROR(VLOOKUP(D257,'Page accueil'!$A$27:$C$33,2),"")</f>
        <v>Taux</v>
      </c>
      <c r="G257" s="34" t="str">
        <f t="shared" si="34"/>
        <v>Taux</v>
      </c>
      <c r="H257" s="34" t="str">
        <f t="shared" si="35"/>
        <v>Taux</v>
      </c>
      <c r="I257" s="695" t="s">
        <v>783</v>
      </c>
      <c r="J257" s="696"/>
    </row>
    <row r="258" spans="1:10" ht="43" customHeight="1">
      <c r="A258" s="384" t="s">
        <v>32</v>
      </c>
      <c r="B258" s="160" t="s">
        <v>892</v>
      </c>
      <c r="C258" s="384" t="s">
        <v>78</v>
      </c>
      <c r="D258" s="574" t="s">
        <v>311</v>
      </c>
      <c r="E258" s="160" t="str">
        <f>IFERROR(VLOOKUP(D258,'Page accueil'!$A$27:$C$33,3),"")</f>
        <v>Commentaire concernant l'action une fois qu'elle sera évaluée</v>
      </c>
      <c r="F258" s="34" t="str">
        <f>IFERROR(VLOOKUP(D258,'Page accueil'!$A$27:$C$33,2),"")</f>
        <v>Taux</v>
      </c>
      <c r="G258" s="34" t="str">
        <f t="shared" si="34"/>
        <v>Taux</v>
      </c>
      <c r="H258" s="34" t="str">
        <f t="shared" si="35"/>
        <v>Taux</v>
      </c>
      <c r="I258" s="695" t="s">
        <v>783</v>
      </c>
      <c r="J258" s="696"/>
    </row>
    <row r="259" spans="1:10" ht="43" customHeight="1">
      <c r="A259" s="384" t="s">
        <v>32</v>
      </c>
      <c r="B259" s="391" t="s">
        <v>1067</v>
      </c>
      <c r="C259" s="384" t="s">
        <v>78</v>
      </c>
      <c r="D259" s="574" t="s">
        <v>311</v>
      </c>
      <c r="E259" s="160" t="str">
        <f>IFERROR(VLOOKUP(D259,'Page accueil'!$A$27:$C$33,3),"")</f>
        <v>Commentaire concernant l'action une fois qu'elle sera évaluée</v>
      </c>
      <c r="F259" s="34" t="str">
        <f>IFERROR(VLOOKUP(D259,'Page accueil'!$A$27:$C$33,2),"")</f>
        <v>Taux</v>
      </c>
      <c r="G259" s="34" t="str">
        <f t="shared" si="34"/>
        <v>Taux</v>
      </c>
      <c r="H259" s="34" t="str">
        <f t="shared" si="35"/>
        <v>Taux</v>
      </c>
      <c r="I259" s="695" t="s">
        <v>783</v>
      </c>
      <c r="J259" s="696"/>
    </row>
    <row r="260" spans="1:10" ht="43" customHeight="1">
      <c r="A260" s="384" t="s">
        <v>710</v>
      </c>
      <c r="B260" s="160" t="s">
        <v>893</v>
      </c>
      <c r="C260" s="384" t="s">
        <v>78</v>
      </c>
      <c r="D260" s="574" t="s">
        <v>311</v>
      </c>
      <c r="E260" s="160" t="str">
        <f>IFERROR(VLOOKUP(D260,'Page accueil'!$A$27:$C$33,3),"")</f>
        <v>Commentaire concernant l'action une fois qu'elle sera évaluée</v>
      </c>
      <c r="F260" s="34" t="str">
        <f>IFERROR(VLOOKUP(D260,'Page accueil'!$A$27:$C$33,2),"")</f>
        <v>Taux</v>
      </c>
      <c r="G260" s="34" t="str">
        <f t="shared" si="34"/>
        <v>Taux</v>
      </c>
      <c r="H260" s="34" t="str">
        <f t="shared" si="35"/>
        <v>Taux</v>
      </c>
      <c r="I260" s="695" t="s">
        <v>783</v>
      </c>
      <c r="J260" s="696"/>
    </row>
    <row r="261" spans="1:10" ht="43" customHeight="1">
      <c r="A261" s="384" t="s">
        <v>711</v>
      </c>
      <c r="B261" s="160" t="s">
        <v>894</v>
      </c>
      <c r="C261" s="384" t="s">
        <v>78</v>
      </c>
      <c r="D261" s="574" t="s">
        <v>311</v>
      </c>
      <c r="E261" s="160" t="str">
        <f>IFERROR(VLOOKUP(D261,'Page accueil'!$A$27:$C$33,3),"")</f>
        <v>Commentaire concernant l'action une fois qu'elle sera évaluée</v>
      </c>
      <c r="F261" s="34" t="str">
        <f>IFERROR(VLOOKUP(D261,'Page accueil'!$A$27:$C$33,2),"")</f>
        <v>Taux</v>
      </c>
      <c r="G261" s="34" t="str">
        <f t="shared" si="34"/>
        <v>Taux</v>
      </c>
      <c r="H261" s="34" t="str">
        <f t="shared" si="35"/>
        <v>Taux</v>
      </c>
      <c r="I261" s="695" t="s">
        <v>783</v>
      </c>
      <c r="J261" s="696"/>
    </row>
    <row r="262" spans="1:10" ht="43" customHeight="1">
      <c r="A262" s="384" t="s">
        <v>712</v>
      </c>
      <c r="B262" s="160" t="s">
        <v>895</v>
      </c>
      <c r="C262" s="384" t="s">
        <v>78</v>
      </c>
      <c r="D262" s="574" t="s">
        <v>311</v>
      </c>
      <c r="E262" s="160" t="str">
        <f>IFERROR(VLOOKUP(D262,'Page accueil'!$A$27:$C$33,3),"")</f>
        <v>Commentaire concernant l'action une fois qu'elle sera évaluée</v>
      </c>
      <c r="F262" s="34" t="str">
        <f>IFERROR(VLOOKUP(D262,'Page accueil'!$A$27:$C$33,2),"")</f>
        <v>Taux</v>
      </c>
      <c r="G262" s="34" t="str">
        <f t="shared" si="34"/>
        <v>Taux</v>
      </c>
      <c r="H262" s="34" t="str">
        <f t="shared" si="35"/>
        <v>Taux</v>
      </c>
      <c r="I262" s="695" t="s">
        <v>783</v>
      </c>
      <c r="J262" s="696"/>
    </row>
    <row r="263" spans="1:10" ht="43" customHeight="1">
      <c r="A263" s="384" t="s">
        <v>713</v>
      </c>
      <c r="B263" s="160" t="s">
        <v>896</v>
      </c>
      <c r="C263" s="384" t="s">
        <v>78</v>
      </c>
      <c r="D263" s="574" t="s">
        <v>311</v>
      </c>
      <c r="E263" s="160" t="str">
        <f>IFERROR(VLOOKUP(D263,'Page accueil'!$A$27:$C$33,3),"")</f>
        <v>Commentaire concernant l'action une fois qu'elle sera évaluée</v>
      </c>
      <c r="F263" s="34" t="str">
        <f>IFERROR(VLOOKUP(D263,'Page accueil'!$A$27:$C$33,2),"")</f>
        <v>Taux</v>
      </c>
      <c r="G263" s="34" t="str">
        <f t="shared" si="34"/>
        <v>Taux</v>
      </c>
      <c r="H263" s="34" t="str">
        <f t="shared" si="35"/>
        <v>Taux</v>
      </c>
      <c r="I263" s="695" t="s">
        <v>783</v>
      </c>
      <c r="J263" s="696"/>
    </row>
    <row r="264" spans="1:10" ht="43" customHeight="1">
      <c r="A264" s="384" t="s">
        <v>714</v>
      </c>
      <c r="B264" s="160" t="s">
        <v>897</v>
      </c>
      <c r="C264" s="384" t="s">
        <v>78</v>
      </c>
      <c r="D264" s="574" t="s">
        <v>311</v>
      </c>
      <c r="E264" s="160" t="str">
        <f>IFERROR(VLOOKUP(D264,'Page accueil'!$A$27:$C$33,3),"")</f>
        <v>Commentaire concernant l'action une fois qu'elle sera évaluée</v>
      </c>
      <c r="F264" s="34" t="str">
        <f>IFERROR(VLOOKUP(D264,'Page accueil'!$A$27:$C$33,2),"")</f>
        <v>Taux</v>
      </c>
      <c r="G264" s="34" t="str">
        <f t="shared" si="34"/>
        <v>Taux</v>
      </c>
      <c r="H264" s="34" t="str">
        <f t="shared" si="35"/>
        <v>Taux</v>
      </c>
      <c r="I264" s="695" t="s">
        <v>783</v>
      </c>
      <c r="J264" s="696"/>
    </row>
    <row r="265" spans="1:10" ht="43" customHeight="1">
      <c r="A265" s="384" t="s">
        <v>32</v>
      </c>
      <c r="B265" s="160" t="s">
        <v>898</v>
      </c>
      <c r="C265" s="384" t="s">
        <v>78</v>
      </c>
      <c r="D265" s="574" t="s">
        <v>311</v>
      </c>
      <c r="E265" s="160" t="str">
        <f>IFERROR(VLOOKUP(D265,'Page accueil'!$A$27:$C$33,3),"")</f>
        <v>Commentaire concernant l'action une fois qu'elle sera évaluée</v>
      </c>
      <c r="F265" s="34" t="str">
        <f>IFERROR(VLOOKUP(D265,'Page accueil'!$A$27:$C$33,2),"")</f>
        <v>Taux</v>
      </c>
      <c r="G265" s="34" t="str">
        <f t="shared" si="34"/>
        <v>Taux</v>
      </c>
      <c r="H265" s="34" t="str">
        <f t="shared" si="35"/>
        <v>Taux</v>
      </c>
      <c r="I265" s="695" t="s">
        <v>783</v>
      </c>
      <c r="J265" s="696"/>
    </row>
    <row r="266" spans="1:10" ht="43" customHeight="1">
      <c r="A266" s="384" t="s">
        <v>32</v>
      </c>
      <c r="B266" s="160" t="s">
        <v>899</v>
      </c>
      <c r="C266" s="384" t="s">
        <v>78</v>
      </c>
      <c r="D266" s="574" t="s">
        <v>311</v>
      </c>
      <c r="E266" s="160" t="str">
        <f>IFERROR(VLOOKUP(D266,'Page accueil'!$A$27:$C$33,3),"")</f>
        <v>Commentaire concernant l'action une fois qu'elle sera évaluée</v>
      </c>
      <c r="F266" s="34" t="str">
        <f>IFERROR(VLOOKUP(D266,'Page accueil'!$A$27:$C$33,2),"")</f>
        <v>Taux</v>
      </c>
      <c r="G266" s="34" t="str">
        <f t="shared" si="34"/>
        <v>Taux</v>
      </c>
      <c r="H266" s="34" t="str">
        <f t="shared" si="35"/>
        <v>Taux</v>
      </c>
      <c r="I266" s="695" t="s">
        <v>783</v>
      </c>
      <c r="J266" s="696"/>
    </row>
    <row r="267" spans="1:10" ht="43" customHeight="1">
      <c r="A267" s="384" t="s">
        <v>32</v>
      </c>
      <c r="B267" s="160" t="s">
        <v>900</v>
      </c>
      <c r="C267" s="384" t="s">
        <v>78</v>
      </c>
      <c r="D267" s="574" t="s">
        <v>311</v>
      </c>
      <c r="E267" s="160" t="str">
        <f>IFERROR(VLOOKUP(D267,'Page accueil'!$A$27:$C$33,3),"")</f>
        <v>Commentaire concernant l'action une fois qu'elle sera évaluée</v>
      </c>
      <c r="F267" s="34" t="str">
        <f>IFERROR(VLOOKUP(D267,'Page accueil'!$A$27:$C$33,2),"")</f>
        <v>Taux</v>
      </c>
      <c r="G267" s="34" t="str">
        <f t="shared" si="34"/>
        <v>Taux</v>
      </c>
      <c r="H267" s="34" t="str">
        <f t="shared" si="35"/>
        <v>Taux</v>
      </c>
      <c r="I267" s="695" t="s">
        <v>783</v>
      </c>
      <c r="J267" s="696"/>
    </row>
    <row r="268" spans="1:10" ht="43" customHeight="1">
      <c r="A268" s="384" t="s">
        <v>32</v>
      </c>
      <c r="B268" s="160" t="s">
        <v>620</v>
      </c>
      <c r="C268" s="384" t="s">
        <v>78</v>
      </c>
      <c r="D268" s="574" t="s">
        <v>311</v>
      </c>
      <c r="E268" s="160" t="str">
        <f>IFERROR(VLOOKUP(D268,'Page accueil'!$A$27:$C$33,3),"")</f>
        <v>Commentaire concernant l'action une fois qu'elle sera évaluée</v>
      </c>
      <c r="F268" s="34" t="str">
        <f>IFERROR(VLOOKUP(D268,'Page accueil'!$A$27:$C$33,2),"")</f>
        <v>Taux</v>
      </c>
      <c r="G268" s="34" t="str">
        <f t="shared" si="34"/>
        <v>Taux</v>
      </c>
      <c r="H268" s="34" t="str">
        <f t="shared" si="35"/>
        <v>Taux</v>
      </c>
      <c r="I268" s="695" t="s">
        <v>783</v>
      </c>
      <c r="J268" s="696"/>
    </row>
    <row r="269" spans="1:10" ht="43" customHeight="1">
      <c r="A269" s="384" t="s">
        <v>32</v>
      </c>
      <c r="B269" s="160" t="s">
        <v>1068</v>
      </c>
      <c r="C269" s="384" t="s">
        <v>78</v>
      </c>
      <c r="D269" s="574" t="s">
        <v>311</v>
      </c>
      <c r="E269" s="160" t="str">
        <f>IFERROR(VLOOKUP(D269,'Page accueil'!$A$27:$C$33,3),"")</f>
        <v>Commentaire concernant l'action une fois qu'elle sera évaluée</v>
      </c>
      <c r="F269" s="34" t="str">
        <f>IFERROR(VLOOKUP(D269,'Page accueil'!$A$27:$C$33,2),"")</f>
        <v>Taux</v>
      </c>
      <c r="G269" s="34" t="str">
        <f t="shared" si="34"/>
        <v>Taux</v>
      </c>
      <c r="H269" s="34" t="str">
        <f t="shared" si="35"/>
        <v>Taux</v>
      </c>
      <c r="I269" s="695" t="s">
        <v>783</v>
      </c>
      <c r="J269" s="696"/>
    </row>
    <row r="270" spans="1:10" ht="43" customHeight="1">
      <c r="A270" s="384" t="s">
        <v>33</v>
      </c>
      <c r="B270" s="160" t="s">
        <v>901</v>
      </c>
      <c r="C270" s="384" t="s">
        <v>185</v>
      </c>
      <c r="D270" s="574" t="s">
        <v>311</v>
      </c>
      <c r="E270" s="160" t="str">
        <f>IFERROR(VLOOKUP(D270,'Page accueil'!$A$27:$C$33,3),"")</f>
        <v>Commentaire concernant l'action une fois qu'elle sera évaluée</v>
      </c>
      <c r="F270" s="34" t="str">
        <f>IFERROR(VLOOKUP(D270,'Page accueil'!$A$27:$C$33,2),"")</f>
        <v>Taux</v>
      </c>
      <c r="G270" s="34" t="str">
        <f t="shared" si="34"/>
        <v>Taux</v>
      </c>
      <c r="H270" s="34" t="str">
        <f t="shared" si="35"/>
        <v>Taux</v>
      </c>
      <c r="I270" s="695" t="s">
        <v>783</v>
      </c>
      <c r="J270" s="696"/>
    </row>
    <row r="271" spans="1:10" ht="54" customHeight="1">
      <c r="A271" s="384" t="s">
        <v>33</v>
      </c>
      <c r="B271" s="160" t="s">
        <v>902</v>
      </c>
      <c r="C271" s="384" t="s">
        <v>185</v>
      </c>
      <c r="D271" s="574" t="s">
        <v>311</v>
      </c>
      <c r="E271" s="160" t="str">
        <f>IFERROR(VLOOKUP(D271,'Page accueil'!$A$27:$C$33,3),"")</f>
        <v>Commentaire concernant l'action une fois qu'elle sera évaluée</v>
      </c>
      <c r="F271" s="34" t="str">
        <f>IFERROR(VLOOKUP(D271,'Page accueil'!$A$27:$C$33,2),"")</f>
        <v>Taux</v>
      </c>
      <c r="G271" s="34" t="str">
        <f t="shared" si="34"/>
        <v>Taux</v>
      </c>
      <c r="H271" s="34" t="str">
        <f t="shared" si="35"/>
        <v>Taux</v>
      </c>
      <c r="I271" s="695" t="s">
        <v>783</v>
      </c>
      <c r="J271" s="696"/>
    </row>
    <row r="272" spans="1:10" ht="60" customHeight="1">
      <c r="A272" s="384" t="s">
        <v>33</v>
      </c>
      <c r="B272" s="160" t="s">
        <v>903</v>
      </c>
      <c r="C272" s="384" t="s">
        <v>185</v>
      </c>
      <c r="D272" s="574" t="s">
        <v>311</v>
      </c>
      <c r="E272" s="160" t="str">
        <f>IFERROR(VLOOKUP(D272,'Page accueil'!$A$27:$C$33,3),"")</f>
        <v>Commentaire concernant l'action une fois qu'elle sera évaluée</v>
      </c>
      <c r="F272" s="34" t="str">
        <f>IFERROR(VLOOKUP(D272,'Page accueil'!$A$27:$C$33,2),"")</f>
        <v>Taux</v>
      </c>
      <c r="G272" s="34" t="str">
        <f t="shared" si="34"/>
        <v>Taux</v>
      </c>
      <c r="H272" s="34" t="str">
        <f t="shared" si="35"/>
        <v>Taux</v>
      </c>
      <c r="I272" s="695" t="s">
        <v>783</v>
      </c>
      <c r="J272" s="696"/>
    </row>
    <row r="273" spans="1:10" ht="60" customHeight="1">
      <c r="A273" s="720" t="s">
        <v>34</v>
      </c>
      <c r="B273" s="160" t="s">
        <v>905</v>
      </c>
      <c r="C273" s="720" t="s">
        <v>79</v>
      </c>
      <c r="D273" s="574" t="s">
        <v>311</v>
      </c>
      <c r="E273" s="160" t="str">
        <f>IFERROR(VLOOKUP(D273,'Page accueil'!$A$27:$C$33,3),"")</f>
        <v>Commentaire concernant l'action une fois qu'elle sera évaluée</v>
      </c>
      <c r="F273" s="34" t="str">
        <f>IFERROR(VLOOKUP(D273,'Page accueil'!$A$27:$C$33,2),"")</f>
        <v>Taux</v>
      </c>
      <c r="G273" s="34" t="str">
        <f t="shared" si="34"/>
        <v>Taux</v>
      </c>
      <c r="H273" s="34" t="str">
        <f t="shared" si="35"/>
        <v>Taux</v>
      </c>
      <c r="I273" s="695" t="s">
        <v>783</v>
      </c>
      <c r="J273" s="696"/>
    </row>
    <row r="274" spans="1:10" ht="60" customHeight="1">
      <c r="A274" s="720"/>
      <c r="B274" s="160" t="s">
        <v>904</v>
      </c>
      <c r="C274" s="720"/>
      <c r="D274" s="574" t="s">
        <v>311</v>
      </c>
      <c r="E274" s="160" t="str">
        <f>IFERROR(VLOOKUP(D274,'Page accueil'!$A$27:$C$33,3),"")</f>
        <v>Commentaire concernant l'action une fois qu'elle sera évaluée</v>
      </c>
      <c r="F274" s="34" t="str">
        <f>IFERROR(VLOOKUP(D274,'Page accueil'!$A$27:$C$33,2),"")</f>
        <v>Taux</v>
      </c>
      <c r="G274" s="34" t="str">
        <f t="shared" si="34"/>
        <v>Taux</v>
      </c>
      <c r="H274" s="34" t="str">
        <f t="shared" si="35"/>
        <v>Taux</v>
      </c>
      <c r="I274" s="695" t="s">
        <v>783</v>
      </c>
      <c r="J274" s="696"/>
    </row>
    <row r="275" spans="1:10" ht="60" customHeight="1">
      <c r="A275" s="82" t="s">
        <v>35</v>
      </c>
      <c r="B275" s="160" t="s">
        <v>1282</v>
      </c>
      <c r="C275" s="82" t="s">
        <v>79</v>
      </c>
      <c r="D275" s="574" t="s">
        <v>311</v>
      </c>
      <c r="E275" s="160" t="str">
        <f>IFERROR(VLOOKUP(D275,'Page accueil'!$A$27:$C$33,3),"")</f>
        <v>Commentaire concernant l'action une fois qu'elle sera évaluée</v>
      </c>
      <c r="F275" s="34" t="str">
        <f>IFERROR(VLOOKUP(D275,'Page accueil'!$A$27:$C$33,2),"")</f>
        <v>Taux</v>
      </c>
      <c r="G275" s="34" t="str">
        <f t="shared" si="34"/>
        <v>Taux</v>
      </c>
      <c r="H275" s="34" t="str">
        <f t="shared" si="35"/>
        <v>Taux</v>
      </c>
      <c r="I275" s="695" t="s">
        <v>783</v>
      </c>
      <c r="J275" s="696"/>
    </row>
    <row r="276" spans="1:10" ht="60" customHeight="1">
      <c r="A276" s="82" t="s">
        <v>35</v>
      </c>
      <c r="B276" s="160" t="s">
        <v>906</v>
      </c>
      <c r="C276" s="82" t="s">
        <v>79</v>
      </c>
      <c r="D276" s="574" t="s">
        <v>311</v>
      </c>
      <c r="E276" s="160" t="str">
        <f>IFERROR(VLOOKUP(D276,'Page accueil'!$A$27:$C$33,3),"")</f>
        <v>Commentaire concernant l'action une fois qu'elle sera évaluée</v>
      </c>
      <c r="F276" s="34" t="str">
        <f>IFERROR(VLOOKUP(D276,'Page accueil'!$A$27:$C$33,2),"")</f>
        <v>Taux</v>
      </c>
      <c r="G276" s="34" t="str">
        <f t="shared" si="34"/>
        <v>Taux</v>
      </c>
      <c r="H276" s="34" t="str">
        <f t="shared" si="35"/>
        <v>Taux</v>
      </c>
      <c r="I276" s="695" t="s">
        <v>783</v>
      </c>
      <c r="J276" s="696"/>
    </row>
    <row r="277" spans="1:10" ht="60" customHeight="1">
      <c r="A277" s="82" t="s">
        <v>35</v>
      </c>
      <c r="B277" s="160" t="s">
        <v>907</v>
      </c>
      <c r="C277" s="82" t="s">
        <v>79</v>
      </c>
      <c r="D277" s="574" t="s">
        <v>311</v>
      </c>
      <c r="E277" s="160" t="str">
        <f>IFERROR(VLOOKUP(D277,'Page accueil'!$A$27:$C$33,3),"")</f>
        <v>Commentaire concernant l'action une fois qu'elle sera évaluée</v>
      </c>
      <c r="F277" s="34" t="str">
        <f>IFERROR(VLOOKUP(D277,'Page accueil'!$A$27:$C$33,2),"")</f>
        <v>Taux</v>
      </c>
      <c r="G277" s="34" t="str">
        <f t="shared" si="34"/>
        <v>Taux</v>
      </c>
      <c r="H277" s="34" t="str">
        <f t="shared" si="35"/>
        <v>Taux</v>
      </c>
      <c r="I277" s="695" t="s">
        <v>783</v>
      </c>
      <c r="J277" s="696"/>
    </row>
    <row r="278" spans="1:10" ht="60" customHeight="1">
      <c r="A278" s="82" t="s">
        <v>35</v>
      </c>
      <c r="B278" s="160" t="s">
        <v>1069</v>
      </c>
      <c r="C278" s="82" t="s">
        <v>79</v>
      </c>
      <c r="D278" s="574" t="s">
        <v>311</v>
      </c>
      <c r="E278" s="160" t="str">
        <f>IFERROR(VLOOKUP(D278,'Page accueil'!$A$27:$C$33,3),"")</f>
        <v>Commentaire concernant l'action une fois qu'elle sera évaluée</v>
      </c>
      <c r="F278" s="34" t="str">
        <f>IFERROR(VLOOKUP(D278,'Page accueil'!$A$27:$C$33,2),"")</f>
        <v>Taux</v>
      </c>
      <c r="G278" s="34" t="str">
        <f t="shared" si="34"/>
        <v>Taux</v>
      </c>
      <c r="H278" s="34" t="str">
        <f t="shared" si="35"/>
        <v>Taux</v>
      </c>
      <c r="I278" s="695" t="s">
        <v>783</v>
      </c>
      <c r="J278" s="696"/>
    </row>
    <row r="279" spans="1:10" ht="60" customHeight="1">
      <c r="A279" s="82" t="s">
        <v>36</v>
      </c>
      <c r="B279" s="160" t="s">
        <v>908</v>
      </c>
      <c r="C279" s="82" t="s">
        <v>79</v>
      </c>
      <c r="D279" s="574" t="s">
        <v>311</v>
      </c>
      <c r="E279" s="160" t="str">
        <f>IFERROR(VLOOKUP(D279,'Page accueil'!$A$27:$C$33,3),"")</f>
        <v>Commentaire concernant l'action une fois qu'elle sera évaluée</v>
      </c>
      <c r="F279" s="34" t="str">
        <f>IFERROR(VLOOKUP(D279,'Page accueil'!$A$27:$C$33,2),"")</f>
        <v>Taux</v>
      </c>
      <c r="G279" s="34" t="str">
        <f t="shared" si="34"/>
        <v>Taux</v>
      </c>
      <c r="H279" s="34" t="str">
        <f t="shared" si="35"/>
        <v>Taux</v>
      </c>
      <c r="I279" s="695" t="s">
        <v>783</v>
      </c>
      <c r="J279" s="696"/>
    </row>
    <row r="280" spans="1:10" ht="60" customHeight="1">
      <c r="A280" s="82" t="s">
        <v>36</v>
      </c>
      <c r="B280" s="160" t="s">
        <v>909</v>
      </c>
      <c r="C280" s="82" t="s">
        <v>79</v>
      </c>
      <c r="D280" s="574" t="s">
        <v>311</v>
      </c>
      <c r="E280" s="160" t="str">
        <f>IFERROR(VLOOKUP(D280,'Page accueil'!$A$27:$C$33,3),"")</f>
        <v>Commentaire concernant l'action une fois qu'elle sera évaluée</v>
      </c>
      <c r="F280" s="34" t="str">
        <f>IFERROR(VLOOKUP(D280,'Page accueil'!$A$27:$C$33,2),"")</f>
        <v>Taux</v>
      </c>
      <c r="G280" s="34" t="str">
        <f t="shared" si="34"/>
        <v>Taux</v>
      </c>
      <c r="H280" s="34" t="str">
        <f t="shared" si="35"/>
        <v>Taux</v>
      </c>
      <c r="I280" s="695" t="s">
        <v>783</v>
      </c>
      <c r="J280" s="696"/>
    </row>
    <row r="281" spans="1:10" ht="60" customHeight="1">
      <c r="A281" s="82" t="s">
        <v>36</v>
      </c>
      <c r="B281" s="160" t="s">
        <v>910</v>
      </c>
      <c r="C281" s="82" t="s">
        <v>79</v>
      </c>
      <c r="D281" s="574" t="s">
        <v>311</v>
      </c>
      <c r="E281" s="160" t="str">
        <f>IFERROR(VLOOKUP(D281,'Page accueil'!$A$27:$C$33,3),"")</f>
        <v>Commentaire concernant l'action une fois qu'elle sera évaluée</v>
      </c>
      <c r="F281" s="34" t="str">
        <f>IFERROR(VLOOKUP(D281,'Page accueil'!$A$27:$C$33,2),"")</f>
        <v>Taux</v>
      </c>
      <c r="G281" s="34" t="str">
        <f t="shared" si="34"/>
        <v>Taux</v>
      </c>
      <c r="H281" s="34" t="str">
        <f t="shared" si="35"/>
        <v>Taux</v>
      </c>
      <c r="I281" s="695" t="s">
        <v>783</v>
      </c>
      <c r="J281" s="696"/>
    </row>
    <row r="282" spans="1:10" ht="77" customHeight="1">
      <c r="A282" s="374" t="s">
        <v>702</v>
      </c>
      <c r="B282" s="373" t="s">
        <v>1220</v>
      </c>
      <c r="C282" s="374" t="s">
        <v>79</v>
      </c>
      <c r="D282" s="574" t="s">
        <v>311</v>
      </c>
      <c r="E282" s="362" t="str">
        <f>IFERROR(VLOOKUP(D282,'Page accueil'!$A$27:$C$33,3),"")</f>
        <v>Commentaire concernant l'action une fois qu'elle sera évaluée</v>
      </c>
      <c r="F282" s="363" t="str">
        <f>IFERROR(VLOOKUP(D282,'Page accueil'!$A$27:$C$33,2),"")</f>
        <v>Taux</v>
      </c>
      <c r="G282" s="363" t="str">
        <f t="shared" si="34"/>
        <v/>
      </c>
      <c r="H282" s="363" t="str">
        <f t="shared" si="35"/>
        <v>Taux</v>
      </c>
      <c r="I282" s="695" t="s">
        <v>783</v>
      </c>
      <c r="J282" s="696"/>
    </row>
    <row r="283" spans="1:10" ht="77" customHeight="1">
      <c r="A283" s="82" t="s">
        <v>37</v>
      </c>
      <c r="B283" s="160" t="s">
        <v>911</v>
      </c>
      <c r="C283" s="82" t="s">
        <v>186</v>
      </c>
      <c r="D283" s="574" t="s">
        <v>311</v>
      </c>
      <c r="E283" s="160" t="str">
        <f>IFERROR(VLOOKUP(D283,'Page accueil'!$A$27:$C$33,3),"")</f>
        <v>Commentaire concernant l'action une fois qu'elle sera évaluée</v>
      </c>
      <c r="F283" s="34" t="str">
        <f>IFERROR(VLOOKUP(D283,'Page accueil'!$A$27:$C$33,2),"")</f>
        <v>Taux</v>
      </c>
      <c r="G283" s="34" t="str">
        <f t="shared" si="34"/>
        <v>Taux</v>
      </c>
      <c r="H283" s="34" t="str">
        <f t="shared" si="35"/>
        <v>Taux</v>
      </c>
      <c r="I283" s="695" t="s">
        <v>783</v>
      </c>
      <c r="J283" s="696"/>
    </row>
    <row r="284" spans="1:10" ht="77" customHeight="1">
      <c r="A284" s="43" t="s">
        <v>37</v>
      </c>
      <c r="B284" s="392" t="s">
        <v>1070</v>
      </c>
      <c r="C284" s="43" t="s">
        <v>186</v>
      </c>
      <c r="D284" s="574" t="s">
        <v>311</v>
      </c>
      <c r="E284" s="160" t="str">
        <f>IFERROR(VLOOKUP(D284,'Page accueil'!$A$27:$C$33,3),"")</f>
        <v>Commentaire concernant l'action une fois qu'elle sera évaluée</v>
      </c>
      <c r="F284" s="34" t="str">
        <f>IFERROR(VLOOKUP(D284,'Page accueil'!$A$27:$C$33,2),"")</f>
        <v>Taux</v>
      </c>
      <c r="G284" s="34" t="str">
        <f t="shared" si="34"/>
        <v>Taux</v>
      </c>
      <c r="H284" s="34" t="str">
        <f t="shared" si="35"/>
        <v>Taux</v>
      </c>
      <c r="I284" s="695" t="s">
        <v>783</v>
      </c>
      <c r="J284" s="696"/>
    </row>
    <row r="285" spans="1:10" ht="52" customHeight="1">
      <c r="A285" s="82" t="s">
        <v>38</v>
      </c>
      <c r="B285" s="356" t="s">
        <v>1071</v>
      </c>
      <c r="C285" s="720" t="s">
        <v>53</v>
      </c>
      <c r="D285" s="574" t="s">
        <v>311</v>
      </c>
      <c r="E285" s="160" t="str">
        <f>IFERROR(VLOOKUP(D285,'Page accueil'!$A$27:$C$33,3),"")</f>
        <v>Commentaire concernant l'action une fois qu'elle sera évaluée</v>
      </c>
      <c r="F285" s="34" t="str">
        <f>IFERROR(VLOOKUP(D285,'Page accueil'!$A$27:$C$33,2),"")</f>
        <v>Taux</v>
      </c>
      <c r="G285" s="34" t="str">
        <f t="shared" si="34"/>
        <v>Taux</v>
      </c>
      <c r="H285" s="34" t="str">
        <f t="shared" si="35"/>
        <v>Taux</v>
      </c>
      <c r="I285" s="695" t="s">
        <v>783</v>
      </c>
      <c r="J285" s="696"/>
    </row>
    <row r="286" spans="1:10" ht="52" customHeight="1">
      <c r="A286" s="82" t="s">
        <v>38</v>
      </c>
      <c r="B286" s="356" t="s">
        <v>1072</v>
      </c>
      <c r="C286" s="720" t="s">
        <v>169</v>
      </c>
      <c r="D286" s="574" t="s">
        <v>311</v>
      </c>
      <c r="E286" s="160" t="str">
        <f>IFERROR(VLOOKUP(D286,'Page accueil'!$A$27:$C$33,3),"")</f>
        <v>Commentaire concernant l'action une fois qu'elle sera évaluée</v>
      </c>
      <c r="F286" s="34" t="str">
        <f>IFERROR(VLOOKUP(D286,'Page accueil'!$A$27:$C$33,2),"")</f>
        <v>Taux</v>
      </c>
      <c r="G286" s="34" t="str">
        <f t="shared" si="34"/>
        <v>Taux</v>
      </c>
      <c r="H286" s="34" t="str">
        <f t="shared" si="35"/>
        <v>Taux</v>
      </c>
      <c r="I286" s="695" t="s">
        <v>783</v>
      </c>
      <c r="J286" s="696"/>
    </row>
    <row r="287" spans="1:10" ht="52" customHeight="1">
      <c r="A287" s="44" t="s">
        <v>38</v>
      </c>
      <c r="B287" s="356" t="s">
        <v>1073</v>
      </c>
      <c r="C287" s="721" t="s">
        <v>170</v>
      </c>
      <c r="D287" s="574" t="s">
        <v>311</v>
      </c>
      <c r="E287" s="160" t="str">
        <f>IFERROR(VLOOKUP(D287,'Page accueil'!$A$27:$C$33,3),"")</f>
        <v>Commentaire concernant l'action une fois qu'elle sera évaluée</v>
      </c>
      <c r="F287" s="34" t="str">
        <f>IFERROR(VLOOKUP(D287,'Page accueil'!$A$27:$C$33,2),"")</f>
        <v>Taux</v>
      </c>
      <c r="G287" s="34" t="str">
        <f t="shared" si="34"/>
        <v>Taux</v>
      </c>
      <c r="H287" s="34" t="str">
        <f t="shared" si="35"/>
        <v>Taux</v>
      </c>
      <c r="I287" s="695" t="s">
        <v>783</v>
      </c>
      <c r="J287" s="696"/>
    </row>
    <row r="288" spans="1:10" ht="52" customHeight="1">
      <c r="A288" s="44" t="s">
        <v>38</v>
      </c>
      <c r="B288" s="116" t="s">
        <v>1074</v>
      </c>
      <c r="C288" s="722"/>
      <c r="D288" s="574" t="s">
        <v>311</v>
      </c>
      <c r="E288" s="160" t="str">
        <f>IFERROR(VLOOKUP(D288,'Page accueil'!$A$27:$C$33,3),"")</f>
        <v>Commentaire concernant l'action une fois qu'elle sera évaluée</v>
      </c>
      <c r="F288" s="34" t="str">
        <f>IFERROR(VLOOKUP(D288,'Page accueil'!$A$27:$C$33,2),"")</f>
        <v>Taux</v>
      </c>
      <c r="G288" s="34" t="str">
        <f t="shared" si="34"/>
        <v>Taux</v>
      </c>
      <c r="H288" s="34" t="str">
        <f t="shared" si="35"/>
        <v>Taux</v>
      </c>
      <c r="I288" s="695" t="s">
        <v>783</v>
      </c>
      <c r="J288" s="696"/>
    </row>
    <row r="289" spans="1:10" ht="52" customHeight="1" thickBot="1">
      <c r="A289" s="44" t="s">
        <v>38</v>
      </c>
      <c r="B289" s="136" t="s">
        <v>1075</v>
      </c>
      <c r="C289" s="722"/>
      <c r="D289" s="574" t="s">
        <v>311</v>
      </c>
      <c r="E289" s="111" t="str">
        <f>IFERROR(VLOOKUP(D289,'Page accueil'!$A$27:$C$33,3),"")</f>
        <v>Commentaire concernant l'action une fois qu'elle sera évaluée</v>
      </c>
      <c r="F289" s="112" t="str">
        <f>IFERROR(VLOOKUP(D289,'Page accueil'!$A$27:$C$33,2),"")</f>
        <v>Taux</v>
      </c>
      <c r="G289" s="112" t="str">
        <f t="shared" si="34"/>
        <v>Taux</v>
      </c>
      <c r="H289" s="112" t="str">
        <f t="shared" si="35"/>
        <v>Taux</v>
      </c>
      <c r="I289" s="697" t="s">
        <v>783</v>
      </c>
      <c r="J289" s="698"/>
    </row>
    <row r="290" spans="1:10" s="79" customFormat="1" ht="43" customHeight="1" thickBot="1">
      <c r="A290" s="93" t="s">
        <v>39</v>
      </c>
      <c r="B290" s="103" t="s">
        <v>647</v>
      </c>
      <c r="C290" s="93" t="s">
        <v>80</v>
      </c>
      <c r="D290" s="94" t="str">
        <f>IFERROR(VLOOKUP(F290,'Page accueil'!$A$36:$E$40,3),"")</f>
        <v/>
      </c>
      <c r="E290" s="94" t="str">
        <f>IFERROR(VLOOKUP(F290,'Page accueil'!$A$36:$E$40,5),"")</f>
        <v/>
      </c>
      <c r="F290" s="95" t="str">
        <f>IFERROR(AVERAGE(F292:F324),"")</f>
        <v/>
      </c>
      <c r="G290" s="96" t="str">
        <f t="shared" ref="G290:H290" si="36">IFERROR(AVERAGE(G292:G324),"")</f>
        <v/>
      </c>
      <c r="H290" s="97" t="str">
        <f t="shared" si="36"/>
        <v/>
      </c>
      <c r="I290" s="699" t="s">
        <v>783</v>
      </c>
      <c r="J290" s="700"/>
    </row>
    <row r="291" spans="1:10" ht="29" customHeight="1">
      <c r="A291" s="88" t="s">
        <v>40</v>
      </c>
      <c r="B291" s="89" t="s">
        <v>98</v>
      </c>
      <c r="C291" s="88" t="s">
        <v>187</v>
      </c>
      <c r="D291" s="90"/>
      <c r="E291" s="91"/>
      <c r="F291" s="91"/>
      <c r="G291" s="91"/>
      <c r="H291" s="91"/>
      <c r="I291" s="91"/>
      <c r="J291" s="92"/>
    </row>
    <row r="292" spans="1:10" ht="75" customHeight="1">
      <c r="A292" s="374" t="s">
        <v>702</v>
      </c>
      <c r="B292" s="373" t="s">
        <v>1221</v>
      </c>
      <c r="C292" s="374" t="s">
        <v>188</v>
      </c>
      <c r="D292" s="574" t="s">
        <v>311</v>
      </c>
      <c r="E292" s="362" t="str">
        <f>IFERROR(VLOOKUP(D292,'Page accueil'!$A$27:$C$33,3),"")</f>
        <v>Commentaire concernant l'action une fois qu'elle sera évaluée</v>
      </c>
      <c r="F292" s="363" t="str">
        <f>IFERROR(VLOOKUP(D292,'Page accueil'!$A$27:$C$33,2),"")</f>
        <v>Taux</v>
      </c>
      <c r="G292" s="363" t="str">
        <f>IFERROR(IF(A292="N/A","",F292),"")</f>
        <v/>
      </c>
      <c r="H292" s="363" t="str">
        <f>IFERROR(IF(C292="N/A","",F292),"")</f>
        <v>Taux</v>
      </c>
      <c r="I292" s="695" t="s">
        <v>783</v>
      </c>
      <c r="J292" s="696"/>
    </row>
    <row r="293" spans="1:10" ht="80.25" customHeight="1">
      <c r="A293" s="374" t="s">
        <v>702</v>
      </c>
      <c r="B293" s="373" t="s">
        <v>1222</v>
      </c>
      <c r="C293" s="374" t="s">
        <v>189</v>
      </c>
      <c r="D293" s="574" t="s">
        <v>311</v>
      </c>
      <c r="E293" s="362" t="str">
        <f>IFERROR(VLOOKUP(D293,'Page accueil'!$A$27:$C$33,3),"")</f>
        <v>Commentaire concernant l'action une fois qu'elle sera évaluée</v>
      </c>
      <c r="F293" s="363" t="str">
        <f>IFERROR(VLOOKUP(D293,'Page accueil'!$A$27:$C$33,2),"")</f>
        <v>Taux</v>
      </c>
      <c r="G293" s="363" t="str">
        <f>IFERROR(IF(A293="N/A","",F293),"")</f>
        <v/>
      </c>
      <c r="H293" s="363" t="str">
        <f>IFERROR(IF(C293="N/A","",F293),"")</f>
        <v>Taux</v>
      </c>
      <c r="I293" s="695" t="s">
        <v>783</v>
      </c>
      <c r="J293" s="696"/>
    </row>
    <row r="294" spans="1:10" ht="72" customHeight="1">
      <c r="A294" s="374" t="s">
        <v>702</v>
      </c>
      <c r="B294" s="373" t="s">
        <v>1223</v>
      </c>
      <c r="C294" s="374" t="s">
        <v>190</v>
      </c>
      <c r="D294" s="574" t="s">
        <v>311</v>
      </c>
      <c r="E294" s="362" t="str">
        <f>IFERROR(VLOOKUP(D294,'Page accueil'!$A$27:$C$33,3),"")</f>
        <v>Commentaire concernant l'action une fois qu'elle sera évaluée</v>
      </c>
      <c r="F294" s="363" t="str">
        <f>IFERROR(VLOOKUP(D294,'Page accueil'!$A$27:$C$33,2),"")</f>
        <v>Taux</v>
      </c>
      <c r="G294" s="363" t="str">
        <f>IFERROR(IF(A294="N/A","",F294),"")</f>
        <v/>
      </c>
      <c r="H294" s="363" t="str">
        <f>IFERROR(IF(C294="N/A","",F294),"")</f>
        <v>Taux</v>
      </c>
      <c r="I294" s="695" t="s">
        <v>783</v>
      </c>
      <c r="J294" s="696"/>
    </row>
    <row r="295" spans="1:10" ht="28" customHeight="1">
      <c r="A295" s="62" t="s">
        <v>40</v>
      </c>
      <c r="B295" s="80" t="s">
        <v>1283</v>
      </c>
      <c r="C295" s="62" t="s">
        <v>191</v>
      </c>
      <c r="D295" s="65"/>
      <c r="E295" s="66"/>
      <c r="F295" s="66"/>
      <c r="G295" s="66"/>
      <c r="H295" s="66"/>
      <c r="I295" s="66"/>
      <c r="J295" s="67"/>
    </row>
    <row r="296" spans="1:10" ht="69.75" customHeight="1">
      <c r="A296" s="374" t="s">
        <v>702</v>
      </c>
      <c r="B296" s="373" t="s">
        <v>1224</v>
      </c>
      <c r="C296" s="374" t="s">
        <v>191</v>
      </c>
      <c r="D296" s="574" t="s">
        <v>311</v>
      </c>
      <c r="E296" s="362" t="str">
        <f>IFERROR(VLOOKUP(D296,'Page accueil'!$A$27:$C$33,3),"")</f>
        <v>Commentaire concernant l'action une fois qu'elle sera évaluée</v>
      </c>
      <c r="F296" s="363" t="str">
        <f>IFERROR(VLOOKUP(D296,'Page accueil'!$A$27:$C$33,2),"")</f>
        <v>Taux</v>
      </c>
      <c r="G296" s="363" t="str">
        <f t="shared" ref="G296:G304" si="37">IFERROR(IF(A296="N/A","",F296),"")</f>
        <v/>
      </c>
      <c r="H296" s="363" t="str">
        <f t="shared" ref="H296:H304" si="38">IFERROR(IF(C296="N/A","",F296),"")</f>
        <v>Taux</v>
      </c>
      <c r="I296" s="695" t="s">
        <v>783</v>
      </c>
      <c r="J296" s="696"/>
    </row>
    <row r="297" spans="1:10" ht="45.75" customHeight="1">
      <c r="A297" s="374" t="s">
        <v>702</v>
      </c>
      <c r="B297" s="373" t="s">
        <v>103</v>
      </c>
      <c r="C297" s="374" t="s">
        <v>192</v>
      </c>
      <c r="D297" s="574" t="s">
        <v>311</v>
      </c>
      <c r="E297" s="362" t="str">
        <f>IFERROR(VLOOKUP(D297,'Page accueil'!$A$27:$C$33,3),"")</f>
        <v>Commentaire concernant l'action une fois qu'elle sera évaluée</v>
      </c>
      <c r="F297" s="363" t="str">
        <f>IFERROR(VLOOKUP(D297,'Page accueil'!$A$27:$C$33,2),"")</f>
        <v>Taux</v>
      </c>
      <c r="G297" s="363" t="str">
        <f t="shared" si="37"/>
        <v/>
      </c>
      <c r="H297" s="363" t="str">
        <f t="shared" si="38"/>
        <v>Taux</v>
      </c>
      <c r="I297" s="695" t="s">
        <v>783</v>
      </c>
      <c r="J297" s="696"/>
    </row>
    <row r="298" spans="1:10" ht="42" customHeight="1">
      <c r="A298" s="82" t="s">
        <v>40</v>
      </c>
      <c r="B298" s="356" t="s">
        <v>104</v>
      </c>
      <c r="C298" s="82" t="s">
        <v>193</v>
      </c>
      <c r="D298" s="574" t="s">
        <v>311</v>
      </c>
      <c r="E298" s="160" t="str">
        <f>IFERROR(VLOOKUP(D298,'Page accueil'!$A$27:$C$33,3),"")</f>
        <v>Commentaire concernant l'action une fois qu'elle sera évaluée</v>
      </c>
      <c r="F298" s="34" t="str">
        <f>IFERROR(VLOOKUP(D298,'Page accueil'!$A$27:$C$33,2),"")</f>
        <v>Taux</v>
      </c>
      <c r="G298" s="34" t="str">
        <f t="shared" si="37"/>
        <v>Taux</v>
      </c>
      <c r="H298" s="34" t="str">
        <f t="shared" si="38"/>
        <v>Taux</v>
      </c>
      <c r="I298" s="695" t="s">
        <v>783</v>
      </c>
      <c r="J298" s="696"/>
    </row>
    <row r="299" spans="1:10" ht="54" customHeight="1">
      <c r="A299" s="82" t="s">
        <v>40</v>
      </c>
      <c r="B299" s="356" t="s">
        <v>1076</v>
      </c>
      <c r="C299" s="82" t="s">
        <v>194</v>
      </c>
      <c r="D299" s="574" t="s">
        <v>311</v>
      </c>
      <c r="E299" s="160" t="str">
        <f>IFERROR(VLOOKUP(D299,'Page accueil'!$A$27:$C$33,3),"")</f>
        <v>Commentaire concernant l'action une fois qu'elle sera évaluée</v>
      </c>
      <c r="F299" s="34" t="str">
        <f>IFERROR(VLOOKUP(D299,'Page accueil'!$A$27:$C$33,2),"")</f>
        <v>Taux</v>
      </c>
      <c r="G299" s="34" t="str">
        <f t="shared" si="37"/>
        <v>Taux</v>
      </c>
      <c r="H299" s="34" t="str">
        <f t="shared" si="38"/>
        <v>Taux</v>
      </c>
      <c r="I299" s="695" t="s">
        <v>783</v>
      </c>
      <c r="J299" s="696"/>
    </row>
    <row r="300" spans="1:10" ht="42" customHeight="1">
      <c r="A300" s="82" t="s">
        <v>40</v>
      </c>
      <c r="B300" s="356" t="s">
        <v>106</v>
      </c>
      <c r="C300" s="82" t="s">
        <v>195</v>
      </c>
      <c r="D300" s="574" t="s">
        <v>311</v>
      </c>
      <c r="E300" s="160" t="str">
        <f>IFERROR(VLOOKUP(D300,'Page accueil'!$A$27:$C$33,3),"")</f>
        <v>Commentaire concernant l'action une fois qu'elle sera évaluée</v>
      </c>
      <c r="F300" s="34" t="str">
        <f>IFERROR(VLOOKUP(D300,'Page accueil'!$A$27:$C$33,2),"")</f>
        <v>Taux</v>
      </c>
      <c r="G300" s="34" t="str">
        <f t="shared" si="37"/>
        <v>Taux</v>
      </c>
      <c r="H300" s="34" t="str">
        <f t="shared" si="38"/>
        <v>Taux</v>
      </c>
      <c r="I300" s="695" t="s">
        <v>783</v>
      </c>
      <c r="J300" s="696"/>
    </row>
    <row r="301" spans="1:10" ht="42" customHeight="1">
      <c r="A301" s="82" t="s">
        <v>41</v>
      </c>
      <c r="B301" s="356" t="s">
        <v>107</v>
      </c>
      <c r="C301" s="82" t="s">
        <v>195</v>
      </c>
      <c r="D301" s="574" t="s">
        <v>311</v>
      </c>
      <c r="E301" s="160" t="str">
        <f>IFERROR(VLOOKUP(D301,'Page accueil'!$A$27:$C$33,3),"")</f>
        <v>Commentaire concernant l'action une fois qu'elle sera évaluée</v>
      </c>
      <c r="F301" s="34" t="str">
        <f>IFERROR(VLOOKUP(D301,'Page accueil'!$A$27:$C$33,2),"")</f>
        <v>Taux</v>
      </c>
      <c r="G301" s="34" t="str">
        <f t="shared" si="37"/>
        <v>Taux</v>
      </c>
      <c r="H301" s="34" t="str">
        <f t="shared" si="38"/>
        <v>Taux</v>
      </c>
      <c r="I301" s="695" t="s">
        <v>783</v>
      </c>
      <c r="J301" s="696"/>
    </row>
    <row r="302" spans="1:10" ht="55.5" customHeight="1">
      <c r="A302" s="58" t="s">
        <v>42</v>
      </c>
      <c r="B302" s="376" t="s">
        <v>108</v>
      </c>
      <c r="C302" s="352" t="s">
        <v>702</v>
      </c>
      <c r="D302" s="574" t="s">
        <v>311</v>
      </c>
      <c r="E302" s="353" t="str">
        <f>IFERROR(VLOOKUP(D302,'Page accueil'!$A$27:$C$33,3),"")</f>
        <v>Commentaire concernant l'action une fois qu'elle sera évaluée</v>
      </c>
      <c r="F302" s="354" t="str">
        <f>IFERROR(VLOOKUP(D302,'Page accueil'!$A$27:$C$33,2),"")</f>
        <v>Taux</v>
      </c>
      <c r="G302" s="354" t="str">
        <f t="shared" si="37"/>
        <v>Taux</v>
      </c>
      <c r="H302" s="354" t="str">
        <f t="shared" si="38"/>
        <v/>
      </c>
      <c r="I302" s="695" t="s">
        <v>783</v>
      </c>
      <c r="J302" s="696"/>
    </row>
    <row r="303" spans="1:10" ht="47.25" customHeight="1">
      <c r="A303" s="58" t="s">
        <v>43</v>
      </c>
      <c r="B303" s="376" t="s">
        <v>1156</v>
      </c>
      <c r="C303" s="352" t="s">
        <v>702</v>
      </c>
      <c r="D303" s="574" t="s">
        <v>311</v>
      </c>
      <c r="E303" s="353" t="str">
        <f>IFERROR(VLOOKUP(D303,'Page accueil'!$A$27:$C$33,3),"")</f>
        <v>Commentaire concernant l'action une fois qu'elle sera évaluée</v>
      </c>
      <c r="F303" s="354" t="str">
        <f>IFERROR(VLOOKUP(D303,'Page accueil'!$A$27:$C$33,2),"")</f>
        <v>Taux</v>
      </c>
      <c r="G303" s="354" t="str">
        <f t="shared" si="37"/>
        <v>Taux</v>
      </c>
      <c r="H303" s="354" t="str">
        <f t="shared" si="38"/>
        <v/>
      </c>
      <c r="I303" s="695" t="s">
        <v>783</v>
      </c>
      <c r="J303" s="696"/>
    </row>
    <row r="304" spans="1:10" ht="47" customHeight="1">
      <c r="A304" s="58" t="s">
        <v>44</v>
      </c>
      <c r="B304" s="376" t="s">
        <v>1157</v>
      </c>
      <c r="C304" s="352" t="s">
        <v>702</v>
      </c>
      <c r="D304" s="574" t="s">
        <v>311</v>
      </c>
      <c r="E304" s="353" t="str">
        <f>IFERROR(VLOOKUP(D304,'Page accueil'!$A$27:$C$33,3),"")</f>
        <v>Commentaire concernant l'action une fois qu'elle sera évaluée</v>
      </c>
      <c r="F304" s="354" t="str">
        <f>IFERROR(VLOOKUP(D304,'Page accueil'!$A$27:$C$33,2),"")</f>
        <v>Taux</v>
      </c>
      <c r="G304" s="354" t="str">
        <f t="shared" si="37"/>
        <v>Taux</v>
      </c>
      <c r="H304" s="354" t="str">
        <f t="shared" si="38"/>
        <v/>
      </c>
      <c r="I304" s="695" t="s">
        <v>783</v>
      </c>
      <c r="J304" s="696"/>
    </row>
    <row r="305" spans="1:10" ht="28" customHeight="1">
      <c r="A305" s="62" t="s">
        <v>45</v>
      </c>
      <c r="B305" s="80" t="s">
        <v>109</v>
      </c>
      <c r="C305" s="62" t="s">
        <v>195</v>
      </c>
      <c r="D305" s="65"/>
      <c r="E305" s="66"/>
      <c r="F305" s="66"/>
      <c r="G305" s="66"/>
      <c r="H305" s="66"/>
      <c r="I305" s="66"/>
      <c r="J305" s="67"/>
    </row>
    <row r="306" spans="1:10" ht="42.75" customHeight="1">
      <c r="A306" s="82" t="s">
        <v>45</v>
      </c>
      <c r="B306" s="356" t="s">
        <v>110</v>
      </c>
      <c r="C306" s="82" t="s">
        <v>195</v>
      </c>
      <c r="D306" s="574" t="s">
        <v>311</v>
      </c>
      <c r="E306" s="160" t="str">
        <f>IFERROR(VLOOKUP(D306,'Page accueil'!$A$27:$C$33,3),"")</f>
        <v>Commentaire concernant l'action une fois qu'elle sera évaluée</v>
      </c>
      <c r="F306" s="34" t="str">
        <f>IFERROR(VLOOKUP(D306,'Page accueil'!$A$27:$C$33,2),"")</f>
        <v>Taux</v>
      </c>
      <c r="G306" s="34" t="str">
        <f t="shared" ref="G306:G319" si="39">IFERROR(IF(A306="N/A","",F306),"")</f>
        <v>Taux</v>
      </c>
      <c r="H306" s="34" t="str">
        <f t="shared" ref="H306:H319" si="40">IFERROR(IF(C306="N/A","",F306),"")</f>
        <v>Taux</v>
      </c>
      <c r="I306" s="695" t="s">
        <v>783</v>
      </c>
      <c r="J306" s="696"/>
    </row>
    <row r="307" spans="1:10" ht="63" customHeight="1">
      <c r="A307" s="82" t="s">
        <v>46</v>
      </c>
      <c r="B307" s="356" t="s">
        <v>1077</v>
      </c>
      <c r="C307" s="82" t="s">
        <v>196</v>
      </c>
      <c r="D307" s="574" t="s">
        <v>311</v>
      </c>
      <c r="E307" s="160" t="str">
        <f>IFERROR(VLOOKUP(D307,'Page accueil'!$A$27:$C$33,3),"")</f>
        <v>Commentaire concernant l'action une fois qu'elle sera évaluée</v>
      </c>
      <c r="F307" s="34" t="str">
        <f>IFERROR(VLOOKUP(D307,'Page accueil'!$A$27:$C$33,2),"")</f>
        <v>Taux</v>
      </c>
      <c r="G307" s="34" t="str">
        <f t="shared" si="39"/>
        <v>Taux</v>
      </c>
      <c r="H307" s="34" t="str">
        <f t="shared" si="40"/>
        <v>Taux</v>
      </c>
      <c r="I307" s="695" t="s">
        <v>783</v>
      </c>
      <c r="J307" s="696"/>
    </row>
    <row r="308" spans="1:10" ht="47" customHeight="1">
      <c r="A308" s="374" t="s">
        <v>702</v>
      </c>
      <c r="B308" s="373" t="s">
        <v>112</v>
      </c>
      <c r="C308" s="374" t="s">
        <v>197</v>
      </c>
      <c r="D308" s="574" t="s">
        <v>311</v>
      </c>
      <c r="E308" s="362" t="str">
        <f>IFERROR(VLOOKUP(D308,'Page accueil'!$A$27:$C$33,3),"")</f>
        <v>Commentaire concernant l'action une fois qu'elle sera évaluée</v>
      </c>
      <c r="F308" s="363" t="str">
        <f>IFERROR(VLOOKUP(D308,'Page accueil'!$A$27:$C$33,2),"")</f>
        <v>Taux</v>
      </c>
      <c r="G308" s="363" t="str">
        <f t="shared" si="39"/>
        <v/>
      </c>
      <c r="H308" s="363" t="str">
        <f t="shared" si="40"/>
        <v>Taux</v>
      </c>
      <c r="I308" s="695" t="s">
        <v>783</v>
      </c>
      <c r="J308" s="696"/>
    </row>
    <row r="309" spans="1:10" ht="48" customHeight="1">
      <c r="A309" s="82" t="s">
        <v>47</v>
      </c>
      <c r="B309" s="356" t="s">
        <v>912</v>
      </c>
      <c r="C309" s="82" t="s">
        <v>198</v>
      </c>
      <c r="D309" s="574" t="s">
        <v>311</v>
      </c>
      <c r="E309" s="160" t="str">
        <f>IFERROR(VLOOKUP(D309,'Page accueil'!$A$27:$C$33,3),"")</f>
        <v>Commentaire concernant l'action une fois qu'elle sera évaluée</v>
      </c>
      <c r="F309" s="34" t="str">
        <f>IFERROR(VLOOKUP(D309,'Page accueil'!$A$27:$C$33,2),"")</f>
        <v>Taux</v>
      </c>
      <c r="G309" s="34" t="str">
        <f t="shared" si="39"/>
        <v>Taux</v>
      </c>
      <c r="H309" s="34" t="str">
        <f t="shared" si="40"/>
        <v>Taux</v>
      </c>
      <c r="I309" s="695" t="s">
        <v>783</v>
      </c>
      <c r="J309" s="696"/>
    </row>
    <row r="310" spans="1:10" ht="45.75" customHeight="1">
      <c r="A310" s="374" t="s">
        <v>702</v>
      </c>
      <c r="B310" s="373" t="s">
        <v>114</v>
      </c>
      <c r="C310" s="374" t="s">
        <v>199</v>
      </c>
      <c r="D310" s="574" t="s">
        <v>311</v>
      </c>
      <c r="E310" s="362" t="str">
        <f>IFERROR(VLOOKUP(D310,'Page accueil'!$A$27:$C$33,3),"")</f>
        <v>Commentaire concernant l'action une fois qu'elle sera évaluée</v>
      </c>
      <c r="F310" s="363" t="str">
        <f>IFERROR(VLOOKUP(D310,'Page accueil'!$A$27:$C$33,2),"")</f>
        <v>Taux</v>
      </c>
      <c r="G310" s="363" t="str">
        <f t="shared" si="39"/>
        <v/>
      </c>
      <c r="H310" s="363" t="str">
        <f t="shared" si="40"/>
        <v>Taux</v>
      </c>
      <c r="I310" s="695" t="s">
        <v>783</v>
      </c>
      <c r="J310" s="696"/>
    </row>
    <row r="311" spans="1:10" ht="56" customHeight="1">
      <c r="A311" s="374" t="s">
        <v>702</v>
      </c>
      <c r="B311" s="373" t="s">
        <v>1225</v>
      </c>
      <c r="C311" s="374" t="s">
        <v>200</v>
      </c>
      <c r="D311" s="574" t="s">
        <v>311</v>
      </c>
      <c r="E311" s="362" t="str">
        <f>IFERROR(VLOOKUP(D311,'Page accueil'!$A$27:$C$33,3),"")</f>
        <v>Commentaire concernant l'action une fois qu'elle sera évaluée</v>
      </c>
      <c r="F311" s="363" t="str">
        <f>IFERROR(VLOOKUP(D311,'Page accueil'!$A$27:$C$33,2),"")</f>
        <v>Taux</v>
      </c>
      <c r="G311" s="363" t="str">
        <f t="shared" si="39"/>
        <v/>
      </c>
      <c r="H311" s="363" t="str">
        <f t="shared" si="40"/>
        <v>Taux</v>
      </c>
      <c r="I311" s="695" t="s">
        <v>783</v>
      </c>
      <c r="J311" s="696"/>
    </row>
    <row r="312" spans="1:10" ht="51" customHeight="1">
      <c r="A312" s="58" t="s">
        <v>48</v>
      </c>
      <c r="B312" s="376" t="s">
        <v>1155</v>
      </c>
      <c r="C312" s="352" t="s">
        <v>702</v>
      </c>
      <c r="D312" s="574" t="s">
        <v>311</v>
      </c>
      <c r="E312" s="353" t="str">
        <f>IFERROR(VLOOKUP(D312,'Page accueil'!$A$27:$C$33,3),"")</f>
        <v>Commentaire concernant l'action une fois qu'elle sera évaluée</v>
      </c>
      <c r="F312" s="354" t="str">
        <f>IFERROR(VLOOKUP(D312,'Page accueil'!$A$27:$C$33,2),"")</f>
        <v>Taux</v>
      </c>
      <c r="G312" s="354" t="str">
        <f t="shared" si="39"/>
        <v>Taux</v>
      </c>
      <c r="H312" s="354" t="str">
        <f t="shared" si="40"/>
        <v/>
      </c>
      <c r="I312" s="695" t="s">
        <v>783</v>
      </c>
      <c r="J312" s="696"/>
    </row>
    <row r="313" spans="1:10" ht="47" customHeight="1">
      <c r="A313" s="82" t="s">
        <v>45</v>
      </c>
      <c r="B313" s="356" t="s">
        <v>116</v>
      </c>
      <c r="C313" s="82" t="s">
        <v>195</v>
      </c>
      <c r="D313" s="574" t="s">
        <v>311</v>
      </c>
      <c r="E313" s="160" t="str">
        <f>IFERROR(VLOOKUP(D313,'Page accueil'!$A$27:$C$33,3),"")</f>
        <v>Commentaire concernant l'action une fois qu'elle sera évaluée</v>
      </c>
      <c r="F313" s="34" t="str">
        <f>IFERROR(VLOOKUP(D313,'Page accueil'!$A$27:$C$33,2),"")</f>
        <v>Taux</v>
      </c>
      <c r="G313" s="34" t="str">
        <f t="shared" si="39"/>
        <v>Taux</v>
      </c>
      <c r="H313" s="34" t="str">
        <f t="shared" si="40"/>
        <v>Taux</v>
      </c>
      <c r="I313" s="695" t="s">
        <v>783</v>
      </c>
      <c r="J313" s="696"/>
    </row>
    <row r="314" spans="1:10" ht="45.75" customHeight="1">
      <c r="A314" s="82" t="s">
        <v>45</v>
      </c>
      <c r="B314" s="356" t="s">
        <v>117</v>
      </c>
      <c r="C314" s="82" t="s">
        <v>195</v>
      </c>
      <c r="D314" s="574" t="s">
        <v>311</v>
      </c>
      <c r="E314" s="160" t="str">
        <f>IFERROR(VLOOKUP(D314,'Page accueil'!$A$27:$C$33,3),"")</f>
        <v>Commentaire concernant l'action une fois qu'elle sera évaluée</v>
      </c>
      <c r="F314" s="34" t="str">
        <f>IFERROR(VLOOKUP(D314,'Page accueil'!$A$27:$C$33,2),"")</f>
        <v>Taux</v>
      </c>
      <c r="G314" s="34" t="str">
        <f t="shared" si="39"/>
        <v>Taux</v>
      </c>
      <c r="H314" s="34" t="str">
        <f t="shared" si="40"/>
        <v>Taux</v>
      </c>
      <c r="I314" s="695" t="s">
        <v>783</v>
      </c>
      <c r="J314" s="696"/>
    </row>
    <row r="315" spans="1:10" ht="40.5" customHeight="1">
      <c r="A315" s="58" t="s">
        <v>45</v>
      </c>
      <c r="B315" s="376" t="s">
        <v>1153</v>
      </c>
      <c r="C315" s="352" t="s">
        <v>702</v>
      </c>
      <c r="D315" s="574" t="s">
        <v>311</v>
      </c>
      <c r="E315" s="353" t="str">
        <f>IFERROR(VLOOKUP(D315,'Page accueil'!$A$27:$C$33,3),"")</f>
        <v>Commentaire concernant l'action une fois qu'elle sera évaluée</v>
      </c>
      <c r="F315" s="354" t="str">
        <f>IFERROR(VLOOKUP(D315,'Page accueil'!$A$27:$C$33,2),"")</f>
        <v>Taux</v>
      </c>
      <c r="G315" s="354" t="str">
        <f t="shared" si="39"/>
        <v>Taux</v>
      </c>
      <c r="H315" s="354" t="str">
        <f t="shared" si="40"/>
        <v/>
      </c>
      <c r="I315" s="695" t="s">
        <v>783</v>
      </c>
      <c r="J315" s="696"/>
    </row>
    <row r="316" spans="1:10" ht="64" customHeight="1">
      <c r="A316" s="58" t="s">
        <v>45</v>
      </c>
      <c r="B316" s="376" t="s">
        <v>1154</v>
      </c>
      <c r="C316" s="352" t="s">
        <v>702</v>
      </c>
      <c r="D316" s="574" t="s">
        <v>311</v>
      </c>
      <c r="E316" s="353" t="str">
        <f>IFERROR(VLOOKUP(D316,'Page accueil'!$A$27:$C$33,3),"")</f>
        <v>Commentaire concernant l'action une fois qu'elle sera évaluée</v>
      </c>
      <c r="F316" s="354" t="str">
        <f>IFERROR(VLOOKUP(D316,'Page accueil'!$A$27:$C$33,2),"")</f>
        <v>Taux</v>
      </c>
      <c r="G316" s="354" t="str">
        <f t="shared" si="39"/>
        <v>Taux</v>
      </c>
      <c r="H316" s="354" t="str">
        <f t="shared" si="40"/>
        <v/>
      </c>
      <c r="I316" s="695" t="s">
        <v>783</v>
      </c>
      <c r="J316" s="696"/>
    </row>
    <row r="317" spans="1:10" ht="64" customHeight="1">
      <c r="A317" s="82" t="s">
        <v>45</v>
      </c>
      <c r="B317" s="382" t="s">
        <v>1078</v>
      </c>
      <c r="C317" s="82" t="s">
        <v>195</v>
      </c>
      <c r="D317" s="574" t="s">
        <v>311</v>
      </c>
      <c r="E317" s="160" t="str">
        <f>IFERROR(VLOOKUP(D317,'Page accueil'!$A$27:$C$33,3),"")</f>
        <v>Commentaire concernant l'action une fois qu'elle sera évaluée</v>
      </c>
      <c r="F317" s="34" t="str">
        <f>IFERROR(VLOOKUP(D317,'Page accueil'!$A$27:$C$33,2),"")</f>
        <v>Taux</v>
      </c>
      <c r="G317" s="34" t="str">
        <f t="shared" si="39"/>
        <v>Taux</v>
      </c>
      <c r="H317" s="34" t="str">
        <f t="shared" si="40"/>
        <v>Taux</v>
      </c>
      <c r="I317" s="695" t="s">
        <v>783</v>
      </c>
      <c r="J317" s="696"/>
    </row>
    <row r="318" spans="1:10" ht="83" customHeight="1">
      <c r="A318" s="82" t="s">
        <v>45</v>
      </c>
      <c r="B318" s="356" t="s">
        <v>1079</v>
      </c>
      <c r="C318" s="82" t="s">
        <v>195</v>
      </c>
      <c r="D318" s="574" t="s">
        <v>311</v>
      </c>
      <c r="E318" s="160" t="str">
        <f>IFERROR(VLOOKUP(D318,'Page accueil'!$A$27:$C$33,3),"")</f>
        <v>Commentaire concernant l'action une fois qu'elle sera évaluée</v>
      </c>
      <c r="F318" s="34" t="str">
        <f>IFERROR(VLOOKUP(D318,'Page accueil'!$A$27:$C$33,2),"")</f>
        <v>Taux</v>
      </c>
      <c r="G318" s="34" t="str">
        <f t="shared" si="39"/>
        <v>Taux</v>
      </c>
      <c r="H318" s="34" t="str">
        <f t="shared" si="40"/>
        <v>Taux</v>
      </c>
      <c r="I318" s="695" t="s">
        <v>783</v>
      </c>
      <c r="J318" s="696"/>
    </row>
    <row r="319" spans="1:10" ht="57.75" customHeight="1">
      <c r="A319" s="82" t="s">
        <v>45</v>
      </c>
      <c r="B319" s="382" t="s">
        <v>1080</v>
      </c>
      <c r="C319" s="82" t="s">
        <v>195</v>
      </c>
      <c r="D319" s="574" t="s">
        <v>311</v>
      </c>
      <c r="E319" s="160" t="str">
        <f>IFERROR(VLOOKUP(D319,'Page accueil'!$A$27:$C$33,3),"")</f>
        <v>Commentaire concernant l'action une fois qu'elle sera évaluée</v>
      </c>
      <c r="F319" s="34" t="str">
        <f>IFERROR(VLOOKUP(D319,'Page accueil'!$A$27:$C$33,2),"")</f>
        <v>Taux</v>
      </c>
      <c r="G319" s="34" t="str">
        <f t="shared" si="39"/>
        <v>Taux</v>
      </c>
      <c r="H319" s="34" t="str">
        <f t="shared" si="40"/>
        <v>Taux</v>
      </c>
      <c r="I319" s="695" t="s">
        <v>783</v>
      </c>
      <c r="J319" s="696"/>
    </row>
    <row r="320" spans="1:10" ht="28" customHeight="1">
      <c r="A320" s="62" t="s">
        <v>49</v>
      </c>
      <c r="B320" s="80" t="s">
        <v>913</v>
      </c>
      <c r="C320" s="62" t="s">
        <v>195</v>
      </c>
      <c r="D320" s="65"/>
      <c r="E320" s="66"/>
      <c r="F320" s="66"/>
      <c r="G320" s="66"/>
      <c r="H320" s="66"/>
      <c r="I320" s="66"/>
      <c r="J320" s="67"/>
    </row>
    <row r="321" spans="1:10" ht="60.75" customHeight="1">
      <c r="A321" s="58" t="s">
        <v>49</v>
      </c>
      <c r="B321" s="376" t="s">
        <v>1150</v>
      </c>
      <c r="C321" s="352" t="s">
        <v>702</v>
      </c>
      <c r="D321" s="574" t="s">
        <v>311</v>
      </c>
      <c r="E321" s="353" t="str">
        <f>IFERROR(VLOOKUP(D321,'Page accueil'!$A$27:$C$33,3),"")</f>
        <v>Commentaire concernant l'action une fois qu'elle sera évaluée</v>
      </c>
      <c r="F321" s="354" t="str">
        <f>IFERROR(VLOOKUP(D321,'Page accueil'!$A$27:$C$33,2),"")</f>
        <v>Taux</v>
      </c>
      <c r="G321" s="354" t="str">
        <f>IFERROR(IF(A321="N/A","",F321),"")</f>
        <v>Taux</v>
      </c>
      <c r="H321" s="354" t="str">
        <f>IFERROR(IF(C321="N/A","",F321),"")</f>
        <v/>
      </c>
      <c r="I321" s="695" t="s">
        <v>783</v>
      </c>
      <c r="J321" s="696"/>
    </row>
    <row r="322" spans="1:10" ht="40.5" customHeight="1">
      <c r="A322" s="58" t="s">
        <v>49</v>
      </c>
      <c r="B322" s="393" t="s">
        <v>1151</v>
      </c>
      <c r="C322" s="352" t="s">
        <v>702</v>
      </c>
      <c r="D322" s="574" t="s">
        <v>311</v>
      </c>
      <c r="E322" s="353" t="str">
        <f>IFERROR(VLOOKUP(D322,'Page accueil'!$A$27:$C$33,3),"")</f>
        <v>Commentaire concernant l'action une fois qu'elle sera évaluée</v>
      </c>
      <c r="F322" s="354" t="str">
        <f>IFERROR(VLOOKUP(D322,'Page accueil'!$A$27:$C$33,2),"")</f>
        <v>Taux</v>
      </c>
      <c r="G322" s="354" t="str">
        <f>IFERROR(IF(A322="N/A","",F322),"")</f>
        <v>Taux</v>
      </c>
      <c r="H322" s="354" t="str">
        <f>IFERROR(IF(C322="N/A","",F322),"")</f>
        <v/>
      </c>
      <c r="I322" s="695" t="s">
        <v>783</v>
      </c>
      <c r="J322" s="696"/>
    </row>
    <row r="323" spans="1:10" ht="69" customHeight="1">
      <c r="A323" s="58" t="s">
        <v>49</v>
      </c>
      <c r="B323" s="376" t="s">
        <v>1152</v>
      </c>
      <c r="C323" s="352" t="s">
        <v>702</v>
      </c>
      <c r="D323" s="574" t="s">
        <v>311</v>
      </c>
      <c r="E323" s="353" t="str">
        <f>IFERROR(VLOOKUP(D323,'Page accueil'!$A$27:$C$33,3),"")</f>
        <v>Commentaire concernant l'action une fois qu'elle sera évaluée</v>
      </c>
      <c r="F323" s="354" t="str">
        <f>IFERROR(VLOOKUP(D323,'Page accueil'!$A$27:$C$33,2),"")</f>
        <v>Taux</v>
      </c>
      <c r="G323" s="354" t="str">
        <f>IFERROR(IF(A323="N/A","",F323),"")</f>
        <v>Taux</v>
      </c>
      <c r="H323" s="354" t="str">
        <f>IFERROR(IF(C323="N/A","",F323),"")</f>
        <v/>
      </c>
      <c r="I323" s="695" t="s">
        <v>783</v>
      </c>
      <c r="J323" s="696"/>
    </row>
    <row r="324" spans="1:10" ht="79.5" customHeight="1" thickBot="1">
      <c r="A324" s="109" t="s">
        <v>49</v>
      </c>
      <c r="B324" s="119" t="s">
        <v>914</v>
      </c>
      <c r="C324" s="109" t="s">
        <v>195</v>
      </c>
      <c r="D324" s="574" t="s">
        <v>311</v>
      </c>
      <c r="E324" s="111" t="str">
        <f>IFERROR(VLOOKUP(D324,'Page accueil'!$A$27:$C$33,3),"")</f>
        <v>Commentaire concernant l'action une fois qu'elle sera évaluée</v>
      </c>
      <c r="F324" s="112" t="str">
        <f>IFERROR(VLOOKUP(D324,'Page accueil'!$A$27:$C$33,2),"")</f>
        <v>Taux</v>
      </c>
      <c r="G324" s="112" t="str">
        <f>IFERROR(IF(A324="N/A","",F324),"")</f>
        <v>Taux</v>
      </c>
      <c r="H324" s="112" t="str">
        <f>IFERROR(IF(C324="N/A","",F324),"")</f>
        <v>Taux</v>
      </c>
      <c r="I324" s="697" t="s">
        <v>783</v>
      </c>
      <c r="J324" s="698"/>
    </row>
    <row r="325" spans="1:10" s="79" customFormat="1" ht="43" customHeight="1" thickBot="1">
      <c r="A325" s="93" t="s">
        <v>50</v>
      </c>
      <c r="B325" s="103" t="s">
        <v>648</v>
      </c>
      <c r="C325" s="93" t="s">
        <v>81</v>
      </c>
      <c r="D325" s="94" t="str">
        <f>IFERROR(VLOOKUP(F325,'Page accueil'!$A$36:$E$40,3),"")</f>
        <v/>
      </c>
      <c r="E325" s="94" t="str">
        <f>IFERROR(VLOOKUP(F325,'Page accueil'!$A$36:$E$40,5),"")</f>
        <v/>
      </c>
      <c r="F325" s="95" t="str">
        <f>IFERROR(AVERAGE(F326:F362),"")</f>
        <v/>
      </c>
      <c r="G325" s="96" t="str">
        <f t="shared" ref="G325:H325" si="41">IFERROR(AVERAGE(G326:G362),"")</f>
        <v/>
      </c>
      <c r="H325" s="97" t="str">
        <f t="shared" si="41"/>
        <v/>
      </c>
      <c r="I325" s="699" t="s">
        <v>783</v>
      </c>
      <c r="J325" s="700"/>
    </row>
    <row r="326" spans="1:10" ht="48" customHeight="1">
      <c r="A326" s="45" t="s">
        <v>51</v>
      </c>
      <c r="B326" s="116" t="s">
        <v>915</v>
      </c>
      <c r="C326" s="133" t="s">
        <v>82</v>
      </c>
      <c r="D326" s="574" t="s">
        <v>311</v>
      </c>
      <c r="E326" s="117" t="str">
        <f>IFERROR(VLOOKUP(D326,'Page accueil'!$A$27:$C$33,3),"")</f>
        <v>Commentaire concernant l'action une fois qu'elle sera évaluée</v>
      </c>
      <c r="F326" s="118" t="str">
        <f>IFERROR(VLOOKUP(D326,'Page accueil'!$A$27:$C$33,2),"")</f>
        <v>Taux</v>
      </c>
      <c r="G326" s="118" t="str">
        <f t="shared" ref="G326:G362" si="42">IFERROR(IF(A326="N/A","",F326),"")</f>
        <v>Taux</v>
      </c>
      <c r="H326" s="118" t="str">
        <f t="shared" ref="H326:H362" si="43">IFERROR(IF(C326="N/A","",F326),"")</f>
        <v>Taux</v>
      </c>
      <c r="I326" s="701" t="s">
        <v>783</v>
      </c>
      <c r="J326" s="702"/>
    </row>
    <row r="327" spans="1:10" ht="40" customHeight="1">
      <c r="A327" s="45" t="s">
        <v>51</v>
      </c>
      <c r="B327" s="356" t="s">
        <v>916</v>
      </c>
      <c r="C327" s="137" t="s">
        <v>201</v>
      </c>
      <c r="D327" s="574" t="s">
        <v>311</v>
      </c>
      <c r="E327" s="160" t="str">
        <f>IFERROR(VLOOKUP(D327,'Page accueil'!$A$27:$C$33,3),"")</f>
        <v>Commentaire concernant l'action une fois qu'elle sera évaluée</v>
      </c>
      <c r="F327" s="34" t="str">
        <f>IFERROR(VLOOKUP(D327,'Page accueil'!$A$27:$C$33,2),"")</f>
        <v>Taux</v>
      </c>
      <c r="G327" s="34" t="str">
        <f t="shared" si="42"/>
        <v>Taux</v>
      </c>
      <c r="H327" s="34" t="str">
        <f t="shared" si="43"/>
        <v>Taux</v>
      </c>
      <c r="I327" s="695" t="s">
        <v>783</v>
      </c>
      <c r="J327" s="696"/>
    </row>
    <row r="328" spans="1:10" ht="48" customHeight="1">
      <c r="A328" s="45" t="s">
        <v>51</v>
      </c>
      <c r="B328" s="356" t="s">
        <v>631</v>
      </c>
      <c r="C328" s="45" t="s">
        <v>201</v>
      </c>
      <c r="D328" s="574" t="s">
        <v>311</v>
      </c>
      <c r="E328" s="160" t="str">
        <f>IFERROR(VLOOKUP(D328,'Page accueil'!$A$27:$C$33,3),"")</f>
        <v>Commentaire concernant l'action une fois qu'elle sera évaluée</v>
      </c>
      <c r="F328" s="34" t="str">
        <f>IFERROR(VLOOKUP(D328,'Page accueil'!$A$27:$C$33,2),"")</f>
        <v>Taux</v>
      </c>
      <c r="G328" s="34" t="str">
        <f t="shared" si="42"/>
        <v>Taux</v>
      </c>
      <c r="H328" s="34" t="str">
        <f t="shared" si="43"/>
        <v>Taux</v>
      </c>
      <c r="I328" s="695" t="s">
        <v>783</v>
      </c>
      <c r="J328" s="696"/>
    </row>
    <row r="329" spans="1:10" ht="49" customHeight="1">
      <c r="A329" s="45" t="s">
        <v>51</v>
      </c>
      <c r="B329" s="356" t="s">
        <v>918</v>
      </c>
      <c r="C329" s="45" t="s">
        <v>201</v>
      </c>
      <c r="D329" s="574" t="s">
        <v>311</v>
      </c>
      <c r="E329" s="160" t="str">
        <f>IFERROR(VLOOKUP(D329,'Page accueil'!$A$27:$C$33,3),"")</f>
        <v>Commentaire concernant l'action une fois qu'elle sera évaluée</v>
      </c>
      <c r="F329" s="34" t="str">
        <f>IFERROR(VLOOKUP(D329,'Page accueil'!$A$27:$C$33,2),"")</f>
        <v>Taux</v>
      </c>
      <c r="G329" s="34" t="str">
        <f t="shared" si="42"/>
        <v>Taux</v>
      </c>
      <c r="H329" s="34" t="str">
        <f t="shared" si="43"/>
        <v>Taux</v>
      </c>
      <c r="I329" s="695" t="s">
        <v>783</v>
      </c>
      <c r="J329" s="696"/>
    </row>
    <row r="330" spans="1:10" ht="49" customHeight="1">
      <c r="A330" s="45" t="s">
        <v>51</v>
      </c>
      <c r="B330" s="356" t="s">
        <v>917</v>
      </c>
      <c r="C330" s="45" t="s">
        <v>201</v>
      </c>
      <c r="D330" s="574" t="s">
        <v>311</v>
      </c>
      <c r="E330" s="160" t="str">
        <f>IFERROR(VLOOKUP(D330,'Page accueil'!$A$27:$C$33,3),"")</f>
        <v>Commentaire concernant l'action une fois qu'elle sera évaluée</v>
      </c>
      <c r="F330" s="34" t="str">
        <f>IFERROR(VLOOKUP(D330,'Page accueil'!$A$27:$C$33,2),"")</f>
        <v>Taux</v>
      </c>
      <c r="G330" s="34" t="str">
        <f t="shared" si="42"/>
        <v>Taux</v>
      </c>
      <c r="H330" s="34" t="str">
        <f t="shared" si="43"/>
        <v>Taux</v>
      </c>
      <c r="I330" s="695" t="s">
        <v>783</v>
      </c>
      <c r="J330" s="696"/>
    </row>
    <row r="331" spans="1:10" ht="49" customHeight="1">
      <c r="A331" s="133" t="s">
        <v>51</v>
      </c>
      <c r="B331" s="356" t="s">
        <v>919</v>
      </c>
      <c r="C331" s="133" t="s">
        <v>201</v>
      </c>
      <c r="D331" s="574" t="s">
        <v>311</v>
      </c>
      <c r="E331" s="160" t="str">
        <f>IFERROR(VLOOKUP(D331,'Page accueil'!$A$27:$C$33,3),"")</f>
        <v>Commentaire concernant l'action une fois qu'elle sera évaluée</v>
      </c>
      <c r="F331" s="34" t="str">
        <f>IFERROR(VLOOKUP(D331,'Page accueil'!$A$27:$C$33,2),"")</f>
        <v>Taux</v>
      </c>
      <c r="G331" s="34" t="str">
        <f t="shared" si="42"/>
        <v>Taux</v>
      </c>
      <c r="H331" s="34" t="str">
        <f t="shared" si="43"/>
        <v>Taux</v>
      </c>
      <c r="I331" s="695" t="s">
        <v>783</v>
      </c>
      <c r="J331" s="696"/>
    </row>
    <row r="332" spans="1:10" ht="60" customHeight="1">
      <c r="A332" s="137" t="s">
        <v>52</v>
      </c>
      <c r="B332" s="356" t="s">
        <v>1081</v>
      </c>
      <c r="C332" s="384" t="s">
        <v>201</v>
      </c>
      <c r="D332" s="574" t="s">
        <v>311</v>
      </c>
      <c r="E332" s="160" t="str">
        <f>IFERROR(VLOOKUP(D332,'Page accueil'!$A$27:$C$33,3),"")</f>
        <v>Commentaire concernant l'action une fois qu'elle sera évaluée</v>
      </c>
      <c r="F332" s="34" t="str">
        <f>IFERROR(VLOOKUP(D332,'Page accueil'!$A$27:$C$33,2),"")</f>
        <v>Taux</v>
      </c>
      <c r="G332" s="34" t="str">
        <f t="shared" si="42"/>
        <v>Taux</v>
      </c>
      <c r="H332" s="34" t="str">
        <f t="shared" si="43"/>
        <v>Taux</v>
      </c>
      <c r="I332" s="695" t="s">
        <v>783</v>
      </c>
      <c r="J332" s="696"/>
    </row>
    <row r="333" spans="1:10" ht="60" customHeight="1">
      <c r="A333" s="45" t="s">
        <v>52</v>
      </c>
      <c r="B333" s="356" t="s">
        <v>1082</v>
      </c>
      <c r="C333" s="384" t="s">
        <v>201</v>
      </c>
      <c r="D333" s="574" t="s">
        <v>311</v>
      </c>
      <c r="E333" s="160" t="str">
        <f>IFERROR(VLOOKUP(D333,'Page accueil'!$A$27:$C$33,3),"")</f>
        <v>Commentaire concernant l'action une fois qu'elle sera évaluée</v>
      </c>
      <c r="F333" s="34" t="str">
        <f>IFERROR(VLOOKUP(D333,'Page accueil'!$A$27:$C$33,2),"")</f>
        <v>Taux</v>
      </c>
      <c r="G333" s="34" t="str">
        <f t="shared" si="42"/>
        <v>Taux</v>
      </c>
      <c r="H333" s="34" t="str">
        <f t="shared" si="43"/>
        <v>Taux</v>
      </c>
      <c r="I333" s="695" t="s">
        <v>783</v>
      </c>
      <c r="J333" s="696"/>
    </row>
    <row r="334" spans="1:10" ht="60" customHeight="1">
      <c r="A334" s="45" t="s">
        <v>52</v>
      </c>
      <c r="B334" s="356" t="s">
        <v>1083</v>
      </c>
      <c r="C334" s="384" t="s">
        <v>201</v>
      </c>
      <c r="D334" s="574" t="s">
        <v>311</v>
      </c>
      <c r="E334" s="160" t="str">
        <f>IFERROR(VLOOKUP(D334,'Page accueil'!$A$27:$C$33,3),"")</f>
        <v>Commentaire concernant l'action une fois qu'elle sera évaluée</v>
      </c>
      <c r="F334" s="34" t="str">
        <f>IFERROR(VLOOKUP(D334,'Page accueil'!$A$27:$C$33,2),"")</f>
        <v>Taux</v>
      </c>
      <c r="G334" s="34" t="str">
        <f t="shared" si="42"/>
        <v>Taux</v>
      </c>
      <c r="H334" s="34" t="str">
        <f t="shared" si="43"/>
        <v>Taux</v>
      </c>
      <c r="I334" s="695" t="s">
        <v>783</v>
      </c>
      <c r="J334" s="696"/>
    </row>
    <row r="335" spans="1:10" ht="60" customHeight="1">
      <c r="A335" s="45" t="s">
        <v>52</v>
      </c>
      <c r="B335" s="356" t="s">
        <v>1084</v>
      </c>
      <c r="C335" s="384" t="s">
        <v>201</v>
      </c>
      <c r="D335" s="574" t="s">
        <v>311</v>
      </c>
      <c r="E335" s="160" t="str">
        <f>IFERROR(VLOOKUP(D335,'Page accueil'!$A$27:$C$33,3),"")</f>
        <v>Commentaire concernant l'action une fois qu'elle sera évaluée</v>
      </c>
      <c r="F335" s="34" t="str">
        <f>IFERROR(VLOOKUP(D335,'Page accueil'!$A$27:$C$33,2),"")</f>
        <v>Taux</v>
      </c>
      <c r="G335" s="34" t="str">
        <f t="shared" si="42"/>
        <v>Taux</v>
      </c>
      <c r="H335" s="34" t="str">
        <f t="shared" si="43"/>
        <v>Taux</v>
      </c>
      <c r="I335" s="695" t="s">
        <v>783</v>
      </c>
      <c r="J335" s="696"/>
    </row>
    <row r="336" spans="1:10" ht="60" customHeight="1">
      <c r="A336" s="133" t="s">
        <v>52</v>
      </c>
      <c r="B336" s="356" t="s">
        <v>1085</v>
      </c>
      <c r="C336" s="384" t="s">
        <v>201</v>
      </c>
      <c r="D336" s="574" t="s">
        <v>311</v>
      </c>
      <c r="E336" s="160" t="str">
        <f>IFERROR(VLOOKUP(D336,'Page accueil'!$A$27:$C$33,3),"")</f>
        <v>Commentaire concernant l'action une fois qu'elle sera évaluée</v>
      </c>
      <c r="F336" s="34" t="str">
        <f>IFERROR(VLOOKUP(D336,'Page accueil'!$A$27:$C$33,2),"")</f>
        <v>Taux</v>
      </c>
      <c r="G336" s="34" t="str">
        <f t="shared" si="42"/>
        <v>Taux</v>
      </c>
      <c r="H336" s="34" t="str">
        <f t="shared" si="43"/>
        <v>Taux</v>
      </c>
      <c r="I336" s="695" t="s">
        <v>783</v>
      </c>
      <c r="J336" s="696"/>
    </row>
    <row r="337" spans="1:10" ht="50" customHeight="1">
      <c r="A337" s="384" t="s">
        <v>53</v>
      </c>
      <c r="B337" s="356" t="s">
        <v>920</v>
      </c>
      <c r="C337" s="384" t="s">
        <v>201</v>
      </c>
      <c r="D337" s="574" t="s">
        <v>311</v>
      </c>
      <c r="E337" s="160" t="str">
        <f>IFERROR(VLOOKUP(D337,'Page accueil'!$A$27:$C$33,3),"")</f>
        <v>Commentaire concernant l'action une fois qu'elle sera évaluée</v>
      </c>
      <c r="F337" s="34" t="str">
        <f>IFERROR(VLOOKUP(D337,'Page accueil'!$A$27:$C$33,2),"")</f>
        <v>Taux</v>
      </c>
      <c r="G337" s="34" t="str">
        <f t="shared" si="42"/>
        <v>Taux</v>
      </c>
      <c r="H337" s="34" t="str">
        <f t="shared" si="43"/>
        <v>Taux</v>
      </c>
      <c r="I337" s="695" t="s">
        <v>783</v>
      </c>
      <c r="J337" s="696"/>
    </row>
    <row r="338" spans="1:10" ht="50" customHeight="1">
      <c r="A338" s="384" t="s">
        <v>54</v>
      </c>
      <c r="B338" s="356" t="s">
        <v>1086</v>
      </c>
      <c r="C338" s="384" t="s">
        <v>201</v>
      </c>
      <c r="D338" s="574" t="s">
        <v>311</v>
      </c>
      <c r="E338" s="160" t="str">
        <f>IFERROR(VLOOKUP(D338,'Page accueil'!$A$27:$C$33,3),"")</f>
        <v>Commentaire concernant l'action une fois qu'elle sera évaluée</v>
      </c>
      <c r="F338" s="34" t="str">
        <f>IFERROR(VLOOKUP(D338,'Page accueil'!$A$27:$C$33,2),"")</f>
        <v>Taux</v>
      </c>
      <c r="G338" s="34" t="str">
        <f t="shared" si="42"/>
        <v>Taux</v>
      </c>
      <c r="H338" s="34" t="str">
        <f t="shared" si="43"/>
        <v>Taux</v>
      </c>
      <c r="I338" s="695" t="s">
        <v>783</v>
      </c>
      <c r="J338" s="696"/>
    </row>
    <row r="339" spans="1:10" ht="50" customHeight="1">
      <c r="A339" s="740" t="s">
        <v>55</v>
      </c>
      <c r="B339" s="356" t="s">
        <v>1087</v>
      </c>
      <c r="C339" s="384" t="s">
        <v>201</v>
      </c>
      <c r="D339" s="574" t="s">
        <v>311</v>
      </c>
      <c r="E339" s="160" t="str">
        <f>IFERROR(VLOOKUP(D339,'Page accueil'!$A$27:$C$33,3),"")</f>
        <v>Commentaire concernant l'action une fois qu'elle sera évaluée</v>
      </c>
      <c r="F339" s="34" t="str">
        <f>IFERROR(VLOOKUP(D339,'Page accueil'!$A$27:$C$33,2),"")</f>
        <v>Taux</v>
      </c>
      <c r="G339" s="34" t="str">
        <f t="shared" si="42"/>
        <v>Taux</v>
      </c>
      <c r="H339" s="34" t="str">
        <f t="shared" si="43"/>
        <v>Taux</v>
      </c>
      <c r="I339" s="695" t="s">
        <v>783</v>
      </c>
      <c r="J339" s="696"/>
    </row>
    <row r="340" spans="1:10" ht="50" customHeight="1">
      <c r="A340" s="741"/>
      <c r="B340" s="356" t="s">
        <v>921</v>
      </c>
      <c r="C340" s="384" t="s">
        <v>201</v>
      </c>
      <c r="D340" s="574" t="s">
        <v>311</v>
      </c>
      <c r="E340" s="160" t="str">
        <f>IFERROR(VLOOKUP(D340,'Page accueil'!$A$27:$C$33,3),"")</f>
        <v>Commentaire concernant l'action une fois qu'elle sera évaluée</v>
      </c>
      <c r="F340" s="34" t="str">
        <f>IFERROR(VLOOKUP(D340,'Page accueil'!$A$27:$C$33,2),"")</f>
        <v>Taux</v>
      </c>
      <c r="G340" s="34" t="str">
        <f t="shared" si="42"/>
        <v>Taux</v>
      </c>
      <c r="H340" s="34" t="str">
        <f t="shared" si="43"/>
        <v>Taux</v>
      </c>
      <c r="I340" s="695" t="s">
        <v>783</v>
      </c>
      <c r="J340" s="696"/>
    </row>
    <row r="341" spans="1:10" ht="69" customHeight="1">
      <c r="A341" s="384" t="s">
        <v>665</v>
      </c>
      <c r="B341" s="160" t="s">
        <v>922</v>
      </c>
      <c r="C341" s="384" t="s">
        <v>82</v>
      </c>
      <c r="D341" s="574" t="s">
        <v>311</v>
      </c>
      <c r="E341" s="160" t="str">
        <f>IFERROR(VLOOKUP(D341,'Page accueil'!$A$27:$C$33,3),"")</f>
        <v>Commentaire concernant l'action une fois qu'elle sera évaluée</v>
      </c>
      <c r="F341" s="34" t="str">
        <f>IFERROR(VLOOKUP(D341,'Page accueil'!$A$27:$C$33,2),"")</f>
        <v>Taux</v>
      </c>
      <c r="G341" s="34" t="str">
        <f t="shared" si="42"/>
        <v>Taux</v>
      </c>
      <c r="H341" s="34" t="str">
        <f t="shared" si="43"/>
        <v>Taux</v>
      </c>
      <c r="I341" s="695" t="s">
        <v>783</v>
      </c>
      <c r="J341" s="696"/>
    </row>
    <row r="342" spans="1:10" ht="50" customHeight="1">
      <c r="A342" s="384" t="s">
        <v>666</v>
      </c>
      <c r="B342" s="160" t="s">
        <v>1088</v>
      </c>
      <c r="C342" s="384" t="s">
        <v>668</v>
      </c>
      <c r="D342" s="574" t="s">
        <v>311</v>
      </c>
      <c r="E342" s="160" t="str">
        <f>IFERROR(VLOOKUP(D342,'Page accueil'!$A$27:$C$33,3),"")</f>
        <v>Commentaire concernant l'action une fois qu'elle sera évaluée</v>
      </c>
      <c r="F342" s="34" t="str">
        <f>IFERROR(VLOOKUP(D342,'Page accueil'!$A$27:$C$33,2),"")</f>
        <v>Taux</v>
      </c>
      <c r="G342" s="34" t="str">
        <f t="shared" si="42"/>
        <v>Taux</v>
      </c>
      <c r="H342" s="34" t="str">
        <f t="shared" si="43"/>
        <v>Taux</v>
      </c>
      <c r="I342" s="695" t="s">
        <v>783</v>
      </c>
      <c r="J342" s="696"/>
    </row>
    <row r="343" spans="1:10" ht="50" customHeight="1">
      <c r="A343" s="384" t="s">
        <v>669</v>
      </c>
      <c r="B343" s="160" t="s">
        <v>1089</v>
      </c>
      <c r="C343" s="82" t="s">
        <v>671</v>
      </c>
      <c r="D343" s="574" t="s">
        <v>311</v>
      </c>
      <c r="E343" s="160" t="str">
        <f>IFERROR(VLOOKUP(D343,'Page accueil'!$A$27:$C$33,3),"")</f>
        <v>Commentaire concernant l'action une fois qu'elle sera évaluée</v>
      </c>
      <c r="F343" s="34" t="str">
        <f>IFERROR(VLOOKUP(D343,'Page accueil'!$A$27:$C$33,2),"")</f>
        <v>Taux</v>
      </c>
      <c r="G343" s="34" t="str">
        <f t="shared" si="42"/>
        <v>Taux</v>
      </c>
      <c r="H343" s="34" t="str">
        <f t="shared" si="43"/>
        <v>Taux</v>
      </c>
      <c r="I343" s="695" t="s">
        <v>783</v>
      </c>
      <c r="J343" s="696"/>
    </row>
    <row r="344" spans="1:10" ht="50" customHeight="1">
      <c r="A344" s="394" t="s">
        <v>672</v>
      </c>
      <c r="B344" s="99" t="s">
        <v>1090</v>
      </c>
      <c r="C344" s="352" t="s">
        <v>702</v>
      </c>
      <c r="D344" s="574" t="s">
        <v>311</v>
      </c>
      <c r="E344" s="353" t="str">
        <f>IFERROR(VLOOKUP(D344,'Page accueil'!$A$27:$C$33,3),"")</f>
        <v>Commentaire concernant l'action une fois qu'elle sera évaluée</v>
      </c>
      <c r="F344" s="354" t="str">
        <f>IFERROR(VLOOKUP(D344,'Page accueil'!$A$27:$C$33,2),"")</f>
        <v>Taux</v>
      </c>
      <c r="G344" s="354" t="str">
        <f t="shared" si="42"/>
        <v>Taux</v>
      </c>
      <c r="H344" s="354" t="str">
        <f t="shared" si="43"/>
        <v/>
      </c>
      <c r="I344" s="695" t="s">
        <v>783</v>
      </c>
      <c r="J344" s="696"/>
    </row>
    <row r="345" spans="1:10" ht="50" customHeight="1">
      <c r="A345" s="384" t="s">
        <v>673</v>
      </c>
      <c r="B345" s="116" t="s">
        <v>1091</v>
      </c>
      <c r="C345" s="384" t="s">
        <v>675</v>
      </c>
      <c r="D345" s="574" t="s">
        <v>311</v>
      </c>
      <c r="E345" s="160" t="str">
        <f>IFERROR(VLOOKUP(D345,'Page accueil'!$A$27:$C$33,3),"")</f>
        <v>Commentaire concernant l'action une fois qu'elle sera évaluée</v>
      </c>
      <c r="F345" s="34" t="str">
        <f>IFERROR(VLOOKUP(D345,'Page accueil'!$A$27:$C$33,2),"")</f>
        <v>Taux</v>
      </c>
      <c r="G345" s="34" t="str">
        <f t="shared" si="42"/>
        <v>Taux</v>
      </c>
      <c r="H345" s="34" t="str">
        <f t="shared" si="43"/>
        <v>Taux</v>
      </c>
      <c r="I345" s="695" t="s">
        <v>783</v>
      </c>
      <c r="J345" s="696"/>
    </row>
    <row r="346" spans="1:10" ht="50" customHeight="1">
      <c r="A346" s="384" t="s">
        <v>676</v>
      </c>
      <c r="B346" s="116" t="s">
        <v>1092</v>
      </c>
      <c r="C346" s="384" t="s">
        <v>675</v>
      </c>
      <c r="D346" s="574" t="s">
        <v>311</v>
      </c>
      <c r="E346" s="160" t="str">
        <f>IFERROR(VLOOKUP(D346,'Page accueil'!$A$27:$C$33,3),"")</f>
        <v>Commentaire concernant l'action une fois qu'elle sera évaluée</v>
      </c>
      <c r="F346" s="34" t="str">
        <f>IFERROR(VLOOKUP(D346,'Page accueil'!$A$27:$C$33,2),"")</f>
        <v>Taux</v>
      </c>
      <c r="G346" s="34" t="str">
        <f t="shared" si="42"/>
        <v>Taux</v>
      </c>
      <c r="H346" s="34" t="str">
        <f t="shared" si="43"/>
        <v>Taux</v>
      </c>
      <c r="I346" s="695" t="s">
        <v>783</v>
      </c>
      <c r="J346" s="696"/>
    </row>
    <row r="347" spans="1:10" ht="50" customHeight="1">
      <c r="A347" s="394" t="s">
        <v>678</v>
      </c>
      <c r="B347" s="99" t="s">
        <v>1093</v>
      </c>
      <c r="C347" s="352" t="s">
        <v>702</v>
      </c>
      <c r="D347" s="574" t="s">
        <v>311</v>
      </c>
      <c r="E347" s="353" t="str">
        <f>IFERROR(VLOOKUP(D347,'Page accueil'!$A$27:$C$33,3),"")</f>
        <v>Commentaire concernant l'action une fois qu'elle sera évaluée</v>
      </c>
      <c r="F347" s="354" t="str">
        <f>IFERROR(VLOOKUP(D347,'Page accueil'!$A$27:$C$33,2),"")</f>
        <v>Taux</v>
      </c>
      <c r="G347" s="354" t="str">
        <f t="shared" si="42"/>
        <v>Taux</v>
      </c>
      <c r="H347" s="354" t="str">
        <f t="shared" si="43"/>
        <v/>
      </c>
      <c r="I347" s="695" t="s">
        <v>783</v>
      </c>
      <c r="J347" s="696"/>
    </row>
    <row r="348" spans="1:10" ht="50" customHeight="1">
      <c r="A348" s="394" t="s">
        <v>679</v>
      </c>
      <c r="B348" s="99" t="s">
        <v>1094</v>
      </c>
      <c r="C348" s="352" t="s">
        <v>702</v>
      </c>
      <c r="D348" s="574" t="s">
        <v>311</v>
      </c>
      <c r="E348" s="353" t="str">
        <f>IFERROR(VLOOKUP(D348,'Page accueil'!$A$27:$C$33,3),"")</f>
        <v>Commentaire concernant l'action une fois qu'elle sera évaluée</v>
      </c>
      <c r="F348" s="354" t="str">
        <f>IFERROR(VLOOKUP(D348,'Page accueil'!$A$27:$C$33,2),"")</f>
        <v>Taux</v>
      </c>
      <c r="G348" s="354" t="str">
        <f t="shared" si="42"/>
        <v>Taux</v>
      </c>
      <c r="H348" s="354" t="str">
        <f t="shared" si="43"/>
        <v/>
      </c>
      <c r="I348" s="695" t="s">
        <v>783</v>
      </c>
      <c r="J348" s="696"/>
    </row>
    <row r="349" spans="1:10" ht="42" customHeight="1">
      <c r="A349" s="61" t="s">
        <v>702</v>
      </c>
      <c r="B349" s="106" t="s">
        <v>1226</v>
      </c>
      <c r="C349" s="61" t="s">
        <v>680</v>
      </c>
      <c r="D349" s="574" t="s">
        <v>311</v>
      </c>
      <c r="E349" s="362" t="str">
        <f>IFERROR(VLOOKUP(D349,'Page accueil'!$A$27:$C$33,3),"")</f>
        <v>Commentaire concernant l'action une fois qu'elle sera évaluée</v>
      </c>
      <c r="F349" s="363" t="str">
        <f>IFERROR(VLOOKUP(D349,'Page accueil'!$A$27:$C$33,2),"")</f>
        <v>Taux</v>
      </c>
      <c r="G349" s="363" t="str">
        <f t="shared" si="42"/>
        <v/>
      </c>
      <c r="H349" s="363" t="str">
        <f t="shared" si="43"/>
        <v>Taux</v>
      </c>
      <c r="I349" s="695" t="s">
        <v>783</v>
      </c>
      <c r="J349" s="696"/>
    </row>
    <row r="350" spans="1:10" ht="71" customHeight="1">
      <c r="A350" s="63" t="s">
        <v>702</v>
      </c>
      <c r="B350" s="360" t="s">
        <v>1227</v>
      </c>
      <c r="C350" s="61" t="s">
        <v>682</v>
      </c>
      <c r="D350" s="574" t="s">
        <v>311</v>
      </c>
      <c r="E350" s="362" t="str">
        <f>IFERROR(VLOOKUP(D350,'Page accueil'!$A$27:$C$33,3),"")</f>
        <v>Commentaire concernant l'action une fois qu'elle sera évaluée</v>
      </c>
      <c r="F350" s="363" t="str">
        <f>IFERROR(VLOOKUP(D350,'Page accueil'!$A$27:$C$33,2),"")</f>
        <v>Taux</v>
      </c>
      <c r="G350" s="363" t="str">
        <f t="shared" si="42"/>
        <v/>
      </c>
      <c r="H350" s="363" t="str">
        <f t="shared" si="43"/>
        <v>Taux</v>
      </c>
      <c r="I350" s="695" t="s">
        <v>783</v>
      </c>
      <c r="J350" s="696"/>
    </row>
    <row r="351" spans="1:10" ht="42" customHeight="1">
      <c r="A351" s="63" t="s">
        <v>702</v>
      </c>
      <c r="B351" s="106" t="s">
        <v>1228</v>
      </c>
      <c r="C351" s="61" t="s">
        <v>684</v>
      </c>
      <c r="D351" s="574" t="s">
        <v>311</v>
      </c>
      <c r="E351" s="362" t="str">
        <f>IFERROR(VLOOKUP(D351,'Page accueil'!$A$27:$C$33,3),"")</f>
        <v>Commentaire concernant l'action une fois qu'elle sera évaluée</v>
      </c>
      <c r="F351" s="363" t="str">
        <f>IFERROR(VLOOKUP(D351,'Page accueil'!$A$27:$C$33,2),"")</f>
        <v>Taux</v>
      </c>
      <c r="G351" s="363" t="str">
        <f t="shared" si="42"/>
        <v/>
      </c>
      <c r="H351" s="363" t="str">
        <f t="shared" si="43"/>
        <v>Taux</v>
      </c>
      <c r="I351" s="695" t="s">
        <v>783</v>
      </c>
      <c r="J351" s="696"/>
    </row>
    <row r="352" spans="1:10" ht="42" customHeight="1">
      <c r="A352" s="63" t="s">
        <v>702</v>
      </c>
      <c r="B352" s="106" t="s">
        <v>1229</v>
      </c>
      <c r="C352" s="61" t="s">
        <v>686</v>
      </c>
      <c r="D352" s="574" t="s">
        <v>311</v>
      </c>
      <c r="E352" s="362" t="str">
        <f>IFERROR(VLOOKUP(D352,'Page accueil'!$A$27:$C$33,3),"")</f>
        <v>Commentaire concernant l'action une fois qu'elle sera évaluée</v>
      </c>
      <c r="F352" s="363" t="str">
        <f>IFERROR(VLOOKUP(D352,'Page accueil'!$A$27:$C$33,2),"")</f>
        <v>Taux</v>
      </c>
      <c r="G352" s="363" t="str">
        <f t="shared" si="42"/>
        <v/>
      </c>
      <c r="H352" s="363" t="str">
        <f t="shared" si="43"/>
        <v>Taux</v>
      </c>
      <c r="I352" s="695" t="s">
        <v>783</v>
      </c>
      <c r="J352" s="696"/>
    </row>
    <row r="353" spans="1:10" ht="43" customHeight="1">
      <c r="A353" s="740" t="s">
        <v>56</v>
      </c>
      <c r="B353" s="356" t="s">
        <v>1095</v>
      </c>
      <c r="C353" s="384" t="s">
        <v>82</v>
      </c>
      <c r="D353" s="574" t="s">
        <v>311</v>
      </c>
      <c r="E353" s="160" t="str">
        <f>IFERROR(VLOOKUP(D353,'Page accueil'!$A$27:$C$33,3),"")</f>
        <v>Commentaire concernant l'action une fois qu'elle sera évaluée</v>
      </c>
      <c r="F353" s="34" t="str">
        <f>IFERROR(VLOOKUP(D353,'Page accueil'!$A$27:$C$33,2),"")</f>
        <v>Taux</v>
      </c>
      <c r="G353" s="34" t="str">
        <f t="shared" si="42"/>
        <v>Taux</v>
      </c>
      <c r="H353" s="34" t="str">
        <f t="shared" si="43"/>
        <v>Taux</v>
      </c>
      <c r="I353" s="695" t="s">
        <v>783</v>
      </c>
      <c r="J353" s="696"/>
    </row>
    <row r="354" spans="1:10" ht="43" customHeight="1">
      <c r="A354" s="741"/>
      <c r="B354" s="356" t="s">
        <v>923</v>
      </c>
      <c r="C354" s="384" t="s">
        <v>82</v>
      </c>
      <c r="D354" s="574" t="s">
        <v>311</v>
      </c>
      <c r="E354" s="160" t="str">
        <f>IFERROR(VLOOKUP(D354,'Page accueil'!$A$27:$C$33,3),"")</f>
        <v>Commentaire concernant l'action une fois qu'elle sera évaluée</v>
      </c>
      <c r="F354" s="34" t="str">
        <f>IFERROR(VLOOKUP(D354,'Page accueil'!$A$27:$C$33,2),"")</f>
        <v>Taux</v>
      </c>
      <c r="G354" s="34" t="str">
        <f t="shared" si="42"/>
        <v>Taux</v>
      </c>
      <c r="H354" s="34" t="str">
        <f t="shared" si="43"/>
        <v>Taux</v>
      </c>
      <c r="I354" s="695" t="s">
        <v>783</v>
      </c>
      <c r="J354" s="696"/>
    </row>
    <row r="355" spans="1:10" ht="43" customHeight="1">
      <c r="A355" s="133" t="s">
        <v>687</v>
      </c>
      <c r="B355" s="356" t="s">
        <v>1096</v>
      </c>
      <c r="C355" s="384" t="s">
        <v>83</v>
      </c>
      <c r="D355" s="574" t="s">
        <v>311</v>
      </c>
      <c r="E355" s="160" t="str">
        <f>IFERROR(VLOOKUP(D355,'Page accueil'!$A$27:$C$33,3),"")</f>
        <v>Commentaire concernant l'action une fois qu'elle sera évaluée</v>
      </c>
      <c r="F355" s="34" t="str">
        <f>IFERROR(VLOOKUP(D355,'Page accueil'!$A$27:$C$33,2),"")</f>
        <v>Taux</v>
      </c>
      <c r="G355" s="34" t="str">
        <f t="shared" si="42"/>
        <v>Taux</v>
      </c>
      <c r="H355" s="34" t="str">
        <f t="shared" si="43"/>
        <v>Taux</v>
      </c>
      <c r="I355" s="695" t="s">
        <v>783</v>
      </c>
      <c r="J355" s="696"/>
    </row>
    <row r="356" spans="1:10" ht="58" customHeight="1">
      <c r="A356" s="133" t="s">
        <v>687</v>
      </c>
      <c r="B356" s="356" t="s">
        <v>924</v>
      </c>
      <c r="C356" s="384" t="s">
        <v>83</v>
      </c>
      <c r="D356" s="574" t="s">
        <v>311</v>
      </c>
      <c r="E356" s="160" t="str">
        <f>IFERROR(VLOOKUP(D356,'Page accueil'!$A$27:$C$33,3),"")</f>
        <v>Commentaire concernant l'action une fois qu'elle sera évaluée</v>
      </c>
      <c r="F356" s="34" t="str">
        <f>IFERROR(VLOOKUP(D356,'Page accueil'!$A$27:$C$33,2),"")</f>
        <v>Taux</v>
      </c>
      <c r="G356" s="34" t="str">
        <f t="shared" si="42"/>
        <v>Taux</v>
      </c>
      <c r="H356" s="34" t="str">
        <f t="shared" si="43"/>
        <v>Taux</v>
      </c>
      <c r="I356" s="695" t="s">
        <v>783</v>
      </c>
      <c r="J356" s="696"/>
    </row>
    <row r="357" spans="1:10" ht="58" customHeight="1">
      <c r="A357" s="133" t="s">
        <v>687</v>
      </c>
      <c r="B357" s="356" t="s">
        <v>1097</v>
      </c>
      <c r="C357" s="384" t="s">
        <v>83</v>
      </c>
      <c r="D357" s="574" t="s">
        <v>311</v>
      </c>
      <c r="E357" s="160" t="str">
        <f>IFERROR(VLOOKUP(D357,'Page accueil'!$A$27:$C$33,3),"")</f>
        <v>Commentaire concernant l'action une fois qu'elle sera évaluée</v>
      </c>
      <c r="F357" s="34" t="str">
        <f>IFERROR(VLOOKUP(D357,'Page accueil'!$A$27:$C$33,2),"")</f>
        <v>Taux</v>
      </c>
      <c r="G357" s="34" t="str">
        <f t="shared" si="42"/>
        <v>Taux</v>
      </c>
      <c r="H357" s="34" t="str">
        <f t="shared" si="43"/>
        <v>Taux</v>
      </c>
      <c r="I357" s="695" t="s">
        <v>783</v>
      </c>
      <c r="J357" s="696"/>
    </row>
    <row r="358" spans="1:10" ht="43" customHeight="1">
      <c r="A358" s="133" t="s">
        <v>691</v>
      </c>
      <c r="B358" s="356" t="s">
        <v>1098</v>
      </c>
      <c r="C358" s="384" t="s">
        <v>83</v>
      </c>
      <c r="D358" s="574" t="s">
        <v>311</v>
      </c>
      <c r="E358" s="160" t="str">
        <f>IFERROR(VLOOKUP(D358,'Page accueil'!$A$27:$C$33,3),"")</f>
        <v>Commentaire concernant l'action une fois qu'elle sera évaluée</v>
      </c>
      <c r="F358" s="34" t="str">
        <f>IFERROR(VLOOKUP(D358,'Page accueil'!$A$27:$C$33,2),"")</f>
        <v>Taux</v>
      </c>
      <c r="G358" s="34" t="str">
        <f t="shared" si="42"/>
        <v>Taux</v>
      </c>
      <c r="H358" s="34" t="str">
        <f t="shared" si="43"/>
        <v>Taux</v>
      </c>
      <c r="I358" s="695" t="s">
        <v>783</v>
      </c>
      <c r="J358" s="696"/>
    </row>
    <row r="359" spans="1:10" ht="52" customHeight="1">
      <c r="A359" s="133" t="s">
        <v>693</v>
      </c>
      <c r="B359" s="356" t="s">
        <v>925</v>
      </c>
      <c r="C359" s="384" t="s">
        <v>84</v>
      </c>
      <c r="D359" s="574" t="s">
        <v>311</v>
      </c>
      <c r="E359" s="160" t="str">
        <f>IFERROR(VLOOKUP(D359,'Page accueil'!$A$27:$C$33,3),"")</f>
        <v>Commentaire concernant l'action une fois qu'elle sera évaluée</v>
      </c>
      <c r="F359" s="34" t="str">
        <f>IFERROR(VLOOKUP(D359,'Page accueil'!$A$27:$C$33,2),"")</f>
        <v>Taux</v>
      </c>
      <c r="G359" s="34" t="str">
        <f t="shared" si="42"/>
        <v>Taux</v>
      </c>
      <c r="H359" s="34" t="str">
        <f t="shared" si="43"/>
        <v>Taux</v>
      </c>
      <c r="I359" s="695" t="s">
        <v>783</v>
      </c>
      <c r="J359" s="696"/>
    </row>
    <row r="360" spans="1:10" ht="43" customHeight="1">
      <c r="A360" s="133" t="s">
        <v>693</v>
      </c>
      <c r="B360" s="356" t="s">
        <v>926</v>
      </c>
      <c r="C360" s="384" t="s">
        <v>84</v>
      </c>
      <c r="D360" s="574" t="s">
        <v>311</v>
      </c>
      <c r="E360" s="160" t="str">
        <f>IFERROR(VLOOKUP(D360,'Page accueil'!$A$27:$C$33,3),"")</f>
        <v>Commentaire concernant l'action une fois qu'elle sera évaluée</v>
      </c>
      <c r="F360" s="34" t="str">
        <f>IFERROR(VLOOKUP(D360,'Page accueil'!$A$27:$C$33,2),"")</f>
        <v>Taux</v>
      </c>
      <c r="G360" s="34" t="str">
        <f t="shared" si="42"/>
        <v>Taux</v>
      </c>
      <c r="H360" s="34" t="str">
        <f t="shared" si="43"/>
        <v>Taux</v>
      </c>
      <c r="I360" s="695" t="s">
        <v>783</v>
      </c>
      <c r="J360" s="696"/>
    </row>
    <row r="361" spans="1:10" ht="52" customHeight="1">
      <c r="A361" s="133" t="s">
        <v>696</v>
      </c>
      <c r="B361" s="356" t="s">
        <v>1099</v>
      </c>
      <c r="C361" s="384" t="s">
        <v>698</v>
      </c>
      <c r="D361" s="574" t="s">
        <v>311</v>
      </c>
      <c r="E361" s="160" t="str">
        <f>IFERROR(VLOOKUP(D361,'Page accueil'!$A$27:$C$33,3),"")</f>
        <v>Commentaire concernant l'action une fois qu'elle sera évaluée</v>
      </c>
      <c r="F361" s="34" t="str">
        <f>IFERROR(VLOOKUP(D361,'Page accueil'!$A$27:$C$33,2),"")</f>
        <v>Taux</v>
      </c>
      <c r="G361" s="34" t="str">
        <f t="shared" si="42"/>
        <v>Taux</v>
      </c>
      <c r="H361" s="34" t="str">
        <f t="shared" si="43"/>
        <v>Taux</v>
      </c>
      <c r="I361" s="695" t="s">
        <v>783</v>
      </c>
      <c r="J361" s="696"/>
    </row>
    <row r="362" spans="1:10" ht="69.75" customHeight="1" thickBot="1">
      <c r="A362" s="131" t="s">
        <v>696</v>
      </c>
      <c r="B362" s="132" t="s">
        <v>1149</v>
      </c>
      <c r="C362" s="85" t="s">
        <v>702</v>
      </c>
      <c r="D362" s="574" t="s">
        <v>311</v>
      </c>
      <c r="E362" s="86" t="str">
        <f>IFERROR(VLOOKUP(D362,'Page accueil'!$A$27:$C$33,3),"")</f>
        <v>Commentaire concernant l'action une fois qu'elle sera évaluée</v>
      </c>
      <c r="F362" s="87" t="str">
        <f>IFERROR(VLOOKUP(D362,'Page accueil'!$A$27:$C$33,2),"")</f>
        <v>Taux</v>
      </c>
      <c r="G362" s="87" t="str">
        <f t="shared" si="42"/>
        <v>Taux</v>
      </c>
      <c r="H362" s="87" t="str">
        <f t="shared" si="43"/>
        <v/>
      </c>
      <c r="I362" s="697" t="s">
        <v>783</v>
      </c>
      <c r="J362" s="698"/>
    </row>
    <row r="363" spans="1:10" s="79" customFormat="1" ht="43" customHeight="1" thickBot="1">
      <c r="A363" s="135" t="s">
        <v>57</v>
      </c>
      <c r="B363" s="134" t="s">
        <v>1284</v>
      </c>
      <c r="C363" s="135"/>
      <c r="D363" s="94" t="str">
        <f>IFERROR(VLOOKUP(F363,'Page accueil'!$A$36:$E$40,3),"")</f>
        <v/>
      </c>
      <c r="E363" s="94" t="str">
        <f>IFERROR(VLOOKUP(F363,'Page accueil'!$A$36:$E$40,5),"")</f>
        <v/>
      </c>
      <c r="F363" s="95" t="str">
        <f>IFERROR(AVERAGE(F364:F372),"")</f>
        <v/>
      </c>
      <c r="G363" s="96" t="str">
        <f t="shared" ref="G363:H363" si="44">IFERROR(AVERAGE(G364:G372),"")</f>
        <v/>
      </c>
      <c r="H363" s="97" t="str">
        <f t="shared" si="44"/>
        <v/>
      </c>
      <c r="I363" s="699" t="s">
        <v>783</v>
      </c>
      <c r="J363" s="700"/>
    </row>
    <row r="364" spans="1:10" ht="68.25" customHeight="1">
      <c r="A364" s="133" t="s">
        <v>57</v>
      </c>
      <c r="B364" s="116" t="s">
        <v>927</v>
      </c>
      <c r="C364" s="43" t="s">
        <v>650</v>
      </c>
      <c r="D364" s="574" t="s">
        <v>311</v>
      </c>
      <c r="E364" s="117" t="str">
        <f>IFERROR(VLOOKUP(D364,'Page accueil'!$A$27:$C$33,3),"")</f>
        <v>Commentaire concernant l'action une fois qu'elle sera évaluée</v>
      </c>
      <c r="F364" s="118" t="str">
        <f>IFERROR(VLOOKUP(D364,'Page accueil'!$A$27:$C$33,2),"")</f>
        <v>Taux</v>
      </c>
      <c r="G364" s="118" t="str">
        <f t="shared" ref="G364:G372" si="45">IFERROR(IF(A364="N/A","",F364),"")</f>
        <v>Taux</v>
      </c>
      <c r="H364" s="118" t="str">
        <f t="shared" ref="H364:H372" si="46">IFERROR(IF(C364="N/A","",F364),"")</f>
        <v>Taux</v>
      </c>
      <c r="I364" s="701" t="s">
        <v>783</v>
      </c>
      <c r="J364" s="702"/>
    </row>
    <row r="365" spans="1:10" ht="57.5" customHeight="1">
      <c r="A365" s="147" t="s">
        <v>702</v>
      </c>
      <c r="B365" s="373" t="s">
        <v>651</v>
      </c>
      <c r="C365" s="374" t="s">
        <v>650</v>
      </c>
      <c r="D365" s="574" t="s">
        <v>311</v>
      </c>
      <c r="E365" s="362" t="str">
        <f>IFERROR(VLOOKUP(D365,'Page accueil'!$A$27:$C$33,3),"")</f>
        <v>Commentaire concernant l'action une fois qu'elle sera évaluée</v>
      </c>
      <c r="F365" s="363" t="str">
        <f>IFERROR(VLOOKUP(D365,'Page accueil'!$A$27:$C$33,2),"")</f>
        <v>Taux</v>
      </c>
      <c r="G365" s="363" t="str">
        <f t="shared" si="45"/>
        <v/>
      </c>
      <c r="H365" s="363" t="str">
        <f t="shared" si="46"/>
        <v>Taux</v>
      </c>
      <c r="I365" s="695" t="s">
        <v>783</v>
      </c>
      <c r="J365" s="696"/>
    </row>
    <row r="366" spans="1:10" ht="43.25" customHeight="1">
      <c r="A366" s="147" t="s">
        <v>702</v>
      </c>
      <c r="B366" s="373" t="s">
        <v>1230</v>
      </c>
      <c r="C366" s="374" t="s">
        <v>650</v>
      </c>
      <c r="D366" s="574" t="s">
        <v>311</v>
      </c>
      <c r="E366" s="362" t="str">
        <f>IFERROR(VLOOKUP(D366,'Page accueil'!$A$27:$C$33,3),"")</f>
        <v>Commentaire concernant l'action une fois qu'elle sera évaluée</v>
      </c>
      <c r="F366" s="363" t="str">
        <f>IFERROR(VLOOKUP(D366,'Page accueil'!$A$27:$C$33,2),"")</f>
        <v>Taux</v>
      </c>
      <c r="G366" s="363" t="str">
        <f t="shared" si="45"/>
        <v/>
      </c>
      <c r="H366" s="363" t="str">
        <f t="shared" si="46"/>
        <v>Taux</v>
      </c>
      <c r="I366" s="695" t="s">
        <v>783</v>
      </c>
      <c r="J366" s="696"/>
    </row>
    <row r="367" spans="1:10" ht="57.5" customHeight="1">
      <c r="A367" s="147" t="s">
        <v>702</v>
      </c>
      <c r="B367" s="373" t="s">
        <v>1231</v>
      </c>
      <c r="C367" s="374" t="s">
        <v>650</v>
      </c>
      <c r="D367" s="574" t="s">
        <v>311</v>
      </c>
      <c r="E367" s="362" t="str">
        <f>IFERROR(VLOOKUP(D367,'Page accueil'!$A$27:$C$33,3),"")</f>
        <v>Commentaire concernant l'action une fois qu'elle sera évaluée</v>
      </c>
      <c r="F367" s="363" t="str">
        <f>IFERROR(VLOOKUP(D367,'Page accueil'!$A$27:$C$33,2),"")</f>
        <v>Taux</v>
      </c>
      <c r="G367" s="363" t="str">
        <f t="shared" si="45"/>
        <v/>
      </c>
      <c r="H367" s="363" t="str">
        <f t="shared" si="46"/>
        <v>Taux</v>
      </c>
      <c r="I367" s="695" t="s">
        <v>783</v>
      </c>
      <c r="J367" s="696"/>
    </row>
    <row r="368" spans="1:10" ht="69" customHeight="1">
      <c r="A368" s="133" t="s">
        <v>654</v>
      </c>
      <c r="B368" s="356" t="s">
        <v>928</v>
      </c>
      <c r="C368" s="82" t="s">
        <v>656</v>
      </c>
      <c r="D368" s="574" t="s">
        <v>311</v>
      </c>
      <c r="E368" s="160" t="str">
        <f>IFERROR(VLOOKUP(D368,'Page accueil'!$A$27:$C$33,3),"")</f>
        <v>Commentaire concernant l'action une fois qu'elle sera évaluée</v>
      </c>
      <c r="F368" s="34" t="str">
        <f>IFERROR(VLOOKUP(D368,'Page accueil'!$A$27:$C$33,2),"")</f>
        <v>Taux</v>
      </c>
      <c r="G368" s="34" t="str">
        <f t="shared" si="45"/>
        <v>Taux</v>
      </c>
      <c r="H368" s="34" t="str">
        <f t="shared" si="46"/>
        <v>Taux</v>
      </c>
      <c r="I368" s="695" t="s">
        <v>783</v>
      </c>
      <c r="J368" s="696"/>
    </row>
    <row r="369" spans="1:10" ht="57.5" customHeight="1">
      <c r="A369" s="395" t="s">
        <v>657</v>
      </c>
      <c r="B369" s="376" t="s">
        <v>1100</v>
      </c>
      <c r="C369" s="352" t="s">
        <v>702</v>
      </c>
      <c r="D369" s="574" t="s">
        <v>311</v>
      </c>
      <c r="E369" s="353" t="str">
        <f>IFERROR(VLOOKUP(D369,'Page accueil'!$A$27:$C$33,3),"")</f>
        <v>Commentaire concernant l'action une fois qu'elle sera évaluée</v>
      </c>
      <c r="F369" s="354" t="str">
        <f>IFERROR(VLOOKUP(D369,'Page accueil'!$A$27:$C$33,2),"")</f>
        <v>Taux</v>
      </c>
      <c r="G369" s="354" t="str">
        <f t="shared" si="45"/>
        <v>Taux</v>
      </c>
      <c r="H369" s="354" t="str">
        <f t="shared" si="46"/>
        <v/>
      </c>
      <c r="I369" s="695" t="s">
        <v>783</v>
      </c>
      <c r="J369" s="696"/>
    </row>
    <row r="370" spans="1:10" ht="43" customHeight="1">
      <c r="A370" s="133" t="s">
        <v>658</v>
      </c>
      <c r="B370" s="356" t="s">
        <v>929</v>
      </c>
      <c r="C370" s="82" t="s">
        <v>660</v>
      </c>
      <c r="D370" s="574" t="s">
        <v>311</v>
      </c>
      <c r="E370" s="160" t="str">
        <f>IFERROR(VLOOKUP(D370,'Page accueil'!$A$27:$C$33,3),"")</f>
        <v>Commentaire concernant l'action une fois qu'elle sera évaluée</v>
      </c>
      <c r="F370" s="34" t="str">
        <f>IFERROR(VLOOKUP(D370,'Page accueil'!$A$27:$C$33,2),"")</f>
        <v>Taux</v>
      </c>
      <c r="G370" s="34" t="str">
        <f t="shared" si="45"/>
        <v>Taux</v>
      </c>
      <c r="H370" s="34" t="str">
        <f t="shared" si="46"/>
        <v>Taux</v>
      </c>
      <c r="I370" s="695" t="s">
        <v>783</v>
      </c>
      <c r="J370" s="696"/>
    </row>
    <row r="371" spans="1:10" ht="43" customHeight="1">
      <c r="A371" s="133" t="s">
        <v>661</v>
      </c>
      <c r="B371" s="356" t="s">
        <v>930</v>
      </c>
      <c r="C371" s="82" t="s">
        <v>662</v>
      </c>
      <c r="D371" s="574" t="s">
        <v>311</v>
      </c>
      <c r="E371" s="160" t="str">
        <f>IFERROR(VLOOKUP(D371,'Page accueil'!$A$27:$C$33,3),"")</f>
        <v>Commentaire concernant l'action une fois qu'elle sera évaluée</v>
      </c>
      <c r="F371" s="34" t="str">
        <f>IFERROR(VLOOKUP(D371,'Page accueil'!$A$27:$C$33,2),"")</f>
        <v>Taux</v>
      </c>
      <c r="G371" s="34" t="str">
        <f t="shared" si="45"/>
        <v>Taux</v>
      </c>
      <c r="H371" s="34" t="str">
        <f t="shared" si="46"/>
        <v>Taux</v>
      </c>
      <c r="I371" s="695" t="s">
        <v>783</v>
      </c>
      <c r="J371" s="696"/>
    </row>
    <row r="372" spans="1:10" ht="43" customHeight="1" thickBot="1">
      <c r="A372" s="126" t="s">
        <v>663</v>
      </c>
      <c r="B372" s="127" t="s">
        <v>931</v>
      </c>
      <c r="C372" s="128" t="s">
        <v>662</v>
      </c>
      <c r="D372" s="574" t="s">
        <v>311</v>
      </c>
      <c r="E372" s="129" t="str">
        <f>IFERROR(VLOOKUP(D372,'Page accueil'!$A$27:$C$33,3),"")</f>
        <v>Commentaire concernant l'action une fois qu'elle sera évaluée</v>
      </c>
      <c r="F372" s="130" t="str">
        <f>IFERROR(VLOOKUP(D372,'Page accueil'!$A$27:$C$33,2),"")</f>
        <v>Taux</v>
      </c>
      <c r="G372" s="130" t="str">
        <f t="shared" si="45"/>
        <v>Taux</v>
      </c>
      <c r="H372" s="130" t="str">
        <f t="shared" si="46"/>
        <v>Taux</v>
      </c>
      <c r="I372" s="703" t="s">
        <v>783</v>
      </c>
      <c r="J372" s="704"/>
    </row>
    <row r="373" spans="1:10" s="79" customFormat="1" ht="43" customHeight="1" thickTop="1" thickBot="1">
      <c r="A373" s="121">
        <v>8</v>
      </c>
      <c r="B373" s="120" t="s">
        <v>1285</v>
      </c>
      <c r="C373" s="121">
        <v>9</v>
      </c>
      <c r="D373" s="122" t="str">
        <f>IFERROR(VLOOKUP(F373,'Page accueil'!$A$36:$E$40,3),"")</f>
        <v/>
      </c>
      <c r="E373" s="122" t="str">
        <f>IFERROR(VLOOKUP(F373,'Page accueil'!$A$36:$E$40,5),"")</f>
        <v/>
      </c>
      <c r="F373" s="123" t="str">
        <f>IFERROR(AVERAGE(F374,F380,F428,F456,F470),"")</f>
        <v/>
      </c>
      <c r="G373" s="124" t="str">
        <f>IFERROR(AVERAGE(G374,G380,G428,G456,G470),"")</f>
        <v/>
      </c>
      <c r="H373" s="125" t="str">
        <f>IFERROR(AVERAGE(H374,H380,H428,H456,H470),"")</f>
        <v/>
      </c>
      <c r="I373" s="705" t="s">
        <v>783</v>
      </c>
      <c r="J373" s="706"/>
    </row>
    <row r="374" spans="1:10" s="79" customFormat="1" ht="43" customHeight="1" thickBot="1">
      <c r="A374" s="93" t="s">
        <v>58</v>
      </c>
      <c r="B374" s="103" t="s">
        <v>121</v>
      </c>
      <c r="C374" s="93" t="s">
        <v>203</v>
      </c>
      <c r="D374" s="94" t="str">
        <f>IFERROR(VLOOKUP(F374,'Page accueil'!$A$36:$E$40,3),"")</f>
        <v/>
      </c>
      <c r="E374" s="94" t="str">
        <f>IFERROR(VLOOKUP(F374,'Page accueil'!$A$36:$E$40,5),"")</f>
        <v/>
      </c>
      <c r="F374" s="95" t="str">
        <f>IFERROR(AVERAGE(F375:F379),"")</f>
        <v/>
      </c>
      <c r="G374" s="96" t="str">
        <f t="shared" ref="G374:H374" si="47">IFERROR(AVERAGE(G375:G379),"")</f>
        <v/>
      </c>
      <c r="H374" s="97" t="str">
        <f t="shared" si="47"/>
        <v/>
      </c>
      <c r="I374" s="699" t="s">
        <v>783</v>
      </c>
      <c r="J374" s="700"/>
    </row>
    <row r="375" spans="1:10" ht="48" customHeight="1">
      <c r="A375" s="43" t="s">
        <v>59</v>
      </c>
      <c r="B375" s="116" t="s">
        <v>932</v>
      </c>
      <c r="C375" s="43" t="s">
        <v>203</v>
      </c>
      <c r="D375" s="574" t="s">
        <v>311</v>
      </c>
      <c r="E375" s="117" t="str">
        <f>IFERROR(VLOOKUP(D375,'Page accueil'!$A$27:$C$33,3),"")</f>
        <v>Commentaire concernant l'action une fois qu'elle sera évaluée</v>
      </c>
      <c r="F375" s="118" t="str">
        <f>IFERROR(VLOOKUP(D375,'Page accueil'!$A$27:$C$33,2),"")</f>
        <v>Taux</v>
      </c>
      <c r="G375" s="118" t="str">
        <f>IFERROR(IF(A375="N/A","",F375),"")</f>
        <v>Taux</v>
      </c>
      <c r="H375" s="118" t="str">
        <f>IFERROR(IF(C375="N/A","",F375),"")</f>
        <v>Taux</v>
      </c>
      <c r="I375" s="701" t="s">
        <v>783</v>
      </c>
      <c r="J375" s="702"/>
    </row>
    <row r="376" spans="1:10" ht="59.25" customHeight="1">
      <c r="A376" s="82" t="s">
        <v>60</v>
      </c>
      <c r="B376" s="356" t="s">
        <v>123</v>
      </c>
      <c r="C376" s="82" t="s">
        <v>203</v>
      </c>
      <c r="D376" s="574" t="s">
        <v>311</v>
      </c>
      <c r="E376" s="160" t="str">
        <f>IFERROR(VLOOKUP(D376,'Page accueil'!$A$27:$C$33,3),"")</f>
        <v>Commentaire concernant l'action une fois qu'elle sera évaluée</v>
      </c>
      <c r="F376" s="34" t="str">
        <f>IFERROR(VLOOKUP(D376,'Page accueil'!$A$27:$C$33,2),"")</f>
        <v>Taux</v>
      </c>
      <c r="G376" s="34" t="str">
        <f>IFERROR(IF(A376="N/A","",F376),"")</f>
        <v>Taux</v>
      </c>
      <c r="H376" s="34" t="str">
        <f>IFERROR(IF(C376="N/A","",F376),"")</f>
        <v>Taux</v>
      </c>
      <c r="I376" s="695" t="s">
        <v>783</v>
      </c>
      <c r="J376" s="696"/>
    </row>
    <row r="377" spans="1:10" ht="58.5" customHeight="1">
      <c r="A377" s="82" t="s">
        <v>61</v>
      </c>
      <c r="B377" s="356" t="s">
        <v>124</v>
      </c>
      <c r="C377" s="82" t="s">
        <v>203</v>
      </c>
      <c r="D377" s="574" t="s">
        <v>311</v>
      </c>
      <c r="E377" s="160" t="str">
        <f>IFERROR(VLOOKUP(D377,'Page accueil'!$A$27:$C$33,3),"")</f>
        <v>Commentaire concernant l'action une fois qu'elle sera évaluée</v>
      </c>
      <c r="F377" s="34" t="str">
        <f>IFERROR(VLOOKUP(D377,'Page accueil'!$A$27:$C$33,2),"")</f>
        <v>Taux</v>
      </c>
      <c r="G377" s="34" t="str">
        <f>IFERROR(IF(A377="N/A","",F377),"")</f>
        <v>Taux</v>
      </c>
      <c r="H377" s="34" t="str">
        <f>IFERROR(IF(C377="N/A","",F377),"")</f>
        <v>Taux</v>
      </c>
      <c r="I377" s="695" t="s">
        <v>783</v>
      </c>
      <c r="J377" s="696"/>
    </row>
    <row r="378" spans="1:10" ht="70.5" customHeight="1">
      <c r="A378" s="82" t="s">
        <v>58</v>
      </c>
      <c r="B378" s="356" t="s">
        <v>933</v>
      </c>
      <c r="C378" s="82" t="s">
        <v>203</v>
      </c>
      <c r="D378" s="574" t="s">
        <v>311</v>
      </c>
      <c r="E378" s="160" t="str">
        <f>IFERROR(VLOOKUP(D378,'Page accueil'!$A$27:$C$33,3),"")</f>
        <v>Commentaire concernant l'action une fois qu'elle sera évaluée</v>
      </c>
      <c r="F378" s="34" t="str">
        <f>IFERROR(VLOOKUP(D378,'Page accueil'!$A$27:$C$33,2),"")</f>
        <v>Taux</v>
      </c>
      <c r="G378" s="34" t="str">
        <f>IFERROR(IF(A378="N/A","",F378),"")</f>
        <v>Taux</v>
      </c>
      <c r="H378" s="34" t="str">
        <f>IFERROR(IF(C378="N/A","",F378),"")</f>
        <v>Taux</v>
      </c>
      <c r="I378" s="695" t="s">
        <v>783</v>
      </c>
      <c r="J378" s="696"/>
    </row>
    <row r="379" spans="1:10" ht="42" customHeight="1" thickBot="1">
      <c r="A379" s="109" t="s">
        <v>58</v>
      </c>
      <c r="B379" s="110" t="s">
        <v>1101</v>
      </c>
      <c r="C379" s="109" t="s">
        <v>203</v>
      </c>
      <c r="D379" s="574" t="s">
        <v>311</v>
      </c>
      <c r="E379" s="111" t="str">
        <f>IFERROR(VLOOKUP(D379,'Page accueil'!$A$27:$C$33,3),"")</f>
        <v>Commentaire concernant l'action une fois qu'elle sera évaluée</v>
      </c>
      <c r="F379" s="112" t="str">
        <f>IFERROR(VLOOKUP(D379,'Page accueil'!$A$27:$C$33,2),"")</f>
        <v>Taux</v>
      </c>
      <c r="G379" s="112" t="str">
        <f>IFERROR(IF(A379="N/A","",F379),"")</f>
        <v>Taux</v>
      </c>
      <c r="H379" s="112" t="str">
        <f>IFERROR(IF(C379="N/A","",F379),"")</f>
        <v>Taux</v>
      </c>
      <c r="I379" s="697" t="s">
        <v>783</v>
      </c>
      <c r="J379" s="698"/>
    </row>
    <row r="380" spans="1:10" s="79" customFormat="1" ht="43" customHeight="1" thickBot="1">
      <c r="A380" s="93" t="s">
        <v>62</v>
      </c>
      <c r="B380" s="103" t="s">
        <v>127</v>
      </c>
      <c r="C380" s="93" t="s">
        <v>202</v>
      </c>
      <c r="D380" s="94" t="str">
        <f>IFERROR(VLOOKUP(F380,'Page accueil'!$A$36:$E$40,3),"")</f>
        <v/>
      </c>
      <c r="E380" s="94" t="str">
        <f>IFERROR(VLOOKUP(F380,'Page accueil'!$A$36:$E$40,5),"")</f>
        <v/>
      </c>
      <c r="F380" s="95" t="str">
        <f>IFERROR(AVERAGE(F382:F427),"")</f>
        <v/>
      </c>
      <c r="G380" s="96" t="str">
        <f t="shared" ref="G380:H380" si="48">IFERROR(AVERAGE(G382:G427),"")</f>
        <v/>
      </c>
      <c r="H380" s="97" t="str">
        <f t="shared" si="48"/>
        <v/>
      </c>
      <c r="I380" s="699" t="s">
        <v>783</v>
      </c>
      <c r="J380" s="700"/>
    </row>
    <row r="381" spans="1:10" ht="28" customHeight="1">
      <c r="A381" s="88" t="s">
        <v>63</v>
      </c>
      <c r="B381" s="89" t="s">
        <v>1102</v>
      </c>
      <c r="C381" s="88" t="s">
        <v>204</v>
      </c>
      <c r="D381" s="113"/>
      <c r="E381" s="114"/>
      <c r="F381" s="114"/>
      <c r="G381" s="114"/>
      <c r="H381" s="114"/>
      <c r="I381" s="269"/>
      <c r="J381" s="270"/>
    </row>
    <row r="382" spans="1:10" ht="46" customHeight="1">
      <c r="A382" s="82" t="s">
        <v>63</v>
      </c>
      <c r="B382" s="356" t="s">
        <v>129</v>
      </c>
      <c r="C382" s="82" t="s">
        <v>204</v>
      </c>
      <c r="D382" s="574" t="s">
        <v>311</v>
      </c>
      <c r="E382" s="160" t="str">
        <f>IFERROR(VLOOKUP(D382,'Page accueil'!$A$27:$C$33,3),"")</f>
        <v>Commentaire concernant l'action une fois qu'elle sera évaluée</v>
      </c>
      <c r="F382" s="34" t="str">
        <f>IFERROR(VLOOKUP(D382,'Page accueil'!$A$27:$C$33,2),"")</f>
        <v>Taux</v>
      </c>
      <c r="G382" s="34" t="str">
        <f t="shared" ref="G382:G399" si="49">IFERROR(IF(A382="N/A","",F382),"")</f>
        <v>Taux</v>
      </c>
      <c r="H382" s="34" t="str">
        <f t="shared" ref="H382:H399" si="50">IFERROR(IF(C382="N/A","",F382),"")</f>
        <v>Taux</v>
      </c>
      <c r="I382" s="695" t="s">
        <v>783</v>
      </c>
      <c r="J382" s="696"/>
    </row>
    <row r="383" spans="1:10" ht="46" customHeight="1">
      <c r="A383" s="82" t="s">
        <v>63</v>
      </c>
      <c r="B383" s="356" t="s">
        <v>1103</v>
      </c>
      <c r="C383" s="82" t="s">
        <v>204</v>
      </c>
      <c r="D383" s="574" t="s">
        <v>311</v>
      </c>
      <c r="E383" s="160" t="str">
        <f>IFERROR(VLOOKUP(D383,'Page accueil'!$A$27:$C$33,3),"")</f>
        <v>Commentaire concernant l'action une fois qu'elle sera évaluée</v>
      </c>
      <c r="F383" s="34" t="str">
        <f>IFERROR(VLOOKUP(D383,'Page accueil'!$A$27:$C$33,2),"")</f>
        <v>Taux</v>
      </c>
      <c r="G383" s="34" t="str">
        <f t="shared" si="49"/>
        <v>Taux</v>
      </c>
      <c r="H383" s="34" t="str">
        <f t="shared" si="50"/>
        <v>Taux</v>
      </c>
      <c r="I383" s="695" t="s">
        <v>783</v>
      </c>
      <c r="J383" s="696"/>
    </row>
    <row r="384" spans="1:10" ht="46" customHeight="1">
      <c r="A384" s="82" t="s">
        <v>63</v>
      </c>
      <c r="B384" s="356" t="s">
        <v>1104</v>
      </c>
      <c r="C384" s="82" t="s">
        <v>204</v>
      </c>
      <c r="D384" s="574" t="s">
        <v>311</v>
      </c>
      <c r="E384" s="160" t="str">
        <f>IFERROR(VLOOKUP(D384,'Page accueil'!$A$27:$C$33,3),"")</f>
        <v>Commentaire concernant l'action une fois qu'elle sera évaluée</v>
      </c>
      <c r="F384" s="34" t="str">
        <f>IFERROR(VLOOKUP(D384,'Page accueil'!$A$27:$C$33,2),"")</f>
        <v>Taux</v>
      </c>
      <c r="G384" s="34" t="str">
        <f t="shared" si="49"/>
        <v>Taux</v>
      </c>
      <c r="H384" s="34" t="str">
        <f t="shared" si="50"/>
        <v>Taux</v>
      </c>
      <c r="I384" s="695" t="s">
        <v>783</v>
      </c>
      <c r="J384" s="696"/>
    </row>
    <row r="385" spans="1:10" ht="46" customHeight="1">
      <c r="A385" s="82" t="s">
        <v>63</v>
      </c>
      <c r="B385" s="356" t="s">
        <v>934</v>
      </c>
      <c r="C385" s="82" t="s">
        <v>204</v>
      </c>
      <c r="D385" s="574" t="s">
        <v>311</v>
      </c>
      <c r="E385" s="160" t="str">
        <f>IFERROR(VLOOKUP(D385,'Page accueil'!$A$27:$C$33,3),"")</f>
        <v>Commentaire concernant l'action une fois qu'elle sera évaluée</v>
      </c>
      <c r="F385" s="34" t="str">
        <f>IFERROR(VLOOKUP(D385,'Page accueil'!$A$27:$C$33,2),"")</f>
        <v>Taux</v>
      </c>
      <c r="G385" s="34" t="str">
        <f t="shared" si="49"/>
        <v>Taux</v>
      </c>
      <c r="H385" s="34" t="str">
        <f t="shared" si="50"/>
        <v>Taux</v>
      </c>
      <c r="I385" s="695" t="s">
        <v>783</v>
      </c>
      <c r="J385" s="696"/>
    </row>
    <row r="386" spans="1:10" ht="60" customHeight="1">
      <c r="A386" s="82" t="s">
        <v>63</v>
      </c>
      <c r="B386" s="356" t="s">
        <v>132</v>
      </c>
      <c r="C386" s="82" t="s">
        <v>204</v>
      </c>
      <c r="D386" s="574" t="s">
        <v>311</v>
      </c>
      <c r="E386" s="160" t="str">
        <f>IFERROR(VLOOKUP(D386,'Page accueil'!$A$27:$C$33,3),"")</f>
        <v>Commentaire concernant l'action une fois qu'elle sera évaluée</v>
      </c>
      <c r="F386" s="34" t="str">
        <f>IFERROR(VLOOKUP(D386,'Page accueil'!$A$27:$C$33,2),"")</f>
        <v>Taux</v>
      </c>
      <c r="G386" s="34" t="str">
        <f t="shared" si="49"/>
        <v>Taux</v>
      </c>
      <c r="H386" s="34" t="str">
        <f t="shared" si="50"/>
        <v>Taux</v>
      </c>
      <c r="I386" s="695" t="s">
        <v>783</v>
      </c>
      <c r="J386" s="696"/>
    </row>
    <row r="387" spans="1:10" ht="60" customHeight="1">
      <c r="A387" s="82" t="s">
        <v>63</v>
      </c>
      <c r="B387" s="356" t="s">
        <v>935</v>
      </c>
      <c r="C387" s="82" t="s">
        <v>204</v>
      </c>
      <c r="D387" s="574" t="s">
        <v>311</v>
      </c>
      <c r="E387" s="160" t="str">
        <f>IFERROR(VLOOKUP(D387,'Page accueil'!$A$27:$C$33,3),"")</f>
        <v>Commentaire concernant l'action une fois qu'elle sera évaluée</v>
      </c>
      <c r="F387" s="34" t="str">
        <f>IFERROR(VLOOKUP(D387,'Page accueil'!$A$27:$C$33,2),"")</f>
        <v>Taux</v>
      </c>
      <c r="G387" s="34" t="str">
        <f t="shared" si="49"/>
        <v>Taux</v>
      </c>
      <c r="H387" s="34" t="str">
        <f t="shared" si="50"/>
        <v>Taux</v>
      </c>
      <c r="I387" s="695" t="s">
        <v>783</v>
      </c>
      <c r="J387" s="696"/>
    </row>
    <row r="388" spans="1:10" ht="60" customHeight="1">
      <c r="A388" s="82" t="s">
        <v>63</v>
      </c>
      <c r="B388" s="356" t="s">
        <v>936</v>
      </c>
      <c r="C388" s="82" t="s">
        <v>204</v>
      </c>
      <c r="D388" s="574" t="s">
        <v>311</v>
      </c>
      <c r="E388" s="160" t="str">
        <f>IFERROR(VLOOKUP(D388,'Page accueil'!$A$27:$C$33,3),"")</f>
        <v>Commentaire concernant l'action une fois qu'elle sera évaluée</v>
      </c>
      <c r="F388" s="34" t="str">
        <f>IFERROR(VLOOKUP(D388,'Page accueil'!$A$27:$C$33,2),"")</f>
        <v>Taux</v>
      </c>
      <c r="G388" s="34" t="str">
        <f t="shared" si="49"/>
        <v>Taux</v>
      </c>
      <c r="H388" s="34" t="str">
        <f t="shared" si="50"/>
        <v>Taux</v>
      </c>
      <c r="I388" s="695" t="s">
        <v>783</v>
      </c>
      <c r="J388" s="696"/>
    </row>
    <row r="389" spans="1:10" ht="46" customHeight="1">
      <c r="A389" s="82" t="s">
        <v>64</v>
      </c>
      <c r="B389" s="356" t="s">
        <v>1105</v>
      </c>
      <c r="C389" s="82" t="s">
        <v>204</v>
      </c>
      <c r="D389" s="574" t="s">
        <v>311</v>
      </c>
      <c r="E389" s="160" t="str">
        <f>IFERROR(VLOOKUP(D389,'Page accueil'!$A$27:$C$33,3),"")</f>
        <v>Commentaire concernant l'action une fois qu'elle sera évaluée</v>
      </c>
      <c r="F389" s="34" t="str">
        <f>IFERROR(VLOOKUP(D389,'Page accueil'!$A$27:$C$33,2),"")</f>
        <v>Taux</v>
      </c>
      <c r="G389" s="34" t="str">
        <f t="shared" si="49"/>
        <v>Taux</v>
      </c>
      <c r="H389" s="34" t="str">
        <f t="shared" si="50"/>
        <v>Taux</v>
      </c>
      <c r="I389" s="695" t="s">
        <v>783</v>
      </c>
      <c r="J389" s="696"/>
    </row>
    <row r="390" spans="1:10" ht="46" customHeight="1">
      <c r="A390" s="82" t="s">
        <v>65</v>
      </c>
      <c r="B390" s="356" t="s">
        <v>136</v>
      </c>
      <c r="C390" s="82" t="s">
        <v>204</v>
      </c>
      <c r="D390" s="574" t="s">
        <v>311</v>
      </c>
      <c r="E390" s="160" t="str">
        <f>IFERROR(VLOOKUP(D390,'Page accueil'!$A$27:$C$33,3),"")</f>
        <v>Commentaire concernant l'action une fois qu'elle sera évaluée</v>
      </c>
      <c r="F390" s="34" t="str">
        <f>IFERROR(VLOOKUP(D390,'Page accueil'!$A$27:$C$33,2),"")</f>
        <v>Taux</v>
      </c>
      <c r="G390" s="34" t="str">
        <f t="shared" si="49"/>
        <v>Taux</v>
      </c>
      <c r="H390" s="34" t="str">
        <f t="shared" si="50"/>
        <v>Taux</v>
      </c>
      <c r="I390" s="695" t="s">
        <v>783</v>
      </c>
      <c r="J390" s="696"/>
    </row>
    <row r="391" spans="1:10" ht="46" customHeight="1">
      <c r="A391" s="82" t="s">
        <v>66</v>
      </c>
      <c r="B391" s="356" t="s">
        <v>937</v>
      </c>
      <c r="C391" s="82" t="s">
        <v>204</v>
      </c>
      <c r="D391" s="574" t="s">
        <v>311</v>
      </c>
      <c r="E391" s="160" t="str">
        <f>IFERROR(VLOOKUP(D391,'Page accueil'!$A$27:$C$33,3),"")</f>
        <v>Commentaire concernant l'action une fois qu'elle sera évaluée</v>
      </c>
      <c r="F391" s="34" t="str">
        <f>IFERROR(VLOOKUP(D391,'Page accueil'!$A$27:$C$33,2),"")</f>
        <v>Taux</v>
      </c>
      <c r="G391" s="34" t="str">
        <f t="shared" si="49"/>
        <v>Taux</v>
      </c>
      <c r="H391" s="34" t="str">
        <f t="shared" si="50"/>
        <v>Taux</v>
      </c>
      <c r="I391" s="695" t="s">
        <v>783</v>
      </c>
      <c r="J391" s="696"/>
    </row>
    <row r="392" spans="1:10" ht="46" customHeight="1">
      <c r="A392" s="82" t="s">
        <v>67</v>
      </c>
      <c r="B392" s="356" t="s">
        <v>138</v>
      </c>
      <c r="C392" s="82" t="s">
        <v>204</v>
      </c>
      <c r="D392" s="574" t="s">
        <v>311</v>
      </c>
      <c r="E392" s="160" t="str">
        <f>IFERROR(VLOOKUP(D392,'Page accueil'!$A$27:$C$33,3),"")</f>
        <v>Commentaire concernant l'action une fois qu'elle sera évaluée</v>
      </c>
      <c r="F392" s="34" t="str">
        <f>IFERROR(VLOOKUP(D392,'Page accueil'!$A$27:$C$33,2),"")</f>
        <v>Taux</v>
      </c>
      <c r="G392" s="34" t="str">
        <f t="shared" si="49"/>
        <v>Taux</v>
      </c>
      <c r="H392" s="34" t="str">
        <f t="shared" si="50"/>
        <v>Taux</v>
      </c>
      <c r="I392" s="695" t="s">
        <v>783</v>
      </c>
      <c r="J392" s="696"/>
    </row>
    <row r="393" spans="1:10" ht="55" customHeight="1">
      <c r="A393" s="82" t="s">
        <v>68</v>
      </c>
      <c r="B393" s="356" t="s">
        <v>938</v>
      </c>
      <c r="C393" s="82" t="s">
        <v>204</v>
      </c>
      <c r="D393" s="574" t="s">
        <v>311</v>
      </c>
      <c r="E393" s="160" t="str">
        <f>IFERROR(VLOOKUP(D393,'Page accueil'!$A$27:$C$33,3),"")</f>
        <v>Commentaire concernant l'action une fois qu'elle sera évaluée</v>
      </c>
      <c r="F393" s="34" t="str">
        <f>IFERROR(VLOOKUP(D393,'Page accueil'!$A$27:$C$33,2),"")</f>
        <v>Taux</v>
      </c>
      <c r="G393" s="34" t="str">
        <f t="shared" si="49"/>
        <v>Taux</v>
      </c>
      <c r="H393" s="34" t="str">
        <f t="shared" si="50"/>
        <v>Taux</v>
      </c>
      <c r="I393" s="695" t="s">
        <v>783</v>
      </c>
      <c r="J393" s="696"/>
    </row>
    <row r="394" spans="1:10" ht="46" customHeight="1">
      <c r="A394" s="82" t="s">
        <v>69</v>
      </c>
      <c r="B394" s="356" t="s">
        <v>939</v>
      </c>
      <c r="C394" s="82" t="s">
        <v>204</v>
      </c>
      <c r="D394" s="574" t="s">
        <v>311</v>
      </c>
      <c r="E394" s="160" t="str">
        <f>IFERROR(VLOOKUP(D394,'Page accueil'!$A$27:$C$33,3),"")</f>
        <v>Commentaire concernant l'action une fois qu'elle sera évaluée</v>
      </c>
      <c r="F394" s="34" t="str">
        <f>IFERROR(VLOOKUP(D394,'Page accueil'!$A$27:$C$33,2),"")</f>
        <v>Taux</v>
      </c>
      <c r="G394" s="34" t="str">
        <f t="shared" si="49"/>
        <v>Taux</v>
      </c>
      <c r="H394" s="34" t="str">
        <f t="shared" si="50"/>
        <v>Taux</v>
      </c>
      <c r="I394" s="695" t="s">
        <v>783</v>
      </c>
      <c r="J394" s="696"/>
    </row>
    <row r="395" spans="1:10" ht="46" customHeight="1">
      <c r="A395" s="82" t="s">
        <v>70</v>
      </c>
      <c r="B395" s="356" t="s">
        <v>940</v>
      </c>
      <c r="C395" s="82" t="s">
        <v>204</v>
      </c>
      <c r="D395" s="574" t="s">
        <v>311</v>
      </c>
      <c r="E395" s="160" t="str">
        <f>IFERROR(VLOOKUP(D395,'Page accueil'!$A$27:$C$33,3),"")</f>
        <v>Commentaire concernant l'action une fois qu'elle sera évaluée</v>
      </c>
      <c r="F395" s="34" t="str">
        <f>IFERROR(VLOOKUP(D395,'Page accueil'!$A$27:$C$33,2),"")</f>
        <v>Taux</v>
      </c>
      <c r="G395" s="34" t="str">
        <f t="shared" si="49"/>
        <v>Taux</v>
      </c>
      <c r="H395" s="34" t="str">
        <f t="shared" si="50"/>
        <v>Taux</v>
      </c>
      <c r="I395" s="695" t="s">
        <v>783</v>
      </c>
      <c r="J395" s="696"/>
    </row>
    <row r="396" spans="1:10" ht="46" customHeight="1">
      <c r="A396" s="82" t="s">
        <v>64</v>
      </c>
      <c r="B396" s="356" t="s">
        <v>1106</v>
      </c>
      <c r="C396" s="82" t="s">
        <v>204</v>
      </c>
      <c r="D396" s="574" t="s">
        <v>311</v>
      </c>
      <c r="E396" s="160" t="str">
        <f>IFERROR(VLOOKUP(D396,'Page accueil'!$A$27:$C$33,3),"")</f>
        <v>Commentaire concernant l'action une fois qu'elle sera évaluée</v>
      </c>
      <c r="F396" s="34" t="str">
        <f>IFERROR(VLOOKUP(D396,'Page accueil'!$A$27:$C$33,2),"")</f>
        <v>Taux</v>
      </c>
      <c r="G396" s="34" t="str">
        <f t="shared" si="49"/>
        <v>Taux</v>
      </c>
      <c r="H396" s="34" t="str">
        <f t="shared" si="50"/>
        <v>Taux</v>
      </c>
      <c r="I396" s="695" t="s">
        <v>783</v>
      </c>
      <c r="J396" s="696"/>
    </row>
    <row r="397" spans="1:10" ht="46" customHeight="1">
      <c r="A397" s="82" t="s">
        <v>64</v>
      </c>
      <c r="B397" s="356" t="s">
        <v>1107</v>
      </c>
      <c r="C397" s="82" t="s">
        <v>204</v>
      </c>
      <c r="D397" s="574" t="s">
        <v>311</v>
      </c>
      <c r="E397" s="160" t="str">
        <f>IFERROR(VLOOKUP(D397,'Page accueil'!$A$27:$C$33,3),"")</f>
        <v>Commentaire concernant l'action une fois qu'elle sera évaluée</v>
      </c>
      <c r="F397" s="34" t="str">
        <f>IFERROR(VLOOKUP(D397,'Page accueil'!$A$27:$C$33,2),"")</f>
        <v>Taux</v>
      </c>
      <c r="G397" s="34" t="str">
        <f t="shared" si="49"/>
        <v>Taux</v>
      </c>
      <c r="H397" s="34" t="str">
        <f t="shared" si="50"/>
        <v>Taux</v>
      </c>
      <c r="I397" s="695" t="s">
        <v>783</v>
      </c>
      <c r="J397" s="696"/>
    </row>
    <row r="398" spans="1:10" ht="61" customHeight="1">
      <c r="A398" s="82" t="s">
        <v>64</v>
      </c>
      <c r="B398" s="356" t="s">
        <v>941</v>
      </c>
      <c r="C398" s="82" t="s">
        <v>204</v>
      </c>
      <c r="D398" s="574" t="s">
        <v>311</v>
      </c>
      <c r="E398" s="160" t="str">
        <f>IFERROR(VLOOKUP(D398,'Page accueil'!$A$27:$C$33,3),"")</f>
        <v>Commentaire concernant l'action une fois qu'elle sera évaluée</v>
      </c>
      <c r="F398" s="34" t="str">
        <f>IFERROR(VLOOKUP(D398,'Page accueil'!$A$27:$C$33,2),"")</f>
        <v>Taux</v>
      </c>
      <c r="G398" s="34" t="str">
        <f t="shared" si="49"/>
        <v>Taux</v>
      </c>
      <c r="H398" s="34" t="str">
        <f t="shared" si="50"/>
        <v>Taux</v>
      </c>
      <c r="I398" s="695" t="s">
        <v>783</v>
      </c>
      <c r="J398" s="696"/>
    </row>
    <row r="399" spans="1:10" ht="46" customHeight="1">
      <c r="A399" s="82" t="s">
        <v>64</v>
      </c>
      <c r="B399" s="382" t="s">
        <v>1108</v>
      </c>
      <c r="C399" s="82" t="s">
        <v>204</v>
      </c>
      <c r="D399" s="574" t="s">
        <v>311</v>
      </c>
      <c r="E399" s="160" t="str">
        <f>IFERROR(VLOOKUP(D399,'Page accueil'!$A$27:$C$33,3),"")</f>
        <v>Commentaire concernant l'action une fois qu'elle sera évaluée</v>
      </c>
      <c r="F399" s="34" t="str">
        <f>IFERROR(VLOOKUP(D399,'Page accueil'!$A$27:$C$33,2),"")</f>
        <v>Taux</v>
      </c>
      <c r="G399" s="34" t="str">
        <f t="shared" si="49"/>
        <v>Taux</v>
      </c>
      <c r="H399" s="34" t="str">
        <f t="shared" si="50"/>
        <v>Taux</v>
      </c>
      <c r="I399" s="695" t="s">
        <v>783</v>
      </c>
      <c r="J399" s="696"/>
    </row>
    <row r="400" spans="1:10" ht="28" customHeight="1">
      <c r="A400" s="62" t="s">
        <v>71</v>
      </c>
      <c r="B400" s="80" t="s">
        <v>146</v>
      </c>
      <c r="C400" s="62"/>
      <c r="D400" s="74"/>
      <c r="E400" s="75"/>
      <c r="F400" s="75"/>
      <c r="G400" s="75"/>
      <c r="H400" s="75"/>
      <c r="I400" s="271"/>
      <c r="J400" s="272"/>
    </row>
    <row r="401" spans="1:10" ht="71" customHeight="1">
      <c r="A401" s="82" t="s">
        <v>71</v>
      </c>
      <c r="B401" s="356" t="s">
        <v>1109</v>
      </c>
      <c r="C401" s="82"/>
      <c r="D401" s="574" t="s">
        <v>311</v>
      </c>
      <c r="E401" s="160" t="str">
        <f>IFERROR(VLOOKUP(D401,'Page accueil'!$A$27:$C$33,3),"")</f>
        <v>Commentaire concernant l'action une fois qu'elle sera évaluée</v>
      </c>
      <c r="F401" s="34" t="str">
        <f>IFERROR(VLOOKUP(D401,'Page accueil'!$A$27:$C$33,2),"")</f>
        <v>Taux</v>
      </c>
      <c r="G401" s="34" t="str">
        <f>IFERROR(IF(A401="N/A","",F401),"")</f>
        <v>Taux</v>
      </c>
      <c r="H401" s="34" t="str">
        <f>IFERROR(IF(C401="N/A","",F401),"")</f>
        <v>Taux</v>
      </c>
      <c r="I401" s="695" t="s">
        <v>783</v>
      </c>
      <c r="J401" s="696"/>
    </row>
    <row r="402" spans="1:10" ht="40.5" customHeight="1">
      <c r="A402" s="82" t="s">
        <v>71</v>
      </c>
      <c r="B402" s="356" t="s">
        <v>1110</v>
      </c>
      <c r="C402" s="82"/>
      <c r="D402" s="574" t="s">
        <v>311</v>
      </c>
      <c r="E402" s="160" t="str">
        <f>IFERROR(VLOOKUP(D402,'Page accueil'!$A$27:$C$33,3),"")</f>
        <v>Commentaire concernant l'action une fois qu'elle sera évaluée</v>
      </c>
      <c r="F402" s="34" t="str">
        <f>IFERROR(VLOOKUP(D402,'Page accueil'!$A$27:$C$33,2),"")</f>
        <v>Taux</v>
      </c>
      <c r="G402" s="34" t="str">
        <f>IFERROR(IF(A402="N/A","",F402),"")</f>
        <v>Taux</v>
      </c>
      <c r="H402" s="34" t="str">
        <f>IFERROR(IF(C402="N/A","",F402),"")</f>
        <v>Taux</v>
      </c>
      <c r="I402" s="695" t="s">
        <v>783</v>
      </c>
      <c r="J402" s="696"/>
    </row>
    <row r="403" spans="1:10" ht="28" customHeight="1">
      <c r="A403" s="164" t="s">
        <v>72</v>
      </c>
      <c r="B403" s="80" t="s">
        <v>149</v>
      </c>
      <c r="C403" s="62" t="s">
        <v>205</v>
      </c>
      <c r="D403" s="65"/>
      <c r="E403" s="66"/>
      <c r="F403" s="66"/>
      <c r="G403" s="66"/>
      <c r="H403" s="66"/>
      <c r="I403" s="273"/>
      <c r="J403" s="274"/>
    </row>
    <row r="404" spans="1:10" ht="56" customHeight="1">
      <c r="A404" s="109" t="s">
        <v>72</v>
      </c>
      <c r="B404" s="356" t="s">
        <v>942</v>
      </c>
      <c r="C404" s="82" t="s">
        <v>206</v>
      </c>
      <c r="D404" s="574" t="s">
        <v>311</v>
      </c>
      <c r="E404" s="160" t="str">
        <f>IFERROR(VLOOKUP(D404,'Page accueil'!$A$27:$C$33,3),"")</f>
        <v>Commentaire concernant l'action une fois qu'elle sera évaluée</v>
      </c>
      <c r="F404" s="34" t="str">
        <f>IFERROR(VLOOKUP(D404,'Page accueil'!$A$27:$C$33,2),"")</f>
        <v>Taux</v>
      </c>
      <c r="G404" s="34" t="str">
        <f t="shared" ref="G404:G414" si="51">IFERROR(IF(A404="N/A","",F404),"")</f>
        <v>Taux</v>
      </c>
      <c r="H404" s="34" t="str">
        <f t="shared" ref="H404:H414" si="52">IFERROR(IF(C404="N/A","",F404),"")</f>
        <v>Taux</v>
      </c>
      <c r="I404" s="695" t="s">
        <v>783</v>
      </c>
      <c r="J404" s="696"/>
    </row>
    <row r="405" spans="1:10" ht="67" customHeight="1">
      <c r="A405" s="109" t="s">
        <v>72</v>
      </c>
      <c r="B405" s="356" t="s">
        <v>943</v>
      </c>
      <c r="C405" s="82" t="s">
        <v>206</v>
      </c>
      <c r="D405" s="574" t="s">
        <v>311</v>
      </c>
      <c r="E405" s="160" t="str">
        <f>IFERROR(VLOOKUP(D405,'Page accueil'!$A$27:$C$33,3),"")</f>
        <v>Commentaire concernant l'action une fois qu'elle sera évaluée</v>
      </c>
      <c r="F405" s="34" t="str">
        <f>IFERROR(VLOOKUP(D405,'Page accueil'!$A$27:$C$33,2),"")</f>
        <v>Taux</v>
      </c>
      <c r="G405" s="34" t="str">
        <f t="shared" si="51"/>
        <v>Taux</v>
      </c>
      <c r="H405" s="34" t="str">
        <f t="shared" si="52"/>
        <v>Taux</v>
      </c>
      <c r="I405" s="695" t="s">
        <v>783</v>
      </c>
      <c r="J405" s="696"/>
    </row>
    <row r="406" spans="1:10" ht="36" customHeight="1">
      <c r="A406" s="109" t="s">
        <v>72</v>
      </c>
      <c r="B406" s="382" t="s">
        <v>1111</v>
      </c>
      <c r="C406" s="82" t="s">
        <v>207</v>
      </c>
      <c r="D406" s="574" t="s">
        <v>311</v>
      </c>
      <c r="E406" s="160" t="str">
        <f>IFERROR(VLOOKUP(D406,'Page accueil'!$A$27:$C$33,3),"")</f>
        <v>Commentaire concernant l'action une fois qu'elle sera évaluée</v>
      </c>
      <c r="F406" s="34" t="str">
        <f>IFERROR(VLOOKUP(D406,'Page accueil'!$A$27:$C$33,2),"")</f>
        <v>Taux</v>
      </c>
      <c r="G406" s="34" t="str">
        <f t="shared" si="51"/>
        <v>Taux</v>
      </c>
      <c r="H406" s="34" t="str">
        <f t="shared" si="52"/>
        <v>Taux</v>
      </c>
      <c r="I406" s="695" t="s">
        <v>783</v>
      </c>
      <c r="J406" s="696"/>
    </row>
    <row r="407" spans="1:10" ht="60" customHeight="1">
      <c r="A407" s="109" t="s">
        <v>72</v>
      </c>
      <c r="B407" s="356" t="s">
        <v>151</v>
      </c>
      <c r="C407" s="82" t="s">
        <v>207</v>
      </c>
      <c r="D407" s="574" t="s">
        <v>311</v>
      </c>
      <c r="E407" s="160" t="str">
        <f>IFERROR(VLOOKUP(D407,'Page accueil'!$A$27:$C$33,3),"")</f>
        <v>Commentaire concernant l'action une fois qu'elle sera évaluée</v>
      </c>
      <c r="F407" s="34" t="str">
        <f>IFERROR(VLOOKUP(D407,'Page accueil'!$A$27:$C$33,2),"")</f>
        <v>Taux</v>
      </c>
      <c r="G407" s="34" t="str">
        <f t="shared" si="51"/>
        <v>Taux</v>
      </c>
      <c r="H407" s="34" t="str">
        <f t="shared" si="52"/>
        <v>Taux</v>
      </c>
      <c r="I407" s="695" t="s">
        <v>783</v>
      </c>
      <c r="J407" s="696"/>
    </row>
    <row r="408" spans="1:10" ht="47" customHeight="1">
      <c r="A408" s="109" t="s">
        <v>72</v>
      </c>
      <c r="B408" s="382" t="s">
        <v>1112</v>
      </c>
      <c r="C408" s="82" t="s">
        <v>208</v>
      </c>
      <c r="D408" s="574" t="s">
        <v>311</v>
      </c>
      <c r="E408" s="160" t="str">
        <f>IFERROR(VLOOKUP(D408,'Page accueil'!$A$27:$C$33,3),"")</f>
        <v>Commentaire concernant l'action une fois qu'elle sera évaluée</v>
      </c>
      <c r="F408" s="34" t="str">
        <f>IFERROR(VLOOKUP(D408,'Page accueil'!$A$27:$C$33,2),"")</f>
        <v>Taux</v>
      </c>
      <c r="G408" s="34" t="str">
        <f t="shared" si="51"/>
        <v>Taux</v>
      </c>
      <c r="H408" s="34" t="str">
        <f t="shared" si="52"/>
        <v>Taux</v>
      </c>
      <c r="I408" s="695" t="s">
        <v>783</v>
      </c>
      <c r="J408" s="696"/>
    </row>
    <row r="409" spans="1:10" ht="47" customHeight="1">
      <c r="A409" s="109" t="s">
        <v>72</v>
      </c>
      <c r="B409" s="356" t="s">
        <v>944</v>
      </c>
      <c r="C409" s="82" t="s">
        <v>209</v>
      </c>
      <c r="D409" s="574" t="s">
        <v>311</v>
      </c>
      <c r="E409" s="160" t="str">
        <f>IFERROR(VLOOKUP(D409,'Page accueil'!$A$27:$C$33,3),"")</f>
        <v>Commentaire concernant l'action une fois qu'elle sera évaluée</v>
      </c>
      <c r="F409" s="34" t="str">
        <f>IFERROR(VLOOKUP(D409,'Page accueil'!$A$27:$C$33,2),"")</f>
        <v>Taux</v>
      </c>
      <c r="G409" s="34" t="str">
        <f t="shared" si="51"/>
        <v>Taux</v>
      </c>
      <c r="H409" s="34" t="str">
        <f t="shared" si="52"/>
        <v>Taux</v>
      </c>
      <c r="I409" s="695" t="s">
        <v>783</v>
      </c>
      <c r="J409" s="696"/>
    </row>
    <row r="410" spans="1:10" ht="47" customHeight="1">
      <c r="A410" s="109" t="s">
        <v>72</v>
      </c>
      <c r="B410" s="396" t="s">
        <v>154</v>
      </c>
      <c r="C410" s="82" t="s">
        <v>210</v>
      </c>
      <c r="D410" s="574" t="s">
        <v>311</v>
      </c>
      <c r="E410" s="160" t="str">
        <f>IFERROR(VLOOKUP(D410,'Page accueil'!$A$27:$C$33,3),"")</f>
        <v>Commentaire concernant l'action une fois qu'elle sera évaluée</v>
      </c>
      <c r="F410" s="34" t="str">
        <f>IFERROR(VLOOKUP(D410,'Page accueil'!$A$27:$C$33,2),"")</f>
        <v>Taux</v>
      </c>
      <c r="G410" s="34" t="str">
        <f t="shared" si="51"/>
        <v>Taux</v>
      </c>
      <c r="H410" s="34" t="str">
        <f t="shared" si="52"/>
        <v>Taux</v>
      </c>
      <c r="I410" s="695" t="s">
        <v>783</v>
      </c>
      <c r="J410" s="696"/>
    </row>
    <row r="411" spans="1:10" ht="62" customHeight="1">
      <c r="A411" s="109" t="s">
        <v>72</v>
      </c>
      <c r="B411" s="356" t="s">
        <v>945</v>
      </c>
      <c r="C411" s="82" t="s">
        <v>211</v>
      </c>
      <c r="D411" s="574" t="s">
        <v>311</v>
      </c>
      <c r="E411" s="160" t="str">
        <f>IFERROR(VLOOKUP(D411,'Page accueil'!$A$27:$C$33,3),"")</f>
        <v>Commentaire concernant l'action une fois qu'elle sera évaluée</v>
      </c>
      <c r="F411" s="34" t="str">
        <f>IFERROR(VLOOKUP(D411,'Page accueil'!$A$27:$C$33,2),"")</f>
        <v>Taux</v>
      </c>
      <c r="G411" s="34" t="str">
        <f t="shared" si="51"/>
        <v>Taux</v>
      </c>
      <c r="H411" s="34" t="str">
        <f t="shared" si="52"/>
        <v>Taux</v>
      </c>
      <c r="I411" s="695" t="s">
        <v>783</v>
      </c>
      <c r="J411" s="696"/>
    </row>
    <row r="412" spans="1:10" ht="42" customHeight="1">
      <c r="A412" s="83" t="s">
        <v>72</v>
      </c>
      <c r="B412" s="376" t="s">
        <v>1147</v>
      </c>
      <c r="C412" s="352" t="s">
        <v>702</v>
      </c>
      <c r="D412" s="574" t="s">
        <v>311</v>
      </c>
      <c r="E412" s="353" t="str">
        <f>IFERROR(VLOOKUP(D412,'Page accueil'!$A$27:$C$33,3),"")</f>
        <v>Commentaire concernant l'action une fois qu'elle sera évaluée</v>
      </c>
      <c r="F412" s="354" t="str">
        <f>IFERROR(VLOOKUP(D412,'Page accueil'!$A$27:$C$33,2),"")</f>
        <v>Taux</v>
      </c>
      <c r="G412" s="354" t="str">
        <f t="shared" si="51"/>
        <v>Taux</v>
      </c>
      <c r="H412" s="354" t="str">
        <f t="shared" si="52"/>
        <v/>
      </c>
      <c r="I412" s="695" t="s">
        <v>783</v>
      </c>
      <c r="J412" s="696"/>
    </row>
    <row r="413" spans="1:10" ht="42" customHeight="1">
      <c r="A413" s="83" t="s">
        <v>72</v>
      </c>
      <c r="B413" s="376" t="s">
        <v>1148</v>
      </c>
      <c r="C413" s="352" t="s">
        <v>702</v>
      </c>
      <c r="D413" s="574" t="s">
        <v>311</v>
      </c>
      <c r="E413" s="353" t="str">
        <f>IFERROR(VLOOKUP(D413,'Page accueil'!$A$27:$C$33,3),"")</f>
        <v>Commentaire concernant l'action une fois qu'elle sera évaluée</v>
      </c>
      <c r="F413" s="354" t="str">
        <f>IFERROR(VLOOKUP(D413,'Page accueil'!$A$27:$C$33,2),"")</f>
        <v>Taux</v>
      </c>
      <c r="G413" s="354" t="str">
        <f t="shared" si="51"/>
        <v>Taux</v>
      </c>
      <c r="H413" s="354" t="str">
        <f t="shared" si="52"/>
        <v/>
      </c>
      <c r="I413" s="695" t="s">
        <v>783</v>
      </c>
      <c r="J413" s="696"/>
    </row>
    <row r="414" spans="1:10" ht="62" customHeight="1">
      <c r="A414" s="109" t="s">
        <v>72</v>
      </c>
      <c r="B414" s="382" t="s">
        <v>1113</v>
      </c>
      <c r="C414" s="82" t="s">
        <v>814</v>
      </c>
      <c r="D414" s="574" t="s">
        <v>311</v>
      </c>
      <c r="E414" s="160" t="str">
        <f>IFERROR(VLOOKUP(D414,'Page accueil'!$A$27:$C$33,3),"")</f>
        <v>Commentaire concernant l'action une fois qu'elle sera évaluée</v>
      </c>
      <c r="F414" s="34" t="str">
        <f>IFERROR(VLOOKUP(D414,'Page accueil'!$A$27:$C$33,2),"")</f>
        <v>Taux</v>
      </c>
      <c r="G414" s="34" t="str">
        <f t="shared" si="51"/>
        <v>Taux</v>
      </c>
      <c r="H414" s="34" t="str">
        <f t="shared" si="52"/>
        <v>Taux</v>
      </c>
      <c r="I414" s="695" t="s">
        <v>783</v>
      </c>
      <c r="J414" s="696"/>
    </row>
    <row r="415" spans="1:10" ht="28" customHeight="1">
      <c r="A415" s="62" t="s">
        <v>73</v>
      </c>
      <c r="B415" s="80" t="s">
        <v>157</v>
      </c>
      <c r="C415" s="62" t="s">
        <v>203</v>
      </c>
      <c r="D415" s="65"/>
      <c r="E415" s="66"/>
      <c r="F415" s="66"/>
      <c r="G415" s="66"/>
      <c r="H415" s="66"/>
      <c r="I415" s="273"/>
      <c r="J415" s="274"/>
    </row>
    <row r="416" spans="1:10" ht="47.25" customHeight="1">
      <c r="A416" s="82" t="s">
        <v>73</v>
      </c>
      <c r="B416" s="356" t="s">
        <v>158</v>
      </c>
      <c r="C416" s="82" t="s">
        <v>203</v>
      </c>
      <c r="D416" s="574" t="s">
        <v>311</v>
      </c>
      <c r="E416" s="160" t="str">
        <f>IFERROR(VLOOKUP(D416,'Page accueil'!$A$27:$C$33,3),"")</f>
        <v>Commentaire concernant l'action une fois qu'elle sera évaluée</v>
      </c>
      <c r="F416" s="34" t="str">
        <f>IFERROR(VLOOKUP(D416,'Page accueil'!$A$27:$C$33,2),"")</f>
        <v>Taux</v>
      </c>
      <c r="G416" s="34" t="str">
        <f>IFERROR(IF(A416="N/A","",F416),"")</f>
        <v>Taux</v>
      </c>
      <c r="H416" s="34" t="str">
        <f>IFERROR(IF(C416="N/A","",F416),"")</f>
        <v>Taux</v>
      </c>
      <c r="I416" s="695" t="s">
        <v>783</v>
      </c>
      <c r="J416" s="696"/>
    </row>
    <row r="417" spans="1:10" ht="41.25" customHeight="1">
      <c r="A417" s="58" t="s">
        <v>73</v>
      </c>
      <c r="B417" s="376" t="s">
        <v>159</v>
      </c>
      <c r="C417" s="352" t="s">
        <v>702</v>
      </c>
      <c r="D417" s="574" t="s">
        <v>311</v>
      </c>
      <c r="E417" s="353" t="str">
        <f>IFERROR(VLOOKUP(D417,'Page accueil'!$A$27:$C$33,3),"")</f>
        <v>Commentaire concernant l'action une fois qu'elle sera évaluée</v>
      </c>
      <c r="F417" s="354" t="str">
        <f>IFERROR(VLOOKUP(D417,'Page accueil'!$A$27:$C$33,2),"")</f>
        <v>Taux</v>
      </c>
      <c r="G417" s="354" t="str">
        <f>IFERROR(IF(A417="N/A","",F417),"")</f>
        <v>Taux</v>
      </c>
      <c r="H417" s="354" t="str">
        <f>IFERROR(IF(C417="N/A","",F417),"")</f>
        <v/>
      </c>
      <c r="I417" s="695" t="s">
        <v>783</v>
      </c>
      <c r="J417" s="696"/>
    </row>
    <row r="418" spans="1:10" ht="48.75" customHeight="1">
      <c r="A418" s="58" t="s">
        <v>73</v>
      </c>
      <c r="B418" s="376" t="s">
        <v>1146</v>
      </c>
      <c r="C418" s="352" t="s">
        <v>702</v>
      </c>
      <c r="D418" s="574" t="s">
        <v>311</v>
      </c>
      <c r="E418" s="353" t="str">
        <f>IFERROR(VLOOKUP(D418,'Page accueil'!$A$27:$C$33,3),"")</f>
        <v>Commentaire concernant l'action une fois qu'elle sera évaluée</v>
      </c>
      <c r="F418" s="354" t="str">
        <f>IFERROR(VLOOKUP(D418,'Page accueil'!$A$27:$C$33,2),"")</f>
        <v>Taux</v>
      </c>
      <c r="G418" s="354" t="str">
        <f>IFERROR(IF(A418="N/A","",F418),"")</f>
        <v>Taux</v>
      </c>
      <c r="H418" s="354" t="str">
        <f>IFERROR(IF(C418="N/A","",F418),"")</f>
        <v/>
      </c>
      <c r="I418" s="695" t="s">
        <v>783</v>
      </c>
      <c r="J418" s="696"/>
    </row>
    <row r="419" spans="1:10" ht="42.75" customHeight="1">
      <c r="A419" s="397" t="s">
        <v>73</v>
      </c>
      <c r="B419" s="398" t="s">
        <v>946</v>
      </c>
      <c r="C419" s="397" t="s">
        <v>203</v>
      </c>
      <c r="D419" s="574" t="s">
        <v>311</v>
      </c>
      <c r="E419" s="160" t="str">
        <f>IFERROR(VLOOKUP(D419,'Page accueil'!$A$27:$C$33,3),"")</f>
        <v>Commentaire concernant l'action une fois qu'elle sera évaluée</v>
      </c>
      <c r="F419" s="34" t="str">
        <f>IFERROR(VLOOKUP(D419,'Page accueil'!$A$27:$C$33,2),"")</f>
        <v>Taux</v>
      </c>
      <c r="G419" s="34" t="str">
        <f>IFERROR(IF(A419="N/A","",F419),"")</f>
        <v>Taux</v>
      </c>
      <c r="H419" s="34" t="str">
        <f>IFERROR(IF(C419="N/A","",F419),"")</f>
        <v>Taux</v>
      </c>
      <c r="I419" s="695" t="s">
        <v>783</v>
      </c>
      <c r="J419" s="696"/>
    </row>
    <row r="420" spans="1:10" ht="28" customHeight="1">
      <c r="A420" s="62" t="s">
        <v>74</v>
      </c>
      <c r="B420" s="80" t="s">
        <v>160</v>
      </c>
      <c r="C420" s="62" t="s">
        <v>213</v>
      </c>
      <c r="D420" s="65"/>
      <c r="E420" s="66"/>
      <c r="F420" s="66"/>
      <c r="G420" s="66"/>
      <c r="H420" s="66"/>
      <c r="I420" s="273"/>
      <c r="J420" s="274"/>
    </row>
    <row r="421" spans="1:10" ht="59" customHeight="1">
      <c r="A421" s="82" t="s">
        <v>74</v>
      </c>
      <c r="B421" s="356" t="s">
        <v>161</v>
      </c>
      <c r="C421" s="82" t="s">
        <v>213</v>
      </c>
      <c r="D421" s="574" t="s">
        <v>311</v>
      </c>
      <c r="E421" s="160" t="str">
        <f>IFERROR(VLOOKUP(D421,'Page accueil'!$A$27:$C$33,3),"")</f>
        <v>Commentaire concernant l'action une fois qu'elle sera évaluée</v>
      </c>
      <c r="F421" s="34" t="str">
        <f>IFERROR(VLOOKUP(D421,'Page accueil'!$A$27:$C$33,2),"")</f>
        <v>Taux</v>
      </c>
      <c r="G421" s="34" t="str">
        <f t="shared" ref="G421:G427" si="53">IFERROR(IF(A421="N/A","",F421),"")</f>
        <v>Taux</v>
      </c>
      <c r="H421" s="34" t="str">
        <f t="shared" ref="H421:H427" si="54">IFERROR(IF(C421="N/A","",F421),"")</f>
        <v>Taux</v>
      </c>
      <c r="I421" s="695" t="s">
        <v>783</v>
      </c>
      <c r="J421" s="696"/>
    </row>
    <row r="422" spans="1:10" ht="53" customHeight="1">
      <c r="A422" s="82" t="s">
        <v>74</v>
      </c>
      <c r="B422" s="383" t="s">
        <v>947</v>
      </c>
      <c r="C422" s="82" t="s">
        <v>213</v>
      </c>
      <c r="D422" s="574" t="s">
        <v>311</v>
      </c>
      <c r="E422" s="160" t="str">
        <f>IFERROR(VLOOKUP(D422,'Page accueil'!$A$27:$C$33,3),"")</f>
        <v>Commentaire concernant l'action une fois qu'elle sera évaluée</v>
      </c>
      <c r="F422" s="34" t="str">
        <f>IFERROR(VLOOKUP(D422,'Page accueil'!$A$27:$C$33,2),"")</f>
        <v>Taux</v>
      </c>
      <c r="G422" s="34" t="str">
        <f t="shared" si="53"/>
        <v>Taux</v>
      </c>
      <c r="H422" s="34" t="str">
        <f t="shared" si="54"/>
        <v>Taux</v>
      </c>
      <c r="I422" s="695" t="s">
        <v>783</v>
      </c>
      <c r="J422" s="696"/>
    </row>
    <row r="423" spans="1:10" ht="53" customHeight="1">
      <c r="A423" s="374" t="s">
        <v>702</v>
      </c>
      <c r="B423" s="399" t="s">
        <v>1232</v>
      </c>
      <c r="C423" s="374" t="s">
        <v>213</v>
      </c>
      <c r="D423" s="574" t="s">
        <v>311</v>
      </c>
      <c r="E423" s="362" t="str">
        <f>IFERROR(VLOOKUP(D423,'Page accueil'!$A$27:$C$33,3),"")</f>
        <v>Commentaire concernant l'action une fois qu'elle sera évaluée</v>
      </c>
      <c r="F423" s="363" t="str">
        <f>IFERROR(VLOOKUP(D423,'Page accueil'!$A$27:$C$33,2),"")</f>
        <v>Taux</v>
      </c>
      <c r="G423" s="363" t="str">
        <f t="shared" si="53"/>
        <v/>
      </c>
      <c r="H423" s="363" t="str">
        <f t="shared" si="54"/>
        <v>Taux</v>
      </c>
      <c r="I423" s="695" t="s">
        <v>783</v>
      </c>
      <c r="J423" s="696"/>
    </row>
    <row r="424" spans="1:10" ht="53" customHeight="1">
      <c r="A424" s="82" t="s">
        <v>74</v>
      </c>
      <c r="B424" s="382" t="s">
        <v>1144</v>
      </c>
      <c r="C424" s="82" t="s">
        <v>213</v>
      </c>
      <c r="D424" s="574" t="s">
        <v>311</v>
      </c>
      <c r="E424" s="160" t="str">
        <f>IFERROR(VLOOKUP(D424,'Page accueil'!$A$27:$C$33,3),"")</f>
        <v>Commentaire concernant l'action une fois qu'elle sera évaluée</v>
      </c>
      <c r="F424" s="34" t="str">
        <f>IFERROR(VLOOKUP(D424,'Page accueil'!$A$27:$C$33,2),"")</f>
        <v>Taux</v>
      </c>
      <c r="G424" s="34" t="str">
        <f t="shared" si="53"/>
        <v>Taux</v>
      </c>
      <c r="H424" s="34" t="str">
        <f t="shared" si="54"/>
        <v>Taux</v>
      </c>
      <c r="I424" s="695" t="s">
        <v>783</v>
      </c>
      <c r="J424" s="696"/>
    </row>
    <row r="425" spans="1:10" ht="53" customHeight="1">
      <c r="A425" s="82" t="s">
        <v>74</v>
      </c>
      <c r="B425" s="382" t="s">
        <v>1145</v>
      </c>
      <c r="C425" s="82" t="s">
        <v>213</v>
      </c>
      <c r="D425" s="574" t="s">
        <v>311</v>
      </c>
      <c r="E425" s="160" t="str">
        <f>IFERROR(VLOOKUP(D425,'Page accueil'!$A$27:$C$33,3),"")</f>
        <v>Commentaire concernant l'action une fois qu'elle sera évaluée</v>
      </c>
      <c r="F425" s="34" t="str">
        <f>IFERROR(VLOOKUP(D425,'Page accueil'!$A$27:$C$33,2),"")</f>
        <v>Taux</v>
      </c>
      <c r="G425" s="34" t="str">
        <f t="shared" si="53"/>
        <v>Taux</v>
      </c>
      <c r="H425" s="34" t="str">
        <f t="shared" si="54"/>
        <v>Taux</v>
      </c>
      <c r="I425" s="695" t="s">
        <v>783</v>
      </c>
      <c r="J425" s="696"/>
    </row>
    <row r="426" spans="1:10" ht="53" customHeight="1">
      <c r="A426" s="58" t="s">
        <v>74</v>
      </c>
      <c r="B426" s="400" t="s">
        <v>1142</v>
      </c>
      <c r="C426" s="352" t="s">
        <v>702</v>
      </c>
      <c r="D426" s="574" t="s">
        <v>311</v>
      </c>
      <c r="E426" s="353" t="str">
        <f>IFERROR(VLOOKUP(D426,'Page accueil'!$A$27:$C$33,3),"")</f>
        <v>Commentaire concernant l'action une fois qu'elle sera évaluée</v>
      </c>
      <c r="F426" s="354" t="str">
        <f>IFERROR(VLOOKUP(D426,'Page accueil'!$A$27:$C$33,2),"")</f>
        <v>Taux</v>
      </c>
      <c r="G426" s="354" t="str">
        <f t="shared" si="53"/>
        <v>Taux</v>
      </c>
      <c r="H426" s="354" t="str">
        <f t="shared" si="54"/>
        <v/>
      </c>
      <c r="I426" s="695" t="s">
        <v>783</v>
      </c>
      <c r="J426" s="696"/>
    </row>
    <row r="427" spans="1:10" ht="53" customHeight="1" thickBot="1">
      <c r="A427" s="83" t="s">
        <v>74</v>
      </c>
      <c r="B427" s="104" t="s">
        <v>1143</v>
      </c>
      <c r="C427" s="85" t="s">
        <v>702</v>
      </c>
      <c r="D427" s="574" t="s">
        <v>311</v>
      </c>
      <c r="E427" s="86" t="str">
        <f>IFERROR(VLOOKUP(D427,'Page accueil'!$A$27:$C$33,3),"")</f>
        <v>Commentaire concernant l'action une fois qu'elle sera évaluée</v>
      </c>
      <c r="F427" s="87" t="str">
        <f>IFERROR(VLOOKUP(D427,'Page accueil'!$A$27:$C$33,2),"")</f>
        <v>Taux</v>
      </c>
      <c r="G427" s="87" t="str">
        <f t="shared" si="53"/>
        <v>Taux</v>
      </c>
      <c r="H427" s="87" t="str">
        <f t="shared" si="54"/>
        <v/>
      </c>
      <c r="I427" s="697" t="s">
        <v>783</v>
      </c>
      <c r="J427" s="698"/>
    </row>
    <row r="428" spans="1:10" s="79" customFormat="1" ht="43" customHeight="1" thickBot="1">
      <c r="A428" s="93" t="s">
        <v>75</v>
      </c>
      <c r="B428" s="103" t="s">
        <v>1286</v>
      </c>
      <c r="C428" s="93" t="s">
        <v>214</v>
      </c>
      <c r="D428" s="94" t="str">
        <f>IFERROR(VLOOKUP(F428,'Page accueil'!$A$36:$E$40,3),"")</f>
        <v/>
      </c>
      <c r="E428" s="94" t="str">
        <f>IFERROR(VLOOKUP(F428,'Page accueil'!$A$36:$E$40,5),"")</f>
        <v/>
      </c>
      <c r="F428" s="95" t="str">
        <f>IFERROR(AVERAGE(F429:F455),"")</f>
        <v/>
      </c>
      <c r="G428" s="96" t="str">
        <f t="shared" ref="G428" si="55">IFERROR(AVERAGE(G429:G455),"")</f>
        <v/>
      </c>
      <c r="H428" s="97" t="str">
        <f>IFERROR(AVERAGE(H429:H455),"")</f>
        <v/>
      </c>
      <c r="I428" s="699" t="s">
        <v>783</v>
      </c>
      <c r="J428" s="700"/>
    </row>
    <row r="429" spans="1:10" ht="45" customHeight="1">
      <c r="A429" s="105" t="s">
        <v>702</v>
      </c>
      <c r="B429" s="106" t="s">
        <v>1233</v>
      </c>
      <c r="C429" s="105" t="s">
        <v>273</v>
      </c>
      <c r="D429" s="574" t="s">
        <v>311</v>
      </c>
      <c r="E429" s="107" t="str">
        <f>IFERROR(VLOOKUP(D429,'Page accueil'!$A$27:$C$33,3),"")</f>
        <v>Commentaire concernant l'action une fois qu'elle sera évaluée</v>
      </c>
      <c r="F429" s="108" t="str">
        <f>IFERROR(VLOOKUP(D429,'Page accueil'!$A$27:$C$33,2),"")</f>
        <v>Taux</v>
      </c>
      <c r="G429" s="108" t="str">
        <f>IFERROR(IF(A429="N/A","",F429),"")</f>
        <v/>
      </c>
      <c r="H429" s="108" t="str">
        <f>IFERROR(IF(C429="N/A","",F429),"")</f>
        <v>Taux</v>
      </c>
      <c r="I429" s="701" t="s">
        <v>783</v>
      </c>
      <c r="J429" s="702"/>
    </row>
    <row r="430" spans="1:10" ht="45" customHeight="1">
      <c r="A430" s="374" t="s">
        <v>702</v>
      </c>
      <c r="B430" s="373" t="s">
        <v>222</v>
      </c>
      <c r="C430" s="374" t="s">
        <v>274</v>
      </c>
      <c r="D430" s="574" t="s">
        <v>311</v>
      </c>
      <c r="E430" s="362" t="str">
        <f>IFERROR(VLOOKUP(D430,'Page accueil'!$A$27:$C$33,3),"")</f>
        <v>Commentaire concernant l'action une fois qu'elle sera évaluée</v>
      </c>
      <c r="F430" s="363" t="str">
        <f>IFERROR(VLOOKUP(D430,'Page accueil'!$A$27:$C$33,2),"")</f>
        <v>Taux</v>
      </c>
      <c r="G430" s="363" t="str">
        <f>IFERROR(IF(A430="N/A","",F430),"")</f>
        <v/>
      </c>
      <c r="H430" s="363" t="str">
        <f>IFERROR(IF(C430="N/A","",F430),"")</f>
        <v>Taux</v>
      </c>
      <c r="I430" s="695" t="s">
        <v>783</v>
      </c>
      <c r="J430" s="696"/>
    </row>
    <row r="431" spans="1:10" ht="53" customHeight="1">
      <c r="A431" s="82" t="s">
        <v>76</v>
      </c>
      <c r="B431" s="382" t="s">
        <v>948</v>
      </c>
      <c r="C431" s="82" t="s">
        <v>275</v>
      </c>
      <c r="D431" s="574" t="s">
        <v>311</v>
      </c>
      <c r="E431" s="160" t="str">
        <f>IFERROR(VLOOKUP(D431,'Page accueil'!$A$27:$C$33,3),"")</f>
        <v>Commentaire concernant l'action une fois qu'elle sera évaluée</v>
      </c>
      <c r="F431" s="34" t="str">
        <f>IFERROR(VLOOKUP(D431,'Page accueil'!$A$27:$C$33,2),"")</f>
        <v>Taux</v>
      </c>
      <c r="G431" s="34" t="str">
        <f>IFERROR(IF(A431="N/A","",F431),"")</f>
        <v>Taux</v>
      </c>
      <c r="H431" s="34" t="str">
        <f>IFERROR(IF(C431="N/A","",F431),"")</f>
        <v>Taux</v>
      </c>
      <c r="I431" s="695" t="s">
        <v>783</v>
      </c>
      <c r="J431" s="696"/>
    </row>
    <row r="432" spans="1:10" ht="45" customHeight="1">
      <c r="A432" s="82" t="s">
        <v>76</v>
      </c>
      <c r="B432" s="382" t="s">
        <v>949</v>
      </c>
      <c r="C432" s="82" t="s">
        <v>275</v>
      </c>
      <c r="D432" s="574" t="s">
        <v>311</v>
      </c>
      <c r="E432" s="160" t="str">
        <f>IFERROR(VLOOKUP(D432,'Page accueil'!$A$27:$C$33,3),"")</f>
        <v>Commentaire concernant l'action une fois qu'elle sera évaluée</v>
      </c>
      <c r="F432" s="34" t="str">
        <f>IFERROR(VLOOKUP(D432,'Page accueil'!$A$27:$C$33,2),"")</f>
        <v>Taux</v>
      </c>
      <c r="G432" s="34" t="str">
        <f>IFERROR(IF(A432="N/A","",F432),"")</f>
        <v>Taux</v>
      </c>
      <c r="H432" s="34" t="str">
        <f>IFERROR(IF(C432="N/A","",F432),"")</f>
        <v>Taux</v>
      </c>
      <c r="I432" s="695" t="s">
        <v>783</v>
      </c>
      <c r="J432" s="696"/>
    </row>
    <row r="433" spans="1:10" ht="28" customHeight="1">
      <c r="A433" s="62"/>
      <c r="B433" s="80" t="s">
        <v>223</v>
      </c>
      <c r="C433" s="62" t="s">
        <v>216</v>
      </c>
      <c r="D433" s="65"/>
      <c r="E433" s="66"/>
      <c r="F433" s="66"/>
      <c r="G433" s="66"/>
      <c r="H433" s="66"/>
      <c r="I433" s="273"/>
      <c r="J433" s="274"/>
    </row>
    <row r="434" spans="1:10" ht="46" customHeight="1">
      <c r="A434" s="374" t="s">
        <v>702</v>
      </c>
      <c r="B434" s="373" t="s">
        <v>1234</v>
      </c>
      <c r="C434" s="374" t="s">
        <v>217</v>
      </c>
      <c r="D434" s="574" t="s">
        <v>311</v>
      </c>
      <c r="E434" s="362" t="str">
        <f>IFERROR(VLOOKUP(D434,'Page accueil'!$A$27:$C$33,3),"")</f>
        <v>Commentaire concernant l'action une fois qu'elle sera évaluée</v>
      </c>
      <c r="F434" s="363" t="str">
        <f>IFERROR(VLOOKUP(D434,'Page accueil'!$A$27:$C$33,2),"")</f>
        <v>Taux</v>
      </c>
      <c r="G434" s="363" t="str">
        <f t="shared" ref="G434:G439" si="56">IFERROR(IF(A434="N/A","",F434),"")</f>
        <v/>
      </c>
      <c r="H434" s="363" t="str">
        <f t="shared" ref="H434:H439" si="57">IFERROR(IF(C434="N/A","",F434),"")</f>
        <v>Taux</v>
      </c>
      <c r="I434" s="695" t="s">
        <v>783</v>
      </c>
      <c r="J434" s="696"/>
    </row>
    <row r="435" spans="1:10" ht="63" customHeight="1">
      <c r="A435" s="82" t="s">
        <v>76</v>
      </c>
      <c r="B435" s="356" t="s">
        <v>950</v>
      </c>
      <c r="C435" s="82" t="s">
        <v>217</v>
      </c>
      <c r="D435" s="574" t="s">
        <v>311</v>
      </c>
      <c r="E435" s="160" t="str">
        <f>IFERROR(VLOOKUP(D435,'Page accueil'!$A$27:$C$33,3),"")</f>
        <v>Commentaire concernant l'action une fois qu'elle sera évaluée</v>
      </c>
      <c r="F435" s="34" t="str">
        <f>IFERROR(VLOOKUP(D435,'Page accueil'!$A$27:$C$33,2),"")</f>
        <v>Taux</v>
      </c>
      <c r="G435" s="34" t="str">
        <f t="shared" si="56"/>
        <v>Taux</v>
      </c>
      <c r="H435" s="34" t="str">
        <f t="shared" si="57"/>
        <v>Taux</v>
      </c>
      <c r="I435" s="695" t="s">
        <v>783</v>
      </c>
      <c r="J435" s="696"/>
    </row>
    <row r="436" spans="1:10" ht="59" customHeight="1">
      <c r="A436" s="82" t="s">
        <v>76</v>
      </c>
      <c r="B436" s="356" t="s">
        <v>951</v>
      </c>
      <c r="C436" s="82" t="s">
        <v>217</v>
      </c>
      <c r="D436" s="574" t="s">
        <v>311</v>
      </c>
      <c r="E436" s="160" t="str">
        <f>IFERROR(VLOOKUP(D436,'Page accueil'!$A$27:$C$33,3),"")</f>
        <v>Commentaire concernant l'action une fois qu'elle sera évaluée</v>
      </c>
      <c r="F436" s="34" t="str">
        <f>IFERROR(VLOOKUP(D436,'Page accueil'!$A$27:$C$33,2),"")</f>
        <v>Taux</v>
      </c>
      <c r="G436" s="34" t="str">
        <f t="shared" si="56"/>
        <v>Taux</v>
      </c>
      <c r="H436" s="34" t="str">
        <f t="shared" si="57"/>
        <v>Taux</v>
      </c>
      <c r="I436" s="695" t="s">
        <v>783</v>
      </c>
      <c r="J436" s="696"/>
    </row>
    <row r="437" spans="1:10" ht="57" customHeight="1">
      <c r="A437" s="82" t="s">
        <v>76</v>
      </c>
      <c r="B437" s="356" t="s">
        <v>952</v>
      </c>
      <c r="C437" s="82" t="s">
        <v>217</v>
      </c>
      <c r="D437" s="574" t="s">
        <v>311</v>
      </c>
      <c r="E437" s="160" t="str">
        <f>IFERROR(VLOOKUP(D437,'Page accueil'!$A$27:$C$33,3),"")</f>
        <v>Commentaire concernant l'action une fois qu'elle sera évaluée</v>
      </c>
      <c r="F437" s="34" t="str">
        <f>IFERROR(VLOOKUP(D437,'Page accueil'!$A$27:$C$33,2),"")</f>
        <v>Taux</v>
      </c>
      <c r="G437" s="34" t="str">
        <f t="shared" si="56"/>
        <v>Taux</v>
      </c>
      <c r="H437" s="34" t="str">
        <f t="shared" si="57"/>
        <v>Taux</v>
      </c>
      <c r="I437" s="695" t="s">
        <v>783</v>
      </c>
      <c r="J437" s="696"/>
    </row>
    <row r="438" spans="1:10" ht="47" customHeight="1">
      <c r="A438" s="82" t="s">
        <v>76</v>
      </c>
      <c r="B438" s="356" t="s">
        <v>953</v>
      </c>
      <c r="C438" s="82" t="s">
        <v>217</v>
      </c>
      <c r="D438" s="574" t="s">
        <v>311</v>
      </c>
      <c r="E438" s="160" t="str">
        <f>IFERROR(VLOOKUP(D438,'Page accueil'!$A$27:$C$33,3),"")</f>
        <v>Commentaire concernant l'action une fois qu'elle sera évaluée</v>
      </c>
      <c r="F438" s="34" t="str">
        <f>IFERROR(VLOOKUP(D438,'Page accueil'!$A$27:$C$33,2),"")</f>
        <v>Taux</v>
      </c>
      <c r="G438" s="34" t="str">
        <f t="shared" si="56"/>
        <v>Taux</v>
      </c>
      <c r="H438" s="34" t="str">
        <f t="shared" si="57"/>
        <v>Taux</v>
      </c>
      <c r="I438" s="695" t="s">
        <v>783</v>
      </c>
      <c r="J438" s="696"/>
    </row>
    <row r="439" spans="1:10" ht="57.5" customHeight="1">
      <c r="A439" s="374" t="s">
        <v>702</v>
      </c>
      <c r="B439" s="399" t="s">
        <v>1235</v>
      </c>
      <c r="C439" s="374" t="s">
        <v>276</v>
      </c>
      <c r="D439" s="574" t="s">
        <v>311</v>
      </c>
      <c r="E439" s="362" t="str">
        <f>IFERROR(VLOOKUP(D439,'Page accueil'!$A$27:$C$33,3),"")</f>
        <v>Commentaire concernant l'action une fois qu'elle sera évaluée</v>
      </c>
      <c r="F439" s="363" t="str">
        <f>IFERROR(VLOOKUP(D439,'Page accueil'!$A$27:$C$33,2),"")</f>
        <v>Taux</v>
      </c>
      <c r="G439" s="363" t="str">
        <f t="shared" si="56"/>
        <v/>
      </c>
      <c r="H439" s="363" t="str">
        <f t="shared" si="57"/>
        <v>Taux</v>
      </c>
      <c r="I439" s="695" t="s">
        <v>783</v>
      </c>
      <c r="J439" s="696"/>
    </row>
    <row r="440" spans="1:10" ht="28" customHeight="1">
      <c r="A440" s="62" t="s">
        <v>77</v>
      </c>
      <c r="B440" s="80" t="s">
        <v>1114</v>
      </c>
      <c r="C440" s="62"/>
      <c r="D440" s="65"/>
      <c r="E440" s="66"/>
      <c r="F440" s="66"/>
      <c r="G440" s="66"/>
      <c r="H440" s="66"/>
      <c r="I440" s="273"/>
      <c r="J440" s="274"/>
    </row>
    <row r="441" spans="1:10" ht="151" customHeight="1">
      <c r="A441" s="82" t="s">
        <v>77</v>
      </c>
      <c r="B441" s="356" t="s">
        <v>954</v>
      </c>
      <c r="C441" s="82" t="s">
        <v>277</v>
      </c>
      <c r="D441" s="574" t="s">
        <v>311</v>
      </c>
      <c r="E441" s="160" t="str">
        <f>IFERROR(VLOOKUP(D441,'Page accueil'!$A$27:$C$33,3),"")</f>
        <v>Commentaire concernant l'action une fois qu'elle sera évaluée</v>
      </c>
      <c r="F441" s="34" t="str">
        <f>IFERROR(VLOOKUP(D441,'Page accueil'!$A$27:$C$33,2),"")</f>
        <v>Taux</v>
      </c>
      <c r="G441" s="34" t="str">
        <f>IFERROR(IF(A441="N/A","",F441),"")</f>
        <v>Taux</v>
      </c>
      <c r="H441" s="34" t="str">
        <f>IFERROR(IF(C441="N/A","",F441),"")</f>
        <v>Taux</v>
      </c>
      <c r="I441" s="695" t="s">
        <v>783</v>
      </c>
      <c r="J441" s="696"/>
    </row>
    <row r="442" spans="1:10" ht="61" customHeight="1">
      <c r="A442" s="58" t="s">
        <v>77</v>
      </c>
      <c r="B442" s="376" t="s">
        <v>1141</v>
      </c>
      <c r="C442" s="352" t="s">
        <v>702</v>
      </c>
      <c r="D442" s="574" t="s">
        <v>311</v>
      </c>
      <c r="E442" s="353" t="str">
        <f>IFERROR(VLOOKUP(D442,'Page accueil'!$A$27:$C$33,3),"")</f>
        <v>Commentaire concernant l'action une fois qu'elle sera évaluée</v>
      </c>
      <c r="F442" s="354" t="str">
        <f>IFERROR(VLOOKUP(D442,'Page accueil'!$A$27:$C$33,2),"")</f>
        <v>Taux</v>
      </c>
      <c r="G442" s="354" t="str">
        <f>IFERROR(IF(A442="N/A","",F442),"")</f>
        <v>Taux</v>
      </c>
      <c r="H442" s="354" t="str">
        <f>IFERROR(IF(C442="N/A","",F442),"")</f>
        <v/>
      </c>
      <c r="I442" s="695" t="s">
        <v>783</v>
      </c>
      <c r="J442" s="696"/>
    </row>
    <row r="443" spans="1:10" ht="61" customHeight="1">
      <c r="A443" s="82" t="s">
        <v>77</v>
      </c>
      <c r="B443" s="382" t="s">
        <v>955</v>
      </c>
      <c r="C443" s="82" t="s">
        <v>278</v>
      </c>
      <c r="D443" s="574" t="s">
        <v>311</v>
      </c>
      <c r="E443" s="160" t="str">
        <f>IFERROR(VLOOKUP(D443,'Page accueil'!$A$27:$C$33,3),"")</f>
        <v>Commentaire concernant l'action une fois qu'elle sera évaluée</v>
      </c>
      <c r="F443" s="34" t="str">
        <f>IFERROR(VLOOKUP(D443,'Page accueil'!$A$27:$C$33,2),"")</f>
        <v>Taux</v>
      </c>
      <c r="G443" s="34" t="str">
        <f>IFERROR(IF(A443="N/A","",F443),"")</f>
        <v>Taux</v>
      </c>
      <c r="H443" s="34" t="str">
        <f>IFERROR(IF(C443="N/A","",F443),"")</f>
        <v>Taux</v>
      </c>
      <c r="I443" s="695" t="s">
        <v>783</v>
      </c>
      <c r="J443" s="696"/>
    </row>
    <row r="444" spans="1:10" ht="26" customHeight="1">
      <c r="A444" s="62" t="s">
        <v>78</v>
      </c>
      <c r="B444" s="80" t="s">
        <v>1115</v>
      </c>
      <c r="C444" s="62"/>
      <c r="D444" s="65"/>
      <c r="E444" s="66"/>
      <c r="F444" s="66"/>
      <c r="G444" s="66"/>
      <c r="H444" s="66"/>
      <c r="I444" s="273"/>
      <c r="J444" s="274"/>
    </row>
    <row r="445" spans="1:10" ht="66.75" customHeight="1">
      <c r="A445" s="82" t="s">
        <v>259</v>
      </c>
      <c r="B445" s="356" t="s">
        <v>956</v>
      </c>
      <c r="C445" s="82" t="s">
        <v>217</v>
      </c>
      <c r="D445" s="574" t="s">
        <v>311</v>
      </c>
      <c r="E445" s="160" t="str">
        <f>IFERROR(VLOOKUP(D445,'Page accueil'!$A$27:$C$33,3),"")</f>
        <v>Commentaire concernant l'action une fois qu'elle sera évaluée</v>
      </c>
      <c r="F445" s="34" t="str">
        <f>IFERROR(VLOOKUP(D445,'Page accueil'!$A$27:$C$33,2),"")</f>
        <v>Taux</v>
      </c>
      <c r="G445" s="34" t="str">
        <f t="shared" ref="G445:G450" si="58">IFERROR(IF(A445="N/A","",F445),"")</f>
        <v>Taux</v>
      </c>
      <c r="H445" s="34" t="str">
        <f t="shared" ref="H445:H450" si="59">IFERROR(IF(C445="N/A","",F445),"")</f>
        <v>Taux</v>
      </c>
      <c r="I445" s="695" t="s">
        <v>783</v>
      </c>
      <c r="J445" s="696"/>
    </row>
    <row r="446" spans="1:10" ht="53" customHeight="1">
      <c r="A446" s="374" t="s">
        <v>702</v>
      </c>
      <c r="B446" s="373" t="s">
        <v>1236</v>
      </c>
      <c r="C446" s="374" t="s">
        <v>279</v>
      </c>
      <c r="D446" s="574" t="s">
        <v>311</v>
      </c>
      <c r="E446" s="362" t="str">
        <f>IFERROR(VLOOKUP(D446,'Page accueil'!$A$27:$C$33,3),"")</f>
        <v>Commentaire concernant l'action une fois qu'elle sera évaluée</v>
      </c>
      <c r="F446" s="363" t="str">
        <f>IFERROR(VLOOKUP(D446,'Page accueil'!$A$27:$C$33,2),"")</f>
        <v>Taux</v>
      </c>
      <c r="G446" s="363" t="str">
        <f t="shared" si="58"/>
        <v/>
      </c>
      <c r="H446" s="363" t="str">
        <f t="shared" si="59"/>
        <v>Taux</v>
      </c>
      <c r="I446" s="695" t="s">
        <v>783</v>
      </c>
      <c r="J446" s="696"/>
    </row>
    <row r="447" spans="1:10" ht="53" customHeight="1">
      <c r="A447" s="82" t="s">
        <v>259</v>
      </c>
      <c r="B447" s="356" t="s">
        <v>1138</v>
      </c>
      <c r="C447" s="82" t="s">
        <v>280</v>
      </c>
      <c r="D447" s="574" t="s">
        <v>311</v>
      </c>
      <c r="E447" s="160" t="str">
        <f>IFERROR(VLOOKUP(D447,'Page accueil'!$A$27:$C$33,3),"")</f>
        <v>Commentaire concernant l'action une fois qu'elle sera évaluée</v>
      </c>
      <c r="F447" s="34" t="str">
        <f>IFERROR(VLOOKUP(D447,'Page accueil'!$A$27:$C$33,2),"")</f>
        <v>Taux</v>
      </c>
      <c r="G447" s="34" t="str">
        <f t="shared" si="58"/>
        <v>Taux</v>
      </c>
      <c r="H447" s="34" t="str">
        <f t="shared" si="59"/>
        <v>Taux</v>
      </c>
      <c r="I447" s="695" t="s">
        <v>783</v>
      </c>
      <c r="J447" s="696"/>
    </row>
    <row r="448" spans="1:10" ht="53" customHeight="1">
      <c r="A448" s="58" t="s">
        <v>260</v>
      </c>
      <c r="B448" s="376" t="s">
        <v>1137</v>
      </c>
      <c r="C448" s="352" t="s">
        <v>702</v>
      </c>
      <c r="D448" s="574" t="s">
        <v>311</v>
      </c>
      <c r="E448" s="353" t="str">
        <f>IFERROR(VLOOKUP(D448,'Page accueil'!$A$27:$C$33,3),"")</f>
        <v>Commentaire concernant l'action une fois qu'elle sera évaluée</v>
      </c>
      <c r="F448" s="354" t="str">
        <f>IFERROR(VLOOKUP(D448,'Page accueil'!$A$27:$C$33,2),"")</f>
        <v>Taux</v>
      </c>
      <c r="G448" s="354" t="str">
        <f t="shared" si="58"/>
        <v>Taux</v>
      </c>
      <c r="H448" s="354" t="str">
        <f t="shared" si="59"/>
        <v/>
      </c>
      <c r="I448" s="695" t="s">
        <v>783</v>
      </c>
      <c r="J448" s="696"/>
    </row>
    <row r="449" spans="1:10" ht="53" customHeight="1">
      <c r="A449" s="58" t="s">
        <v>260</v>
      </c>
      <c r="B449" s="376" t="s">
        <v>1139</v>
      </c>
      <c r="C449" s="352" t="s">
        <v>702</v>
      </c>
      <c r="D449" s="574" t="s">
        <v>311</v>
      </c>
      <c r="E449" s="353" t="str">
        <f>IFERROR(VLOOKUP(D449,'Page accueil'!$A$27:$C$33,3),"")</f>
        <v>Commentaire concernant l'action une fois qu'elle sera évaluée</v>
      </c>
      <c r="F449" s="354" t="str">
        <f>IFERROR(VLOOKUP(D449,'Page accueil'!$A$27:$C$33,2),"")</f>
        <v>Taux</v>
      </c>
      <c r="G449" s="354" t="str">
        <f t="shared" si="58"/>
        <v>Taux</v>
      </c>
      <c r="H449" s="354" t="str">
        <f t="shared" si="59"/>
        <v/>
      </c>
      <c r="I449" s="695" t="s">
        <v>783</v>
      </c>
      <c r="J449" s="696"/>
    </row>
    <row r="450" spans="1:10" ht="53" customHeight="1">
      <c r="A450" s="58" t="s">
        <v>260</v>
      </c>
      <c r="B450" s="393" t="s">
        <v>1140</v>
      </c>
      <c r="C450" s="352" t="s">
        <v>702</v>
      </c>
      <c r="D450" s="574" t="s">
        <v>311</v>
      </c>
      <c r="E450" s="353" t="str">
        <f>IFERROR(VLOOKUP(D450,'Page accueil'!$A$27:$C$33,3),"")</f>
        <v>Commentaire concernant l'action une fois qu'elle sera évaluée</v>
      </c>
      <c r="F450" s="354" t="str">
        <f>IFERROR(VLOOKUP(D450,'Page accueil'!$A$27:$C$33,2),"")</f>
        <v>Taux</v>
      </c>
      <c r="G450" s="354" t="str">
        <f t="shared" si="58"/>
        <v>Taux</v>
      </c>
      <c r="H450" s="354" t="str">
        <f t="shared" si="59"/>
        <v/>
      </c>
      <c r="I450" s="695" t="s">
        <v>783</v>
      </c>
      <c r="J450" s="696"/>
    </row>
    <row r="451" spans="1:10" ht="28" customHeight="1">
      <c r="A451" s="62" t="s">
        <v>79</v>
      </c>
      <c r="B451" s="80" t="s">
        <v>1287</v>
      </c>
      <c r="C451" s="62"/>
      <c r="D451" s="65"/>
      <c r="E451" s="66"/>
      <c r="F451" s="66"/>
      <c r="G451" s="66"/>
      <c r="H451" s="66"/>
      <c r="I451" s="273"/>
      <c r="J451" s="274"/>
    </row>
    <row r="452" spans="1:10" ht="59.25" customHeight="1">
      <c r="A452" s="58" t="s">
        <v>79</v>
      </c>
      <c r="B452" s="376" t="s">
        <v>1288</v>
      </c>
      <c r="C452" s="352" t="s">
        <v>702</v>
      </c>
      <c r="D452" s="574" t="s">
        <v>311</v>
      </c>
      <c r="E452" s="353" t="str">
        <f>IFERROR(VLOOKUP(D452,'Page accueil'!$A$27:$C$33,3),"")</f>
        <v>Commentaire concernant l'action une fois qu'elle sera évaluée</v>
      </c>
      <c r="F452" s="354" t="str">
        <f>IFERROR(VLOOKUP(D452,'Page accueil'!$A$27:$C$33,2),"")</f>
        <v>Taux</v>
      </c>
      <c r="G452" s="354" t="str">
        <f>IFERROR(IF(A452="N/A","",F452),"")</f>
        <v>Taux</v>
      </c>
      <c r="H452" s="354" t="str">
        <f>IFERROR(IF(C452="N/A","",F452),"")</f>
        <v/>
      </c>
      <c r="I452" s="695" t="s">
        <v>783</v>
      </c>
      <c r="J452" s="696"/>
    </row>
    <row r="453" spans="1:10" ht="50.25" customHeight="1">
      <c r="A453" s="58" t="s">
        <v>79</v>
      </c>
      <c r="B453" s="376" t="s">
        <v>1289</v>
      </c>
      <c r="C453" s="352" t="s">
        <v>702</v>
      </c>
      <c r="D453" s="574" t="s">
        <v>311</v>
      </c>
      <c r="E453" s="353" t="str">
        <f>IFERROR(VLOOKUP(D453,'Page accueil'!$A$27:$C$33,3),"")</f>
        <v>Commentaire concernant l'action une fois qu'elle sera évaluée</v>
      </c>
      <c r="F453" s="354" t="str">
        <f>IFERROR(VLOOKUP(D453,'Page accueil'!$A$27:$C$33,2),"")</f>
        <v>Taux</v>
      </c>
      <c r="G453" s="354" t="str">
        <f>IFERROR(IF(A453="N/A","",F453),"")</f>
        <v>Taux</v>
      </c>
      <c r="H453" s="354" t="str">
        <f>IFERROR(IF(C453="N/A","",F453),"")</f>
        <v/>
      </c>
      <c r="I453" s="695" t="s">
        <v>783</v>
      </c>
      <c r="J453" s="696"/>
    </row>
    <row r="454" spans="1:10" ht="58.5" customHeight="1">
      <c r="A454" s="58" t="s">
        <v>79</v>
      </c>
      <c r="B454" s="376" t="s">
        <v>1290</v>
      </c>
      <c r="C454" s="352" t="s">
        <v>702</v>
      </c>
      <c r="D454" s="574" t="s">
        <v>311</v>
      </c>
      <c r="E454" s="353" t="str">
        <f>IFERROR(VLOOKUP(D454,'Page accueil'!$A$27:$C$33,3),"")</f>
        <v>Commentaire concernant l'action une fois qu'elle sera évaluée</v>
      </c>
      <c r="F454" s="354" t="str">
        <f>IFERROR(VLOOKUP(D454,'Page accueil'!$A$27:$C$33,2),"")</f>
        <v>Taux</v>
      </c>
      <c r="G454" s="354" t="str">
        <f>IFERROR(IF(A454="N/A","",F454),"")</f>
        <v>Taux</v>
      </c>
      <c r="H454" s="354" t="str">
        <f>IFERROR(IF(C454="N/A","",F454),"")</f>
        <v/>
      </c>
      <c r="I454" s="695" t="s">
        <v>783</v>
      </c>
      <c r="J454" s="696"/>
    </row>
    <row r="455" spans="1:10" ht="44" customHeight="1" thickBot="1">
      <c r="A455" s="83" t="s">
        <v>79</v>
      </c>
      <c r="B455" s="84" t="s">
        <v>1291</v>
      </c>
      <c r="C455" s="85" t="s">
        <v>702</v>
      </c>
      <c r="D455" s="574" t="s">
        <v>311</v>
      </c>
      <c r="E455" s="86" t="str">
        <f>IFERROR(VLOOKUP(D455,'Page accueil'!$A$27:$C$33,3),"")</f>
        <v>Commentaire concernant l'action une fois qu'elle sera évaluée</v>
      </c>
      <c r="F455" s="87" t="str">
        <f>IFERROR(VLOOKUP(D455,'Page accueil'!$A$27:$C$33,2),"")</f>
        <v>Taux</v>
      </c>
      <c r="G455" s="87" t="str">
        <f>IFERROR(IF(A455="N/A","",F455),"")</f>
        <v>Taux</v>
      </c>
      <c r="H455" s="87" t="str">
        <f>IFERROR(IF(C455="N/A","",F455),"")</f>
        <v/>
      </c>
      <c r="I455" s="697" t="s">
        <v>783</v>
      </c>
      <c r="J455" s="698"/>
    </row>
    <row r="456" spans="1:10" s="79" customFormat="1" ht="43" customHeight="1" thickBot="1">
      <c r="A456" s="93" t="s">
        <v>80</v>
      </c>
      <c r="B456" s="103" t="s">
        <v>237</v>
      </c>
      <c r="C456" s="93" t="s">
        <v>218</v>
      </c>
      <c r="D456" s="94" t="str">
        <f>IFERROR(VLOOKUP(F456,'Page accueil'!$A$36:$E$40,3),"")</f>
        <v/>
      </c>
      <c r="E456" s="94" t="str">
        <f>IFERROR(VLOOKUP(F456,'Page accueil'!$A$36:$E$40,5),"")</f>
        <v/>
      </c>
      <c r="F456" s="95" t="str">
        <f>IFERROR(AVERAGE(F457:F469),"")</f>
        <v/>
      </c>
      <c r="G456" s="96" t="str">
        <f t="shared" ref="G456:H456" si="60">IFERROR(AVERAGE(G457:G469),"")</f>
        <v/>
      </c>
      <c r="H456" s="97" t="str">
        <f t="shared" si="60"/>
        <v/>
      </c>
      <c r="I456" s="699" t="s">
        <v>783</v>
      </c>
      <c r="J456" s="700"/>
    </row>
    <row r="457" spans="1:10" ht="72" customHeight="1">
      <c r="A457" s="98" t="s">
        <v>80</v>
      </c>
      <c r="B457" s="99" t="s">
        <v>1135</v>
      </c>
      <c r="C457" s="100" t="s">
        <v>702</v>
      </c>
      <c r="D457" s="574" t="s">
        <v>311</v>
      </c>
      <c r="E457" s="101" t="str">
        <f>IFERROR(VLOOKUP(D457,'Page accueil'!$A$27:$C$33,3),"")</f>
        <v>Commentaire concernant l'action une fois qu'elle sera évaluée</v>
      </c>
      <c r="F457" s="102" t="str">
        <f>IFERROR(VLOOKUP(D457,'Page accueil'!$A$27:$C$33,2),"")</f>
        <v>Taux</v>
      </c>
      <c r="G457" s="102" t="str">
        <f t="shared" ref="G457:G469" si="61">IFERROR(IF(A457="N/A","",F457),"")</f>
        <v>Taux</v>
      </c>
      <c r="H457" s="102" t="str">
        <f t="shared" ref="H457:H469" si="62">IFERROR(IF(C457="N/A","",F457),"")</f>
        <v/>
      </c>
      <c r="I457" s="701" t="s">
        <v>783</v>
      </c>
      <c r="J457" s="702"/>
    </row>
    <row r="458" spans="1:10" ht="64.5" customHeight="1">
      <c r="A458" s="58" t="s">
        <v>80</v>
      </c>
      <c r="B458" s="376" t="s">
        <v>1136</v>
      </c>
      <c r="C458" s="352" t="s">
        <v>702</v>
      </c>
      <c r="D458" s="574" t="s">
        <v>311</v>
      </c>
      <c r="E458" s="353" t="str">
        <f>IFERROR(VLOOKUP(D458,'Page accueil'!$A$27:$C$33,3),"")</f>
        <v>Commentaire concernant l'action une fois qu'elle sera évaluée</v>
      </c>
      <c r="F458" s="354" t="str">
        <f>IFERROR(VLOOKUP(D458,'Page accueil'!$A$27:$C$33,2),"")</f>
        <v>Taux</v>
      </c>
      <c r="G458" s="354" t="str">
        <f t="shared" si="61"/>
        <v>Taux</v>
      </c>
      <c r="H458" s="354" t="str">
        <f t="shared" si="62"/>
        <v/>
      </c>
      <c r="I458" s="695" t="s">
        <v>783</v>
      </c>
      <c r="J458" s="696"/>
    </row>
    <row r="459" spans="1:10" ht="48.75" customHeight="1">
      <c r="A459" s="374" t="s">
        <v>702</v>
      </c>
      <c r="B459" s="373" t="s">
        <v>238</v>
      </c>
      <c r="C459" s="374" t="s">
        <v>281</v>
      </c>
      <c r="D459" s="574" t="s">
        <v>311</v>
      </c>
      <c r="E459" s="362" t="str">
        <f>IFERROR(VLOOKUP(D459,'Page accueil'!$A$27:$C$33,3),"")</f>
        <v>Commentaire concernant l'action une fois qu'elle sera évaluée</v>
      </c>
      <c r="F459" s="363" t="str">
        <f>IFERROR(VLOOKUP(D459,'Page accueil'!$A$27:$C$33,2),"")</f>
        <v>Taux</v>
      </c>
      <c r="G459" s="363" t="str">
        <f t="shared" si="61"/>
        <v/>
      </c>
      <c r="H459" s="363" t="str">
        <f t="shared" si="62"/>
        <v>Taux</v>
      </c>
      <c r="I459" s="695" t="s">
        <v>783</v>
      </c>
      <c r="J459" s="696"/>
    </row>
    <row r="460" spans="1:10" ht="57.5" customHeight="1">
      <c r="A460" s="374" t="s">
        <v>702</v>
      </c>
      <c r="B460" s="373" t="s">
        <v>239</v>
      </c>
      <c r="C460" s="374" t="s">
        <v>282</v>
      </c>
      <c r="D460" s="574" t="s">
        <v>311</v>
      </c>
      <c r="E460" s="362" t="str">
        <f>IFERROR(VLOOKUP(D460,'Page accueil'!$A$27:$C$33,3),"")</f>
        <v>Commentaire concernant l'action une fois qu'elle sera évaluée</v>
      </c>
      <c r="F460" s="363" t="str">
        <f>IFERROR(VLOOKUP(D460,'Page accueil'!$A$27:$C$33,2),"")</f>
        <v>Taux</v>
      </c>
      <c r="G460" s="363" t="str">
        <f t="shared" si="61"/>
        <v/>
      </c>
      <c r="H460" s="363" t="str">
        <f t="shared" si="62"/>
        <v>Taux</v>
      </c>
      <c r="I460" s="695" t="s">
        <v>783</v>
      </c>
      <c r="J460" s="696"/>
    </row>
    <row r="461" spans="1:10" ht="51.75" customHeight="1">
      <c r="A461" s="82" t="s">
        <v>80</v>
      </c>
      <c r="B461" s="356" t="s">
        <v>957</v>
      </c>
      <c r="C461" s="82" t="s">
        <v>218</v>
      </c>
      <c r="D461" s="574" t="s">
        <v>311</v>
      </c>
      <c r="E461" s="160" t="str">
        <f>IFERROR(VLOOKUP(D461,'Page accueil'!$A$27:$C$33,3),"")</f>
        <v>Commentaire concernant l'action une fois qu'elle sera évaluée</v>
      </c>
      <c r="F461" s="34" t="str">
        <f>IFERROR(VLOOKUP(D461,'Page accueil'!$A$27:$C$33,2),"")</f>
        <v>Taux</v>
      </c>
      <c r="G461" s="34" t="str">
        <f t="shared" si="61"/>
        <v>Taux</v>
      </c>
      <c r="H461" s="34" t="str">
        <f t="shared" si="62"/>
        <v>Taux</v>
      </c>
      <c r="I461" s="695" t="s">
        <v>783</v>
      </c>
      <c r="J461" s="696"/>
    </row>
    <row r="462" spans="1:10" ht="40.5" customHeight="1">
      <c r="A462" s="82" t="s">
        <v>261</v>
      </c>
      <c r="B462" s="356" t="s">
        <v>958</v>
      </c>
      <c r="C462" s="82" t="s">
        <v>283</v>
      </c>
      <c r="D462" s="574" t="s">
        <v>311</v>
      </c>
      <c r="E462" s="160" t="str">
        <f>IFERROR(VLOOKUP(D462,'Page accueil'!$A$27:$C$33,3),"")</f>
        <v>Commentaire concernant l'action une fois qu'elle sera évaluée</v>
      </c>
      <c r="F462" s="34" t="str">
        <f>IFERROR(VLOOKUP(D462,'Page accueil'!$A$27:$C$33,2),"")</f>
        <v>Taux</v>
      </c>
      <c r="G462" s="34" t="str">
        <f t="shared" si="61"/>
        <v>Taux</v>
      </c>
      <c r="H462" s="34" t="str">
        <f t="shared" si="62"/>
        <v>Taux</v>
      </c>
      <c r="I462" s="695" t="s">
        <v>783</v>
      </c>
      <c r="J462" s="696"/>
    </row>
    <row r="463" spans="1:10" ht="51" customHeight="1">
      <c r="A463" s="82" t="s">
        <v>262</v>
      </c>
      <c r="B463" s="356" t="s">
        <v>959</v>
      </c>
      <c r="C463" s="82" t="s">
        <v>284</v>
      </c>
      <c r="D463" s="574" t="s">
        <v>311</v>
      </c>
      <c r="E463" s="160" t="str">
        <f>IFERROR(VLOOKUP(D463,'Page accueil'!$A$27:$C$33,3),"")</f>
        <v>Commentaire concernant l'action une fois qu'elle sera évaluée</v>
      </c>
      <c r="F463" s="34" t="str">
        <f>IFERROR(VLOOKUP(D463,'Page accueil'!$A$27:$C$33,2),"")</f>
        <v>Taux</v>
      </c>
      <c r="G463" s="34" t="str">
        <f t="shared" si="61"/>
        <v>Taux</v>
      </c>
      <c r="H463" s="34" t="str">
        <f t="shared" si="62"/>
        <v>Taux</v>
      </c>
      <c r="I463" s="695" t="s">
        <v>783</v>
      </c>
      <c r="J463" s="696"/>
    </row>
    <row r="464" spans="1:10" ht="58.5" customHeight="1">
      <c r="A464" s="82" t="s">
        <v>263</v>
      </c>
      <c r="B464" s="356" t="s">
        <v>960</v>
      </c>
      <c r="C464" s="82" t="s">
        <v>285</v>
      </c>
      <c r="D464" s="574" t="s">
        <v>311</v>
      </c>
      <c r="E464" s="160" t="str">
        <f>IFERROR(VLOOKUP(D464,'Page accueil'!$A$27:$C$33,3),"")</f>
        <v>Commentaire concernant l'action une fois qu'elle sera évaluée</v>
      </c>
      <c r="F464" s="34" t="str">
        <f>IFERROR(VLOOKUP(D464,'Page accueil'!$A$27:$C$33,2),"")</f>
        <v>Taux</v>
      </c>
      <c r="G464" s="34" t="str">
        <f t="shared" si="61"/>
        <v>Taux</v>
      </c>
      <c r="H464" s="34" t="str">
        <f t="shared" si="62"/>
        <v>Taux</v>
      </c>
      <c r="I464" s="695" t="s">
        <v>783</v>
      </c>
      <c r="J464" s="696"/>
    </row>
    <row r="465" spans="1:10" ht="48" customHeight="1">
      <c r="A465" s="58" t="s">
        <v>264</v>
      </c>
      <c r="B465" s="376" t="s">
        <v>1134</v>
      </c>
      <c r="C465" s="352" t="s">
        <v>702</v>
      </c>
      <c r="D465" s="574" t="s">
        <v>311</v>
      </c>
      <c r="E465" s="353" t="str">
        <f>IFERROR(VLOOKUP(D465,'Page accueil'!$A$27:$C$33,3),"")</f>
        <v>Commentaire concernant l'action une fois qu'elle sera évaluée</v>
      </c>
      <c r="F465" s="354" t="str">
        <f>IFERROR(VLOOKUP(D465,'Page accueil'!$A$27:$C$33,2),"")</f>
        <v>Taux</v>
      </c>
      <c r="G465" s="354" t="str">
        <f t="shared" si="61"/>
        <v>Taux</v>
      </c>
      <c r="H465" s="354" t="str">
        <f t="shared" si="62"/>
        <v/>
      </c>
      <c r="I465" s="695" t="s">
        <v>783</v>
      </c>
      <c r="J465" s="696"/>
    </row>
    <row r="466" spans="1:10" ht="48" customHeight="1">
      <c r="A466" s="82" t="s">
        <v>265</v>
      </c>
      <c r="B466" s="356" t="s">
        <v>961</v>
      </c>
      <c r="C466" s="82" t="s">
        <v>286</v>
      </c>
      <c r="D466" s="574" t="s">
        <v>311</v>
      </c>
      <c r="E466" s="160" t="str">
        <f>IFERROR(VLOOKUP(D466,'Page accueil'!$A$27:$C$33,3),"")</f>
        <v>Commentaire concernant l'action une fois qu'elle sera évaluée</v>
      </c>
      <c r="F466" s="34" t="str">
        <f>IFERROR(VLOOKUP(D466,'Page accueil'!$A$27:$C$33,2),"")</f>
        <v>Taux</v>
      </c>
      <c r="G466" s="34" t="str">
        <f t="shared" si="61"/>
        <v>Taux</v>
      </c>
      <c r="H466" s="34" t="str">
        <f t="shared" si="62"/>
        <v>Taux</v>
      </c>
      <c r="I466" s="695" t="s">
        <v>783</v>
      </c>
      <c r="J466" s="696"/>
    </row>
    <row r="467" spans="1:10" ht="48" customHeight="1">
      <c r="A467" s="58" t="s">
        <v>80</v>
      </c>
      <c r="B467" s="376" t="s">
        <v>1132</v>
      </c>
      <c r="C467" s="352" t="s">
        <v>702</v>
      </c>
      <c r="D467" s="574" t="s">
        <v>311</v>
      </c>
      <c r="E467" s="353" t="str">
        <f>IFERROR(VLOOKUP(D467,'Page accueil'!$A$27:$C$33,3),"")</f>
        <v>Commentaire concernant l'action une fois qu'elle sera évaluée</v>
      </c>
      <c r="F467" s="354" t="str">
        <f>IFERROR(VLOOKUP(D467,'Page accueil'!$A$27:$C$33,2),"")</f>
        <v>Taux</v>
      </c>
      <c r="G467" s="354" t="str">
        <f t="shared" si="61"/>
        <v>Taux</v>
      </c>
      <c r="H467" s="354" t="str">
        <f t="shared" si="62"/>
        <v/>
      </c>
      <c r="I467" s="695" t="s">
        <v>783</v>
      </c>
      <c r="J467" s="696"/>
    </row>
    <row r="468" spans="1:10" ht="48" customHeight="1">
      <c r="A468" s="58" t="s">
        <v>266</v>
      </c>
      <c r="B468" s="376" t="s">
        <v>245</v>
      </c>
      <c r="C468" s="352" t="s">
        <v>702</v>
      </c>
      <c r="D468" s="574" t="s">
        <v>311</v>
      </c>
      <c r="E468" s="353" t="str">
        <f>IFERROR(VLOOKUP(D468,'Page accueil'!$A$27:$C$33,3),"")</f>
        <v>Commentaire concernant l'action une fois qu'elle sera évaluée</v>
      </c>
      <c r="F468" s="354" t="str">
        <f>IFERROR(VLOOKUP(D468,'Page accueil'!$A$27:$C$33,2),"")</f>
        <v>Taux</v>
      </c>
      <c r="G468" s="354" t="str">
        <f t="shared" si="61"/>
        <v>Taux</v>
      </c>
      <c r="H468" s="354" t="str">
        <f t="shared" si="62"/>
        <v/>
      </c>
      <c r="I468" s="695" t="s">
        <v>783</v>
      </c>
      <c r="J468" s="696"/>
    </row>
    <row r="469" spans="1:10" ht="48" customHeight="1" thickBot="1">
      <c r="A469" s="83" t="s">
        <v>80</v>
      </c>
      <c r="B469" s="84" t="s">
        <v>1133</v>
      </c>
      <c r="C469" s="85" t="s">
        <v>702</v>
      </c>
      <c r="D469" s="574" t="s">
        <v>311</v>
      </c>
      <c r="E469" s="86" t="str">
        <f>IFERROR(VLOOKUP(D469,'Page accueil'!$A$27:$C$33,3),"")</f>
        <v>Commentaire concernant l'action une fois qu'elle sera évaluée</v>
      </c>
      <c r="F469" s="87" t="str">
        <f>IFERROR(VLOOKUP(D469,'Page accueil'!$A$27:$C$33,2),"")</f>
        <v>Taux</v>
      </c>
      <c r="G469" s="87" t="str">
        <f t="shared" si="61"/>
        <v>Taux</v>
      </c>
      <c r="H469" s="87" t="str">
        <f t="shared" si="62"/>
        <v/>
      </c>
      <c r="I469" s="697" t="s">
        <v>783</v>
      </c>
      <c r="J469" s="698"/>
    </row>
    <row r="470" spans="1:10" s="79" customFormat="1" ht="43" customHeight="1" thickBot="1">
      <c r="A470" s="93" t="s">
        <v>81</v>
      </c>
      <c r="B470" s="93" t="s">
        <v>246</v>
      </c>
      <c r="C470" s="93">
        <v>10</v>
      </c>
      <c r="D470" s="94" t="str">
        <f>IFERROR(VLOOKUP(F470,'Page accueil'!$A$36:$E$40,3),"")</f>
        <v/>
      </c>
      <c r="E470" s="94" t="str">
        <f>IFERROR(VLOOKUP(F470,'Page accueil'!$A$36:$E$40,5),"")</f>
        <v/>
      </c>
      <c r="F470" s="95" t="str">
        <f>IFERROR(AVERAGE(F472:F495),"")</f>
        <v/>
      </c>
      <c r="G470" s="96" t="str">
        <f t="shared" ref="G470:H470" si="63">IFERROR(AVERAGE(G472:G495),"")</f>
        <v/>
      </c>
      <c r="H470" s="97" t="str">
        <f t="shared" si="63"/>
        <v/>
      </c>
      <c r="I470" s="699" t="s">
        <v>783</v>
      </c>
      <c r="J470" s="700"/>
    </row>
    <row r="471" spans="1:10" ht="28" customHeight="1">
      <c r="A471" s="88" t="s">
        <v>82</v>
      </c>
      <c r="B471" s="89" t="s">
        <v>121</v>
      </c>
      <c r="C471" s="88" t="s">
        <v>219</v>
      </c>
      <c r="D471" s="90"/>
      <c r="E471" s="91"/>
      <c r="F471" s="91"/>
      <c r="G471" s="91"/>
      <c r="H471" s="91"/>
      <c r="I471" s="275"/>
      <c r="J471" s="276"/>
    </row>
    <row r="472" spans="1:10" ht="57" customHeight="1">
      <c r="A472" s="374" t="s">
        <v>702</v>
      </c>
      <c r="B472" s="373" t="s">
        <v>1237</v>
      </c>
      <c r="C472" s="374" t="s">
        <v>219</v>
      </c>
      <c r="D472" s="574" t="s">
        <v>311</v>
      </c>
      <c r="E472" s="362" t="str">
        <f>IFERROR(VLOOKUP(D472,'Page accueil'!$A$27:$C$33,3),"")</f>
        <v>Commentaire concernant l'action une fois qu'elle sera évaluée</v>
      </c>
      <c r="F472" s="363" t="str">
        <f>IFERROR(VLOOKUP(D472,'Page accueil'!$A$27:$C$33,2),"")</f>
        <v>Taux</v>
      </c>
      <c r="G472" s="363" t="str">
        <f>IFERROR(IF(A472="N/A","",F472),"")</f>
        <v/>
      </c>
      <c r="H472" s="363" t="str">
        <f>IFERROR(IF(C472="N/A","",F472),"")</f>
        <v>Taux</v>
      </c>
      <c r="I472" s="695" t="s">
        <v>783</v>
      </c>
      <c r="J472" s="696"/>
    </row>
    <row r="473" spans="1:10" ht="47.25" customHeight="1">
      <c r="A473" s="374" t="s">
        <v>702</v>
      </c>
      <c r="B473" s="373" t="s">
        <v>248</v>
      </c>
      <c r="C473" s="374" t="s">
        <v>287</v>
      </c>
      <c r="D473" s="574" t="s">
        <v>311</v>
      </c>
      <c r="E473" s="362" t="str">
        <f>IFERROR(VLOOKUP(D473,'Page accueil'!$A$27:$C$33,3),"")</f>
        <v>Commentaire concernant l'action une fois qu'elle sera évaluée</v>
      </c>
      <c r="F473" s="363" t="str">
        <f>IFERROR(VLOOKUP(D473,'Page accueil'!$A$27:$C$33,2),"")</f>
        <v>Taux</v>
      </c>
      <c r="G473" s="363" t="str">
        <f>IFERROR(IF(A473="N/A","",F473),"")</f>
        <v/>
      </c>
      <c r="H473" s="363" t="str">
        <f>IFERROR(IF(C473="N/A","",F473),"")</f>
        <v>Taux</v>
      </c>
      <c r="I473" s="695" t="s">
        <v>783</v>
      </c>
      <c r="J473" s="696"/>
    </row>
    <row r="474" spans="1:10" ht="54" customHeight="1">
      <c r="A474" s="82" t="s">
        <v>81</v>
      </c>
      <c r="B474" s="356" t="s">
        <v>962</v>
      </c>
      <c r="C474" s="82" t="s">
        <v>288</v>
      </c>
      <c r="D474" s="574" t="s">
        <v>311</v>
      </c>
      <c r="E474" s="160" t="str">
        <f>IFERROR(VLOOKUP(D474,'Page accueil'!$A$27:$C$33,3),"")</f>
        <v>Commentaire concernant l'action une fois qu'elle sera évaluée</v>
      </c>
      <c r="F474" s="34" t="str">
        <f>IFERROR(VLOOKUP(D474,'Page accueil'!$A$27:$C$33,2),"")</f>
        <v>Taux</v>
      </c>
      <c r="G474" s="34" t="str">
        <f>IFERROR(IF(A474="N/A","",F474),"")</f>
        <v>Taux</v>
      </c>
      <c r="H474" s="34" t="str">
        <f>IFERROR(IF(C474="N/A","",F474),"")</f>
        <v>Taux</v>
      </c>
      <c r="I474" s="695" t="s">
        <v>783</v>
      </c>
      <c r="J474" s="696"/>
    </row>
    <row r="475" spans="1:10" ht="45.75" customHeight="1">
      <c r="A475" s="82" t="s">
        <v>81</v>
      </c>
      <c r="B475" s="356" t="s">
        <v>963</v>
      </c>
      <c r="C475" s="82" t="s">
        <v>289</v>
      </c>
      <c r="D475" s="574" t="s">
        <v>311</v>
      </c>
      <c r="E475" s="160" t="str">
        <f>IFERROR(VLOOKUP(D475,'Page accueil'!$A$27:$C$33,3),"")</f>
        <v>Commentaire concernant l'action une fois qu'elle sera évaluée</v>
      </c>
      <c r="F475" s="34" t="str">
        <f>IFERROR(VLOOKUP(D475,'Page accueil'!$A$27:$C$33,2),"")</f>
        <v>Taux</v>
      </c>
      <c r="G475" s="34" t="str">
        <f>IFERROR(IF(A475="N/A","",F475),"")</f>
        <v>Taux</v>
      </c>
      <c r="H475" s="34" t="str">
        <f>IFERROR(IF(C475="N/A","",F475),"")</f>
        <v>Taux</v>
      </c>
      <c r="I475" s="695" t="s">
        <v>783</v>
      </c>
      <c r="J475" s="696"/>
    </row>
    <row r="476" spans="1:10" ht="89" customHeight="1">
      <c r="A476" s="82" t="s">
        <v>81</v>
      </c>
      <c r="B476" s="356" t="s">
        <v>964</v>
      </c>
      <c r="C476" s="82" t="s">
        <v>220</v>
      </c>
      <c r="D476" s="574" t="s">
        <v>311</v>
      </c>
      <c r="E476" s="160" t="str">
        <f>IFERROR(VLOOKUP(D476,'Page accueil'!$A$27:$C$33,3),"")</f>
        <v>Commentaire concernant l'action une fois qu'elle sera évaluée</v>
      </c>
      <c r="F476" s="34" t="str">
        <f>IFERROR(VLOOKUP(D476,'Page accueil'!$A$27:$C$33,2),"")</f>
        <v>Taux</v>
      </c>
      <c r="G476" s="34" t="str">
        <f>IFERROR(IF(A476="N/A","",F476),"")</f>
        <v>Taux</v>
      </c>
      <c r="H476" s="34" t="str">
        <f>IFERROR(IF(C476="N/A","",F476),"")</f>
        <v>Taux</v>
      </c>
      <c r="I476" s="695" t="s">
        <v>783</v>
      </c>
      <c r="J476" s="696"/>
    </row>
    <row r="477" spans="1:10" ht="28" customHeight="1">
      <c r="A477" s="62" t="s">
        <v>83</v>
      </c>
      <c r="B477" s="80" t="s">
        <v>251</v>
      </c>
      <c r="C477" s="62" t="s">
        <v>214</v>
      </c>
      <c r="D477" s="65"/>
      <c r="E477" s="66"/>
      <c r="F477" s="66"/>
      <c r="G477" s="66"/>
      <c r="H477" s="66"/>
      <c r="I477" s="273"/>
      <c r="J477" s="274"/>
    </row>
    <row r="478" spans="1:10" ht="65.25" customHeight="1">
      <c r="A478" s="82" t="s">
        <v>267</v>
      </c>
      <c r="B478" s="356" t="s">
        <v>1116</v>
      </c>
      <c r="C478" s="82" t="s">
        <v>290</v>
      </c>
      <c r="D478" s="574" t="s">
        <v>311</v>
      </c>
      <c r="E478" s="160" t="str">
        <f>IFERROR(VLOOKUP(D478,'Page accueil'!$A$27:$C$33,3),"")</f>
        <v>Commentaire concernant l'action une fois qu'elle sera évaluée</v>
      </c>
      <c r="F478" s="34" t="str">
        <f>IFERROR(VLOOKUP(D478,'Page accueil'!$A$27:$C$33,2),"")</f>
        <v>Taux</v>
      </c>
      <c r="G478" s="34" t="str">
        <f t="shared" ref="G478:G486" si="64">IFERROR(IF(A478="N/A","",F478),"")</f>
        <v>Taux</v>
      </c>
      <c r="H478" s="34" t="str">
        <f t="shared" ref="H478:H486" si="65">IFERROR(IF(C478="N/A","",F478),"")</f>
        <v>Taux</v>
      </c>
      <c r="I478" s="695" t="s">
        <v>783</v>
      </c>
      <c r="J478" s="696"/>
    </row>
    <row r="479" spans="1:10" ht="57" customHeight="1">
      <c r="A479" s="82" t="s">
        <v>83</v>
      </c>
      <c r="B479" s="356" t="s">
        <v>965</v>
      </c>
      <c r="C479" s="82" t="s">
        <v>291</v>
      </c>
      <c r="D479" s="574" t="s">
        <v>311</v>
      </c>
      <c r="E479" s="160" t="str">
        <f>IFERROR(VLOOKUP(D479,'Page accueil'!$A$27:$C$33,3),"")</f>
        <v>Commentaire concernant l'action une fois qu'elle sera évaluée</v>
      </c>
      <c r="F479" s="34" t="str">
        <f>IFERROR(VLOOKUP(D479,'Page accueil'!$A$27:$C$33,2),"")</f>
        <v>Taux</v>
      </c>
      <c r="G479" s="34" t="str">
        <f t="shared" si="64"/>
        <v>Taux</v>
      </c>
      <c r="H479" s="34" t="str">
        <f t="shared" si="65"/>
        <v>Taux</v>
      </c>
      <c r="I479" s="695" t="s">
        <v>783</v>
      </c>
      <c r="J479" s="696"/>
    </row>
    <row r="480" spans="1:10" ht="72" customHeight="1">
      <c r="A480" s="82" t="s">
        <v>268</v>
      </c>
      <c r="B480" s="356" t="s">
        <v>1117</v>
      </c>
      <c r="C480" s="82" t="s">
        <v>292</v>
      </c>
      <c r="D480" s="574" t="s">
        <v>311</v>
      </c>
      <c r="E480" s="160" t="str">
        <f>IFERROR(VLOOKUP(D480,'Page accueil'!$A$27:$C$33,3),"")</f>
        <v>Commentaire concernant l'action une fois qu'elle sera évaluée</v>
      </c>
      <c r="F480" s="34" t="str">
        <f>IFERROR(VLOOKUP(D480,'Page accueil'!$A$27:$C$33,2),"")</f>
        <v>Taux</v>
      </c>
      <c r="G480" s="34" t="str">
        <f t="shared" si="64"/>
        <v>Taux</v>
      </c>
      <c r="H480" s="34" t="str">
        <f t="shared" si="65"/>
        <v>Taux</v>
      </c>
      <c r="I480" s="695" t="s">
        <v>783</v>
      </c>
      <c r="J480" s="696"/>
    </row>
    <row r="481" spans="1:10" ht="43.25" customHeight="1">
      <c r="A481" s="82" t="s">
        <v>83</v>
      </c>
      <c r="B481" s="356" t="s">
        <v>255</v>
      </c>
      <c r="C481" s="82" t="s">
        <v>215</v>
      </c>
      <c r="D481" s="574" t="s">
        <v>311</v>
      </c>
      <c r="E481" s="160" t="str">
        <f>IFERROR(VLOOKUP(D481,'Page accueil'!$A$27:$C$33,3),"")</f>
        <v>Commentaire concernant l'action une fois qu'elle sera évaluée</v>
      </c>
      <c r="F481" s="34" t="str">
        <f>IFERROR(VLOOKUP(D481,'Page accueil'!$A$27:$C$33,2),"")</f>
        <v>Taux</v>
      </c>
      <c r="G481" s="34" t="str">
        <f t="shared" si="64"/>
        <v>Taux</v>
      </c>
      <c r="H481" s="34" t="str">
        <f t="shared" si="65"/>
        <v>Taux</v>
      </c>
      <c r="I481" s="695" t="s">
        <v>783</v>
      </c>
      <c r="J481" s="696"/>
    </row>
    <row r="482" spans="1:10" ht="44.25" customHeight="1">
      <c r="A482" s="58" t="s">
        <v>269</v>
      </c>
      <c r="B482" s="376" t="s">
        <v>1129</v>
      </c>
      <c r="C482" s="352" t="s">
        <v>702</v>
      </c>
      <c r="D482" s="574" t="s">
        <v>311</v>
      </c>
      <c r="E482" s="353" t="str">
        <f>IFERROR(VLOOKUP(D482,'Page accueil'!$A$27:$C$33,3),"")</f>
        <v>Commentaire concernant l'action une fois qu'elle sera évaluée</v>
      </c>
      <c r="F482" s="354" t="str">
        <f>IFERROR(VLOOKUP(D482,'Page accueil'!$A$27:$C$33,2),"")</f>
        <v>Taux</v>
      </c>
      <c r="G482" s="354" t="str">
        <f t="shared" si="64"/>
        <v>Taux</v>
      </c>
      <c r="H482" s="354" t="str">
        <f t="shared" si="65"/>
        <v/>
      </c>
      <c r="I482" s="695" t="s">
        <v>783</v>
      </c>
      <c r="J482" s="696"/>
    </row>
    <row r="483" spans="1:10" ht="55.5" customHeight="1">
      <c r="A483" s="58" t="s">
        <v>270</v>
      </c>
      <c r="B483" s="376" t="s">
        <v>1130</v>
      </c>
      <c r="C483" s="352" t="s">
        <v>702</v>
      </c>
      <c r="D483" s="574" t="s">
        <v>311</v>
      </c>
      <c r="E483" s="353" t="str">
        <f>IFERROR(VLOOKUP(D483,'Page accueil'!$A$27:$C$33,3),"")</f>
        <v>Commentaire concernant l'action une fois qu'elle sera évaluée</v>
      </c>
      <c r="F483" s="354" t="str">
        <f>IFERROR(VLOOKUP(D483,'Page accueil'!$A$27:$C$33,2),"")</f>
        <v>Taux</v>
      </c>
      <c r="G483" s="354" t="str">
        <f t="shared" si="64"/>
        <v>Taux</v>
      </c>
      <c r="H483" s="354" t="str">
        <f t="shared" si="65"/>
        <v/>
      </c>
      <c r="I483" s="695" t="s">
        <v>783</v>
      </c>
      <c r="J483" s="696"/>
    </row>
    <row r="484" spans="1:10" ht="69.75" customHeight="1">
      <c r="A484" s="58" t="s">
        <v>271</v>
      </c>
      <c r="B484" s="376" t="s">
        <v>1131</v>
      </c>
      <c r="C484" s="352" t="s">
        <v>702</v>
      </c>
      <c r="D484" s="574" t="s">
        <v>311</v>
      </c>
      <c r="E484" s="353" t="str">
        <f>IFERROR(VLOOKUP(D484,'Page accueil'!$A$27:$C$33,3),"")</f>
        <v>Commentaire concernant l'action une fois qu'elle sera évaluée</v>
      </c>
      <c r="F484" s="354" t="str">
        <f>IFERROR(VLOOKUP(D484,'Page accueil'!$A$27:$C$33,2),"")</f>
        <v>Taux</v>
      </c>
      <c r="G484" s="354" t="str">
        <f t="shared" si="64"/>
        <v>Taux</v>
      </c>
      <c r="H484" s="354" t="str">
        <f t="shared" si="65"/>
        <v/>
      </c>
      <c r="I484" s="695" t="s">
        <v>783</v>
      </c>
      <c r="J484" s="696"/>
    </row>
    <row r="485" spans="1:10" ht="48" customHeight="1">
      <c r="A485" s="82" t="s">
        <v>272</v>
      </c>
      <c r="B485" s="356" t="s">
        <v>1118</v>
      </c>
      <c r="C485" s="82" t="s">
        <v>293</v>
      </c>
      <c r="D485" s="574" t="s">
        <v>311</v>
      </c>
      <c r="E485" s="160" t="str">
        <f>IFERROR(VLOOKUP(D485,'Page accueil'!$A$27:$C$33,3),"")</f>
        <v>Commentaire concernant l'action une fois qu'elle sera évaluée</v>
      </c>
      <c r="F485" s="34" t="str">
        <f>IFERROR(VLOOKUP(D485,'Page accueil'!$A$27:$C$33,2),"")</f>
        <v>Taux</v>
      </c>
      <c r="G485" s="34" t="str">
        <f t="shared" si="64"/>
        <v>Taux</v>
      </c>
      <c r="H485" s="34" t="str">
        <f t="shared" si="65"/>
        <v>Taux</v>
      </c>
      <c r="I485" s="695" t="s">
        <v>783</v>
      </c>
      <c r="J485" s="696"/>
    </row>
    <row r="486" spans="1:10" ht="44.25" customHeight="1">
      <c r="A486" s="82" t="s">
        <v>83</v>
      </c>
      <c r="B486" s="382" t="s">
        <v>1119</v>
      </c>
      <c r="C486" s="82" t="s">
        <v>294</v>
      </c>
      <c r="D486" s="574" t="s">
        <v>311</v>
      </c>
      <c r="E486" s="160" t="str">
        <f>IFERROR(VLOOKUP(D486,'Page accueil'!$A$27:$C$33,3),"")</f>
        <v>Commentaire concernant l'action une fois qu'elle sera évaluée</v>
      </c>
      <c r="F486" s="34" t="str">
        <f>IFERROR(VLOOKUP(D486,'Page accueil'!$A$27:$C$33,2),"")</f>
        <v>Taux</v>
      </c>
      <c r="G486" s="34" t="str">
        <f t="shared" si="64"/>
        <v>Taux</v>
      </c>
      <c r="H486" s="34" t="str">
        <f t="shared" si="65"/>
        <v>Taux</v>
      </c>
      <c r="I486" s="695" t="s">
        <v>783</v>
      </c>
      <c r="J486" s="696"/>
    </row>
    <row r="487" spans="1:10" ht="28" customHeight="1">
      <c r="A487" s="62" t="s">
        <v>84</v>
      </c>
      <c r="B487" s="80" t="s">
        <v>258</v>
      </c>
      <c r="C487" s="62"/>
      <c r="D487" s="76"/>
      <c r="E487" s="77"/>
      <c r="F487" s="77"/>
      <c r="G487" s="77"/>
      <c r="H487" s="77"/>
      <c r="I487" s="277"/>
      <c r="J487" s="278"/>
    </row>
    <row r="488" spans="1:10" ht="48" customHeight="1">
      <c r="A488" s="83" t="s">
        <v>84</v>
      </c>
      <c r="B488" s="376" t="s">
        <v>1121</v>
      </c>
      <c r="C488" s="58" t="s">
        <v>702</v>
      </c>
      <c r="D488" s="574" t="s">
        <v>311</v>
      </c>
      <c r="E488" s="353" t="str">
        <f>IFERROR(VLOOKUP(D488,'Page accueil'!$A$27:$C$33,3),"")</f>
        <v>Commentaire concernant l'action une fois qu'elle sera évaluée</v>
      </c>
      <c r="F488" s="354" t="str">
        <f>IFERROR(VLOOKUP(D488,'Page accueil'!$A$27:$C$33,2),"")</f>
        <v>Taux</v>
      </c>
      <c r="G488" s="354" t="str">
        <f t="shared" ref="G488:G495" si="66">IFERROR(IF(A488="N/A","",F488),"")</f>
        <v>Taux</v>
      </c>
      <c r="H488" s="354" t="str">
        <f t="shared" ref="H488:H495" si="67">IFERROR(IF(C488="N/A","",F488),"")</f>
        <v/>
      </c>
      <c r="I488" s="695" t="s">
        <v>783</v>
      </c>
      <c r="J488" s="696"/>
    </row>
    <row r="489" spans="1:10" ht="42" customHeight="1">
      <c r="A489" s="83" t="s">
        <v>84</v>
      </c>
      <c r="B489" s="376" t="s">
        <v>1122</v>
      </c>
      <c r="C489" s="58" t="s">
        <v>702</v>
      </c>
      <c r="D489" s="574" t="s">
        <v>311</v>
      </c>
      <c r="E489" s="353" t="str">
        <f>IFERROR(VLOOKUP(D489,'Page accueil'!$A$27:$C$33,3),"")</f>
        <v>Commentaire concernant l'action une fois qu'elle sera évaluée</v>
      </c>
      <c r="F489" s="354" t="str">
        <f>IFERROR(VLOOKUP(D489,'Page accueil'!$A$27:$C$33,2),"")</f>
        <v>Taux</v>
      </c>
      <c r="G489" s="354" t="str">
        <f t="shared" si="66"/>
        <v>Taux</v>
      </c>
      <c r="H489" s="354" t="str">
        <f t="shared" si="67"/>
        <v/>
      </c>
      <c r="I489" s="695" t="s">
        <v>783</v>
      </c>
      <c r="J489" s="696"/>
    </row>
    <row r="490" spans="1:10" ht="48" customHeight="1">
      <c r="A490" s="83" t="s">
        <v>84</v>
      </c>
      <c r="B490" s="376" t="s">
        <v>1123</v>
      </c>
      <c r="C490" s="58" t="s">
        <v>702</v>
      </c>
      <c r="D490" s="574" t="s">
        <v>311</v>
      </c>
      <c r="E490" s="353" t="str">
        <f>IFERROR(VLOOKUP(D490,'Page accueil'!$A$27:$C$33,3),"")</f>
        <v>Commentaire concernant l'action une fois qu'elle sera évaluée</v>
      </c>
      <c r="F490" s="354" t="str">
        <f>IFERROR(VLOOKUP(D490,'Page accueil'!$A$27:$C$33,2),"")</f>
        <v>Taux</v>
      </c>
      <c r="G490" s="354" t="str">
        <f t="shared" si="66"/>
        <v>Taux</v>
      </c>
      <c r="H490" s="354" t="str">
        <f t="shared" si="67"/>
        <v/>
      </c>
      <c r="I490" s="695" t="s">
        <v>783</v>
      </c>
      <c r="J490" s="696"/>
    </row>
    <row r="491" spans="1:10" ht="45.75" customHeight="1">
      <c r="A491" s="83" t="s">
        <v>84</v>
      </c>
      <c r="B491" s="376" t="s">
        <v>1124</v>
      </c>
      <c r="C491" s="58" t="s">
        <v>702</v>
      </c>
      <c r="D491" s="574" t="s">
        <v>311</v>
      </c>
      <c r="E491" s="353" t="str">
        <f>IFERROR(VLOOKUP(D491,'Page accueil'!$A$27:$C$33,3),"")</f>
        <v>Commentaire concernant l'action une fois qu'elle sera évaluée</v>
      </c>
      <c r="F491" s="354" t="str">
        <f>IFERROR(VLOOKUP(D491,'Page accueil'!$A$27:$C$33,2),"")</f>
        <v>Taux</v>
      </c>
      <c r="G491" s="354" t="str">
        <f t="shared" si="66"/>
        <v>Taux</v>
      </c>
      <c r="H491" s="354" t="str">
        <f t="shared" si="67"/>
        <v/>
      </c>
      <c r="I491" s="695" t="s">
        <v>783</v>
      </c>
      <c r="J491" s="696"/>
    </row>
    <row r="492" spans="1:10" ht="69" customHeight="1">
      <c r="A492" s="83" t="s">
        <v>84</v>
      </c>
      <c r="B492" s="376" t="s">
        <v>1125</v>
      </c>
      <c r="C492" s="58" t="s">
        <v>702</v>
      </c>
      <c r="D492" s="574" t="s">
        <v>311</v>
      </c>
      <c r="E492" s="353" t="str">
        <f>IFERROR(VLOOKUP(D492,'Page accueil'!$A$27:$C$33,3),"")</f>
        <v>Commentaire concernant l'action une fois qu'elle sera évaluée</v>
      </c>
      <c r="F492" s="354" t="str">
        <f>IFERROR(VLOOKUP(D492,'Page accueil'!$A$27:$C$33,2),"")</f>
        <v>Taux</v>
      </c>
      <c r="G492" s="354" t="str">
        <f t="shared" si="66"/>
        <v>Taux</v>
      </c>
      <c r="H492" s="354" t="str">
        <f t="shared" si="67"/>
        <v/>
      </c>
      <c r="I492" s="695" t="s">
        <v>783</v>
      </c>
      <c r="J492" s="696"/>
    </row>
    <row r="493" spans="1:10" ht="67.5" customHeight="1">
      <c r="A493" s="83" t="s">
        <v>84</v>
      </c>
      <c r="B493" s="376" t="s">
        <v>1126</v>
      </c>
      <c r="C493" s="58" t="s">
        <v>702</v>
      </c>
      <c r="D493" s="574" t="s">
        <v>311</v>
      </c>
      <c r="E493" s="353" t="str">
        <f>IFERROR(VLOOKUP(D493,'Page accueil'!$A$27:$C$33,3),"")</f>
        <v>Commentaire concernant l'action une fois qu'elle sera évaluée</v>
      </c>
      <c r="F493" s="354" t="str">
        <f>IFERROR(VLOOKUP(D493,'Page accueil'!$A$27:$C$33,2),"")</f>
        <v>Taux</v>
      </c>
      <c r="G493" s="354" t="str">
        <f t="shared" si="66"/>
        <v>Taux</v>
      </c>
      <c r="H493" s="354" t="str">
        <f t="shared" si="67"/>
        <v/>
      </c>
      <c r="I493" s="695" t="s">
        <v>783</v>
      </c>
      <c r="J493" s="696"/>
    </row>
    <row r="494" spans="1:10" ht="53" customHeight="1">
      <c r="A494" s="83" t="s">
        <v>84</v>
      </c>
      <c r="B494" s="376" t="s">
        <v>1127</v>
      </c>
      <c r="C494" s="58" t="s">
        <v>702</v>
      </c>
      <c r="D494" s="574" t="s">
        <v>311</v>
      </c>
      <c r="E494" s="353" t="str">
        <f>IFERROR(VLOOKUP(D494,'Page accueil'!$A$27:$C$33,3),"")</f>
        <v>Commentaire concernant l'action une fois qu'elle sera évaluée</v>
      </c>
      <c r="F494" s="354" t="str">
        <f>IFERROR(VLOOKUP(D494,'Page accueil'!$A$27:$C$33,2),"")</f>
        <v>Taux</v>
      </c>
      <c r="G494" s="354" t="str">
        <f t="shared" si="66"/>
        <v>Taux</v>
      </c>
      <c r="H494" s="354" t="str">
        <f t="shared" si="67"/>
        <v/>
      </c>
      <c r="I494" s="695" t="s">
        <v>783</v>
      </c>
      <c r="J494" s="696"/>
    </row>
    <row r="495" spans="1:10" ht="53" customHeight="1">
      <c r="A495" s="58" t="s">
        <v>84</v>
      </c>
      <c r="B495" s="393" t="s">
        <v>1128</v>
      </c>
      <c r="C495" s="58" t="s">
        <v>702</v>
      </c>
      <c r="D495" s="574" t="s">
        <v>311</v>
      </c>
      <c r="E495" s="401" t="str">
        <f>IFERROR(VLOOKUP(D495,'Page accueil'!$A$27:$C$33,3),"")</f>
        <v>Commentaire concernant l'action une fois qu'elle sera évaluée</v>
      </c>
      <c r="F495" s="402" t="str">
        <f>IFERROR(VLOOKUP(D495,'Page accueil'!$A$27:$C$33,2),"")</f>
        <v>Taux</v>
      </c>
      <c r="G495" s="402" t="str">
        <f t="shared" si="66"/>
        <v>Taux</v>
      </c>
      <c r="H495" s="402" t="str">
        <f t="shared" si="67"/>
        <v/>
      </c>
      <c r="I495" s="695" t="s">
        <v>783</v>
      </c>
      <c r="J495" s="696"/>
    </row>
  </sheetData>
  <sheetProtection sheet="1" objects="1" scenarios="1" formatCells="0" formatColumns="0" formatRows="0"/>
  <customSheetViews>
    <customSheetView guid="{C04EE900-347E-40AF-A329-1A9B259161F0}" scale="118" topLeftCell="A322">
      <selection activeCell="C325" sqref="C325"/>
      <pageSetup paperSize="9" orientation="portrait"/>
    </customSheetView>
  </customSheetViews>
  <mergeCells count="483">
    <mergeCell ref="D13:F13"/>
    <mergeCell ref="D14:F14"/>
    <mergeCell ref="A3:J3"/>
    <mergeCell ref="H13:J13"/>
    <mergeCell ref="H14:J14"/>
    <mergeCell ref="I67:J67"/>
    <mergeCell ref="A4:B4"/>
    <mergeCell ref="C4:E4"/>
    <mergeCell ref="G4:H4"/>
    <mergeCell ref="A5:B5"/>
    <mergeCell ref="C5:E5"/>
    <mergeCell ref="G5:H5"/>
    <mergeCell ref="A6:B6"/>
    <mergeCell ref="F6:F7"/>
    <mergeCell ref="G6:J7"/>
    <mergeCell ref="A7:B7"/>
    <mergeCell ref="I20:J20"/>
    <mergeCell ref="I52:J52"/>
    <mergeCell ref="I54:J54"/>
    <mergeCell ref="I36:J36"/>
    <mergeCell ref="I37:J37"/>
    <mergeCell ref="I38:J38"/>
    <mergeCell ref="I47:J47"/>
    <mergeCell ref="I48:J48"/>
    <mergeCell ref="A2:H2"/>
    <mergeCell ref="F9:J9"/>
    <mergeCell ref="F10:J10"/>
    <mergeCell ref="A9:C9"/>
    <mergeCell ref="A10:C10"/>
    <mergeCell ref="D9:E10"/>
    <mergeCell ref="I60:J60"/>
    <mergeCell ref="I61:J61"/>
    <mergeCell ref="I417:J417"/>
    <mergeCell ref="I325:J325"/>
    <mergeCell ref="I326:J326"/>
    <mergeCell ref="I327:J327"/>
    <mergeCell ref="I328:J328"/>
    <mergeCell ref="I329:J329"/>
    <mergeCell ref="I340:J340"/>
    <mergeCell ref="I416:J416"/>
    <mergeCell ref="A339:A340"/>
    <mergeCell ref="A353:A354"/>
    <mergeCell ref="C285:C286"/>
    <mergeCell ref="C287:C289"/>
    <mergeCell ref="I289:J289"/>
    <mergeCell ref="I290:J290"/>
    <mergeCell ref="I292:J292"/>
    <mergeCell ref="I293:J293"/>
    <mergeCell ref="I302:J302"/>
    <mergeCell ref="I303:J303"/>
    <mergeCell ref="I304:J304"/>
    <mergeCell ref="I306:J306"/>
    <mergeCell ref="I307:J307"/>
    <mergeCell ref="I413:J413"/>
    <mergeCell ref="I309:J309"/>
    <mergeCell ref="I310:J310"/>
    <mergeCell ref="I311:J311"/>
    <mergeCell ref="I312:J312"/>
    <mergeCell ref="I313:J313"/>
    <mergeCell ref="I323:J323"/>
    <mergeCell ref="I324:J324"/>
    <mergeCell ref="I330:J330"/>
    <mergeCell ref="I331:J331"/>
    <mergeCell ref="I332:J332"/>
    <mergeCell ref="I333:J333"/>
    <mergeCell ref="I334:J334"/>
    <mergeCell ref="I454:J454"/>
    <mergeCell ref="I455:J455"/>
    <mergeCell ref="I456:J456"/>
    <mergeCell ref="I457:J457"/>
    <mergeCell ref="I343:J343"/>
    <mergeCell ref="I344:J344"/>
    <mergeCell ref="I354:J354"/>
    <mergeCell ref="I345:J345"/>
    <mergeCell ref="I346:J346"/>
    <mergeCell ref="I347:J347"/>
    <mergeCell ref="I348:J348"/>
    <mergeCell ref="I349:J349"/>
    <mergeCell ref="I360:J360"/>
    <mergeCell ref="I361:J361"/>
    <mergeCell ref="I362:J362"/>
    <mergeCell ref="I363:J363"/>
    <mergeCell ref="I364:J364"/>
    <mergeCell ref="I355:J355"/>
    <mergeCell ref="I356:J356"/>
    <mergeCell ref="I418:J418"/>
    <mergeCell ref="I352:J352"/>
    <mergeCell ref="I353:J353"/>
    <mergeCell ref="I341:J341"/>
    <mergeCell ref="I342:J342"/>
    <mergeCell ref="I409:J409"/>
    <mergeCell ref="I410:J410"/>
    <mergeCell ref="I411:J411"/>
    <mergeCell ref="I412:J412"/>
    <mergeCell ref="C273:C274"/>
    <mergeCell ref="I294:J294"/>
    <mergeCell ref="I296:J296"/>
    <mergeCell ref="I319:J319"/>
    <mergeCell ref="I321:J321"/>
    <mergeCell ref="I322:J322"/>
    <mergeCell ref="I314:J314"/>
    <mergeCell ref="I315:J315"/>
    <mergeCell ref="I316:J316"/>
    <mergeCell ref="I317:J317"/>
    <mergeCell ref="I318:J318"/>
    <mergeCell ref="I297:J297"/>
    <mergeCell ref="I298:J298"/>
    <mergeCell ref="I299:J299"/>
    <mergeCell ref="I300:J300"/>
    <mergeCell ref="I301:J301"/>
    <mergeCell ref="I16:J16"/>
    <mergeCell ref="I17:J17"/>
    <mergeCell ref="I18:J18"/>
    <mergeCell ref="I19:J19"/>
    <mergeCell ref="I458:J458"/>
    <mergeCell ref="I459:J459"/>
    <mergeCell ref="I460:J460"/>
    <mergeCell ref="I461:J461"/>
    <mergeCell ref="I462:J462"/>
    <mergeCell ref="I308:J308"/>
    <mergeCell ref="I408:J408"/>
    <mergeCell ref="I414:J414"/>
    <mergeCell ref="I275:J275"/>
    <mergeCell ref="I276:J276"/>
    <mergeCell ref="I277:J277"/>
    <mergeCell ref="I278:J278"/>
    <mergeCell ref="I279:J279"/>
    <mergeCell ref="I335:J335"/>
    <mergeCell ref="I336:J336"/>
    <mergeCell ref="I337:J337"/>
    <mergeCell ref="I338:J338"/>
    <mergeCell ref="I339:J339"/>
    <mergeCell ref="I350:J350"/>
    <mergeCell ref="I351:J351"/>
    <mergeCell ref="I56:J56"/>
    <mergeCell ref="I57:J57"/>
    <mergeCell ref="I58:J58"/>
    <mergeCell ref="I59:J59"/>
    <mergeCell ref="C235:C236"/>
    <mergeCell ref="A273:A274"/>
    <mergeCell ref="A208:A212"/>
    <mergeCell ref="A12:J12"/>
    <mergeCell ref="I55:J55"/>
    <mergeCell ref="I31:J31"/>
    <mergeCell ref="I32:J32"/>
    <mergeCell ref="I33:J33"/>
    <mergeCell ref="I34:J34"/>
    <mergeCell ref="I35:J35"/>
    <mergeCell ref="I26:J26"/>
    <mergeCell ref="I27:J27"/>
    <mergeCell ref="I28:J28"/>
    <mergeCell ref="I29:J29"/>
    <mergeCell ref="I30:J30"/>
    <mergeCell ref="I21:J21"/>
    <mergeCell ref="I22:J22"/>
    <mergeCell ref="I23:J23"/>
    <mergeCell ref="I24:J24"/>
    <mergeCell ref="I25:J25"/>
    <mergeCell ref="I40:J40"/>
    <mergeCell ref="I41:J41"/>
    <mergeCell ref="I42:J42"/>
    <mergeCell ref="I44:J44"/>
    <mergeCell ref="I45:J45"/>
    <mergeCell ref="I46:J46"/>
    <mergeCell ref="I49:J49"/>
    <mergeCell ref="I50:J50"/>
    <mergeCell ref="I51:J51"/>
    <mergeCell ref="I71:J71"/>
    <mergeCell ref="I72:J72"/>
    <mergeCell ref="I74:J74"/>
    <mergeCell ref="I62:J62"/>
    <mergeCell ref="I63:J63"/>
    <mergeCell ref="I64:J64"/>
    <mergeCell ref="I66:J66"/>
    <mergeCell ref="I68:J68"/>
    <mergeCell ref="I81:J81"/>
    <mergeCell ref="I78:J78"/>
    <mergeCell ref="I69:J69"/>
    <mergeCell ref="I70:J70"/>
    <mergeCell ref="I82:J82"/>
    <mergeCell ref="I83:J83"/>
    <mergeCell ref="I84:J84"/>
    <mergeCell ref="I85:J85"/>
    <mergeCell ref="I75:J75"/>
    <mergeCell ref="I76:J76"/>
    <mergeCell ref="I77:J77"/>
    <mergeCell ref="I79:J79"/>
    <mergeCell ref="I80:J80"/>
    <mergeCell ref="I92:J92"/>
    <mergeCell ref="I93:J93"/>
    <mergeCell ref="I94:J94"/>
    <mergeCell ref="I95:J95"/>
    <mergeCell ref="I96:J96"/>
    <mergeCell ref="I86:J86"/>
    <mergeCell ref="I87:J87"/>
    <mergeCell ref="I88:J88"/>
    <mergeCell ref="I90:J90"/>
    <mergeCell ref="I91:J91"/>
    <mergeCell ref="I102:J102"/>
    <mergeCell ref="I103:J103"/>
    <mergeCell ref="I104:J104"/>
    <mergeCell ref="I105:J105"/>
    <mergeCell ref="I106:J106"/>
    <mergeCell ref="I97:J97"/>
    <mergeCell ref="I98:J98"/>
    <mergeCell ref="I99:J99"/>
    <mergeCell ref="I100:J100"/>
    <mergeCell ref="I101:J101"/>
    <mergeCell ref="I112:J112"/>
    <mergeCell ref="I113:J113"/>
    <mergeCell ref="I114:J114"/>
    <mergeCell ref="I115:J115"/>
    <mergeCell ref="I116:J116"/>
    <mergeCell ref="I107:J107"/>
    <mergeCell ref="I108:J108"/>
    <mergeCell ref="I109:J109"/>
    <mergeCell ref="I110:J110"/>
    <mergeCell ref="I111:J111"/>
    <mergeCell ref="I122:J122"/>
    <mergeCell ref="I123:J123"/>
    <mergeCell ref="I124:J124"/>
    <mergeCell ref="I125:J125"/>
    <mergeCell ref="I126:J126"/>
    <mergeCell ref="I117:J117"/>
    <mergeCell ref="I118:J118"/>
    <mergeCell ref="I119:J119"/>
    <mergeCell ref="I120:J120"/>
    <mergeCell ref="I121:J121"/>
    <mergeCell ref="I132:J132"/>
    <mergeCell ref="I134:J134"/>
    <mergeCell ref="I135:J135"/>
    <mergeCell ref="I136:J136"/>
    <mergeCell ref="I137:J137"/>
    <mergeCell ref="I127:J127"/>
    <mergeCell ref="I128:J128"/>
    <mergeCell ref="I129:J129"/>
    <mergeCell ref="I130:J130"/>
    <mergeCell ref="I131:J131"/>
    <mergeCell ref="I148:J148"/>
    <mergeCell ref="I149:J149"/>
    <mergeCell ref="I150:J150"/>
    <mergeCell ref="I151:J151"/>
    <mergeCell ref="I152:J152"/>
    <mergeCell ref="I138:J138"/>
    <mergeCell ref="I139:J139"/>
    <mergeCell ref="I140:J140"/>
    <mergeCell ref="I146:J146"/>
    <mergeCell ref="I147:J147"/>
    <mergeCell ref="I142:J142"/>
    <mergeCell ref="I143:J143"/>
    <mergeCell ref="I144:J144"/>
    <mergeCell ref="I145:J145"/>
    <mergeCell ref="I158:J158"/>
    <mergeCell ref="I159:J159"/>
    <mergeCell ref="I160:J160"/>
    <mergeCell ref="I161:J161"/>
    <mergeCell ref="I153:J153"/>
    <mergeCell ref="I154:J154"/>
    <mergeCell ref="I155:J155"/>
    <mergeCell ref="I156:J156"/>
    <mergeCell ref="I157:J157"/>
    <mergeCell ref="I169:J169"/>
    <mergeCell ref="I170:J170"/>
    <mergeCell ref="I171:J171"/>
    <mergeCell ref="I172:J172"/>
    <mergeCell ref="I173:J173"/>
    <mergeCell ref="I162:J162"/>
    <mergeCell ref="I163:J163"/>
    <mergeCell ref="I165:J165"/>
    <mergeCell ref="I166:J166"/>
    <mergeCell ref="I168:J168"/>
    <mergeCell ref="I179:J179"/>
    <mergeCell ref="I180:J180"/>
    <mergeCell ref="I181:J181"/>
    <mergeCell ref="I182:J182"/>
    <mergeCell ref="I183:J183"/>
    <mergeCell ref="I174:J174"/>
    <mergeCell ref="I175:J175"/>
    <mergeCell ref="I176:J176"/>
    <mergeCell ref="I177:J177"/>
    <mergeCell ref="I178:J178"/>
    <mergeCell ref="I190:J190"/>
    <mergeCell ref="I191:J191"/>
    <mergeCell ref="I192:J192"/>
    <mergeCell ref="I193:J193"/>
    <mergeCell ref="I194:J194"/>
    <mergeCell ref="I184:J184"/>
    <mergeCell ref="I186:J186"/>
    <mergeCell ref="I187:J187"/>
    <mergeCell ref="I188:J188"/>
    <mergeCell ref="I189:J189"/>
    <mergeCell ref="I205:J205"/>
    <mergeCell ref="I206:J206"/>
    <mergeCell ref="I207:J207"/>
    <mergeCell ref="I208:J208"/>
    <mergeCell ref="I209:J209"/>
    <mergeCell ref="I195:J195"/>
    <mergeCell ref="I196:J196"/>
    <mergeCell ref="I200:J200"/>
    <mergeCell ref="I201:J201"/>
    <mergeCell ref="I204:J204"/>
    <mergeCell ref="I197:J197"/>
    <mergeCell ref="I198:J198"/>
    <mergeCell ref="I199:J199"/>
    <mergeCell ref="I202:J202"/>
    <mergeCell ref="I203:J203"/>
    <mergeCell ref="I215:J215"/>
    <mergeCell ref="I216:J216"/>
    <mergeCell ref="I217:J217"/>
    <mergeCell ref="I218:J218"/>
    <mergeCell ref="I219:J219"/>
    <mergeCell ref="I210:J210"/>
    <mergeCell ref="I211:J211"/>
    <mergeCell ref="I212:J212"/>
    <mergeCell ref="I213:J213"/>
    <mergeCell ref="I214:J214"/>
    <mergeCell ref="I225:J225"/>
    <mergeCell ref="I226:J226"/>
    <mergeCell ref="I227:J227"/>
    <mergeCell ref="I228:J228"/>
    <mergeCell ref="I229:J229"/>
    <mergeCell ref="I220:J220"/>
    <mergeCell ref="I221:J221"/>
    <mergeCell ref="I222:J222"/>
    <mergeCell ref="I223:J223"/>
    <mergeCell ref="I224:J224"/>
    <mergeCell ref="I235:J235"/>
    <mergeCell ref="I236:J236"/>
    <mergeCell ref="I237:J237"/>
    <mergeCell ref="I238:J238"/>
    <mergeCell ref="I239:J239"/>
    <mergeCell ref="I230:J230"/>
    <mergeCell ref="I231:J231"/>
    <mergeCell ref="I232:J232"/>
    <mergeCell ref="I233:J233"/>
    <mergeCell ref="I234:J234"/>
    <mergeCell ref="I245:J245"/>
    <mergeCell ref="I246:J246"/>
    <mergeCell ref="I247:J247"/>
    <mergeCell ref="I248:J248"/>
    <mergeCell ref="I249:J249"/>
    <mergeCell ref="I240:J240"/>
    <mergeCell ref="I241:J241"/>
    <mergeCell ref="I242:J242"/>
    <mergeCell ref="I243:J243"/>
    <mergeCell ref="I244:J244"/>
    <mergeCell ref="I255:J255"/>
    <mergeCell ref="I256:J256"/>
    <mergeCell ref="I257:J257"/>
    <mergeCell ref="I258:J258"/>
    <mergeCell ref="I259:J259"/>
    <mergeCell ref="I250:J250"/>
    <mergeCell ref="I251:J251"/>
    <mergeCell ref="I252:J252"/>
    <mergeCell ref="I253:J253"/>
    <mergeCell ref="I254:J254"/>
    <mergeCell ref="I265:J265"/>
    <mergeCell ref="I266:J266"/>
    <mergeCell ref="I267:J267"/>
    <mergeCell ref="I268:J268"/>
    <mergeCell ref="I269:J269"/>
    <mergeCell ref="I260:J260"/>
    <mergeCell ref="I261:J261"/>
    <mergeCell ref="I262:J262"/>
    <mergeCell ref="I263:J263"/>
    <mergeCell ref="I264:J264"/>
    <mergeCell ref="I270:J270"/>
    <mergeCell ref="I271:J271"/>
    <mergeCell ref="I272:J272"/>
    <mergeCell ref="I273:J273"/>
    <mergeCell ref="I274:J274"/>
    <mergeCell ref="I285:J285"/>
    <mergeCell ref="I286:J286"/>
    <mergeCell ref="I287:J287"/>
    <mergeCell ref="I288:J288"/>
    <mergeCell ref="I280:J280"/>
    <mergeCell ref="I281:J281"/>
    <mergeCell ref="I282:J282"/>
    <mergeCell ref="I283:J283"/>
    <mergeCell ref="I284:J284"/>
    <mergeCell ref="I357:J357"/>
    <mergeCell ref="I358:J358"/>
    <mergeCell ref="I359:J359"/>
    <mergeCell ref="I370:J370"/>
    <mergeCell ref="I371:J371"/>
    <mergeCell ref="I372:J372"/>
    <mergeCell ref="I373:J373"/>
    <mergeCell ref="I374:J374"/>
    <mergeCell ref="I365:J365"/>
    <mergeCell ref="I366:J366"/>
    <mergeCell ref="I367:J367"/>
    <mergeCell ref="I368:J368"/>
    <mergeCell ref="I369:J369"/>
    <mergeCell ref="I380:J380"/>
    <mergeCell ref="I382:J382"/>
    <mergeCell ref="I383:J383"/>
    <mergeCell ref="I384:J384"/>
    <mergeCell ref="I385:J385"/>
    <mergeCell ref="I375:J375"/>
    <mergeCell ref="I376:J376"/>
    <mergeCell ref="I377:J377"/>
    <mergeCell ref="I378:J378"/>
    <mergeCell ref="I379:J379"/>
    <mergeCell ref="I391:J391"/>
    <mergeCell ref="I392:J392"/>
    <mergeCell ref="I393:J393"/>
    <mergeCell ref="I394:J394"/>
    <mergeCell ref="I395:J395"/>
    <mergeCell ref="I386:J386"/>
    <mergeCell ref="I387:J387"/>
    <mergeCell ref="I388:J388"/>
    <mergeCell ref="I389:J389"/>
    <mergeCell ref="I390:J390"/>
    <mergeCell ref="I402:J402"/>
    <mergeCell ref="I404:J404"/>
    <mergeCell ref="I405:J405"/>
    <mergeCell ref="I406:J406"/>
    <mergeCell ref="I407:J407"/>
    <mergeCell ref="I396:J396"/>
    <mergeCell ref="I397:J397"/>
    <mergeCell ref="I398:J398"/>
    <mergeCell ref="I399:J399"/>
    <mergeCell ref="I401:J401"/>
    <mergeCell ref="I425:J425"/>
    <mergeCell ref="I426:J426"/>
    <mergeCell ref="I427:J427"/>
    <mergeCell ref="I428:J428"/>
    <mergeCell ref="I429:J429"/>
    <mergeCell ref="I419:J419"/>
    <mergeCell ref="I421:J421"/>
    <mergeCell ref="I422:J422"/>
    <mergeCell ref="I423:J423"/>
    <mergeCell ref="I424:J424"/>
    <mergeCell ref="I436:J436"/>
    <mergeCell ref="I437:J437"/>
    <mergeCell ref="I438:J438"/>
    <mergeCell ref="I439:J439"/>
    <mergeCell ref="I441:J441"/>
    <mergeCell ref="I430:J430"/>
    <mergeCell ref="I431:J431"/>
    <mergeCell ref="I432:J432"/>
    <mergeCell ref="I434:J434"/>
    <mergeCell ref="I435:J435"/>
    <mergeCell ref="I448:J448"/>
    <mergeCell ref="I449:J449"/>
    <mergeCell ref="I450:J450"/>
    <mergeCell ref="I452:J452"/>
    <mergeCell ref="I453:J453"/>
    <mergeCell ref="I442:J442"/>
    <mergeCell ref="I443:J443"/>
    <mergeCell ref="I445:J445"/>
    <mergeCell ref="I446:J446"/>
    <mergeCell ref="I447:J447"/>
    <mergeCell ref="I468:J468"/>
    <mergeCell ref="I469:J469"/>
    <mergeCell ref="I470:J470"/>
    <mergeCell ref="I472:J472"/>
    <mergeCell ref="I473:J473"/>
    <mergeCell ref="I463:J463"/>
    <mergeCell ref="I464:J464"/>
    <mergeCell ref="I465:J465"/>
    <mergeCell ref="I466:J466"/>
    <mergeCell ref="I467:J467"/>
    <mergeCell ref="I480:J480"/>
    <mergeCell ref="I481:J481"/>
    <mergeCell ref="I482:J482"/>
    <mergeCell ref="I483:J483"/>
    <mergeCell ref="I484:J484"/>
    <mergeCell ref="I474:J474"/>
    <mergeCell ref="I475:J475"/>
    <mergeCell ref="I476:J476"/>
    <mergeCell ref="I478:J478"/>
    <mergeCell ref="I479:J479"/>
    <mergeCell ref="I495:J495"/>
    <mergeCell ref="I491:J491"/>
    <mergeCell ref="I492:J492"/>
    <mergeCell ref="I493:J493"/>
    <mergeCell ref="I494:J494"/>
    <mergeCell ref="I485:J485"/>
    <mergeCell ref="I486:J486"/>
    <mergeCell ref="I488:J488"/>
    <mergeCell ref="I489:J489"/>
    <mergeCell ref="I490:J490"/>
  </mergeCells>
  <phoneticPr fontId="22" type="noConversion"/>
  <pageMargins left="0.39000000000000007" right="0.39000000000000007" top="0.59" bottom="0.59" header="0.30000000000000004" footer="0.30000000000000004"/>
  <pageSetup paperSize="9" orientation="landscape"/>
  <headerFooter>
    <oddHeader>&amp;L&amp;"Arial Narrow,Normal"&amp;6 UTC  - Master Qualité -  www.utc.fr/master-qualite -  réf n° 339&amp;C&amp;"Arial Narrow,Normal"&amp;6Onglet : &amp;A&amp;R&amp;"Arial Narrow,Normal"&amp;6Fichier : &amp;F</oddHeader>
    <oddFooter>&amp;L&amp;"Arial Narrow,Normal"&amp;6Version du 15 février 2016&amp;C&amp;"Arial Narrow,Normal"&amp;6©2016 : BEN CHARRADA Hamdi, HARKANI Amine, KOUITEN Alyssa, KAMBOU Sansan, NOULAQUAPE TCHOUGANG Gustave, TCHINDE FOTSIN Ted Julien&amp;R&amp;"Arial Narrow,Normal"&amp;6&amp;P/&amp;N</oddFooter>
  </headerFooter>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'Page accueil'!$A$27:$A$33</xm:f>
          </x14:formula1>
          <xm:sqref>D478:D486 D110:D112 D225:D243 D40:D42 D488:D495 D54:D64 D44:D46 D74:D88 D19:D38 D90:D94 D404:D414 D48:D52 D97:D108 D114:D120 D134:D140 D66:D72 D122:D132 D165:D166 D186:D190 D193:D195 D197:D203 D205 D207:D212 D168:D184 D215:D223 D292:D294 D142:D145 D245:D289 D296:D304 D321:D324 D326:D362 D306:D319 D364:D372 D382:D399 D375:D379 D401:D402 D416:D419 D421:D427 D429:D432 D434:D439 D441:D443 D445:D450 D452:D455 D457:D469 D472:D476 D147:D162</xm:sqref>
        </x14:dataValidation>
      </x14:dataValidations>
    </ex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EBF5FF"/>
  </sheetPr>
  <dimension ref="A1:V354"/>
  <sheetViews>
    <sheetView view="pageLayout" workbookViewId="0">
      <selection activeCell="I37" sqref="I37:J37"/>
    </sheetView>
  </sheetViews>
  <sheetFormatPr baseColWidth="10" defaultColWidth="10.6640625" defaultRowHeight="15" x14ac:dyDescent="0"/>
  <cols>
    <col min="1" max="1" width="11" style="2" customWidth="1"/>
    <col min="2" max="4" width="12.1640625" style="2" customWidth="1"/>
    <col min="5" max="5" width="14.5" style="2" customWidth="1"/>
    <col min="6" max="6" width="14.33203125" style="2" customWidth="1"/>
    <col min="7" max="10" width="12.1640625" style="2" customWidth="1"/>
    <col min="11" max="11" width="7.1640625" style="566" customWidth="1"/>
    <col min="12" max="12" width="16" style="567" customWidth="1"/>
    <col min="13" max="16" width="9.5" style="567" customWidth="1"/>
    <col min="17" max="19" width="9.6640625" style="567" customWidth="1"/>
    <col min="20" max="20" width="10" style="567" customWidth="1"/>
    <col min="21" max="22" width="10.6640625" style="566"/>
    <col min="23" max="16384" width="10.6640625" style="2"/>
  </cols>
  <sheetData>
    <row r="1" spans="1:22" ht="14" customHeight="1">
      <c r="A1" s="171" t="s">
        <v>1120</v>
      </c>
      <c r="B1" s="171"/>
      <c r="C1" s="171"/>
      <c r="D1" s="171"/>
      <c r="E1" s="172"/>
      <c r="F1" s="172"/>
      <c r="G1" s="172"/>
      <c r="H1" s="172"/>
      <c r="I1" s="172"/>
      <c r="J1" s="173" t="s">
        <v>966</v>
      </c>
      <c r="K1" s="1175"/>
      <c r="L1" s="1175"/>
      <c r="M1" s="1175"/>
      <c r="N1" s="1175"/>
      <c r="O1" s="1175"/>
      <c r="P1" s="1175"/>
      <c r="Q1" s="1175"/>
      <c r="R1" s="1175"/>
      <c r="S1" s="564"/>
      <c r="T1" s="564"/>
      <c r="U1" s="565"/>
      <c r="V1" s="565"/>
    </row>
    <row r="2" spans="1:22" ht="32" customHeight="1">
      <c r="A2" s="180"/>
      <c r="B2" s="825" t="str">
        <f>'Page accueil'!B2:G2</f>
        <v>ISO FDIS 13485:2015 et ISO 9001:2015 : Mutualisation des exigences et outil bi-diagnostic pour la performance des entreprises biomédicales</v>
      </c>
      <c r="C2" s="825"/>
      <c r="D2" s="825"/>
      <c r="E2" s="825"/>
      <c r="F2" s="825"/>
      <c r="G2" s="825"/>
      <c r="H2" s="825"/>
      <c r="I2" s="825"/>
      <c r="J2" s="826"/>
      <c r="K2" s="1176"/>
      <c r="L2" s="1177"/>
      <c r="M2" s="1177"/>
      <c r="N2" s="1177"/>
      <c r="O2" s="1177"/>
      <c r="P2" s="1177"/>
      <c r="Q2" s="1177"/>
      <c r="R2" s="1177"/>
      <c r="S2" s="564"/>
      <c r="T2" s="564"/>
    </row>
    <row r="3" spans="1:22" ht="22" customHeight="1">
      <c r="A3" s="827" t="s">
        <v>1305</v>
      </c>
      <c r="B3" s="828"/>
      <c r="C3" s="828"/>
      <c r="D3" s="828"/>
      <c r="E3" s="828"/>
      <c r="F3" s="828"/>
      <c r="G3" s="828"/>
      <c r="H3" s="828"/>
      <c r="I3" s="828"/>
      <c r="J3" s="829"/>
      <c r="K3" s="1178"/>
      <c r="L3" s="1179"/>
      <c r="M3" s="1179"/>
      <c r="N3" s="1179"/>
      <c r="O3" s="1179"/>
      <c r="P3" s="1179"/>
      <c r="Q3" s="1179"/>
      <c r="R3" s="1179"/>
      <c r="S3" s="564"/>
      <c r="T3" s="564"/>
      <c r="U3" s="565"/>
      <c r="V3" s="1180"/>
    </row>
    <row r="4" spans="1:22" ht="14" customHeight="1">
      <c r="A4" s="853" t="str">
        <f>'Page accueil'!C6</f>
        <v>Nom de l'organisme :</v>
      </c>
      <c r="B4" s="854"/>
      <c r="C4" s="854"/>
      <c r="D4" s="859" t="str">
        <f>IFERROR('Page accueil'!D6,"")</f>
        <v>Nom de l'organisme</v>
      </c>
      <c r="E4" s="860"/>
      <c r="F4" s="265" t="str">
        <f>'Critères '!F4</f>
        <v>Resp. Autodiagnostic :</v>
      </c>
      <c r="G4" s="852" t="str">
        <f>'Critères '!G4</f>
        <v>Nom &amp; Prénom</v>
      </c>
      <c r="H4" s="852"/>
      <c r="I4" s="266" t="str">
        <f>'Critères '!I4</f>
        <v>Date :</v>
      </c>
      <c r="J4" s="1205" t="str">
        <f>'Critères '!J4</f>
        <v>jj/mm/aaaa</v>
      </c>
      <c r="K4" s="1181"/>
      <c r="L4" s="1181"/>
      <c r="M4" s="1181"/>
      <c r="N4" s="1181"/>
      <c r="O4" s="1181"/>
      <c r="P4" s="1181"/>
      <c r="Q4" s="1181"/>
      <c r="R4" s="1181"/>
      <c r="V4" s="1180"/>
    </row>
    <row r="5" spans="1:22" ht="14" customHeight="1">
      <c r="A5" s="855" t="str">
        <f>'Page accueil'!C7</f>
        <v>Resp. Qualité et Affaires Règlementaires :</v>
      </c>
      <c r="B5" s="856"/>
      <c r="C5" s="856"/>
      <c r="D5" s="861" t="str">
        <f>IFERROR('Page accueil'!D7,"")</f>
        <v>Nom et Prénom</v>
      </c>
      <c r="E5" s="862"/>
      <c r="F5" s="267" t="str">
        <f>'Critères '!F5</f>
        <v>Email :</v>
      </c>
      <c r="G5" s="875" t="str">
        <f>'Critères '!G5</f>
        <v>email</v>
      </c>
      <c r="H5" s="875"/>
      <c r="I5" s="268" t="str">
        <f>'Critères '!I5</f>
        <v xml:space="preserve">Tel : </v>
      </c>
      <c r="J5" s="1206" t="str">
        <f>'Critères '!J5</f>
        <v>Tel</v>
      </c>
      <c r="K5" s="1182"/>
      <c r="L5" s="1182"/>
      <c r="M5" s="1182"/>
      <c r="N5" s="1182"/>
      <c r="O5" s="1182"/>
      <c r="P5" s="1182"/>
      <c r="Q5" s="1182"/>
      <c r="R5" s="1182"/>
      <c r="V5" s="1180"/>
    </row>
    <row r="6" spans="1:22" ht="14" customHeight="1">
      <c r="A6" s="855" t="str">
        <f>'Page accueil'!C8</f>
        <v xml:space="preserve">Email : </v>
      </c>
      <c r="B6" s="856"/>
      <c r="C6" s="856"/>
      <c r="D6" s="861" t="str">
        <f>IFERROR('Page accueil'!D8,"")</f>
        <v>@</v>
      </c>
      <c r="E6" s="862"/>
      <c r="F6" s="873" t="str">
        <f>'Critères '!F6:F7</f>
        <v>Equipe d'évaluation :</v>
      </c>
      <c r="G6" s="869" t="str">
        <f>'Critères '!G6:J7</f>
        <v>Noms et prénoms des participants</v>
      </c>
      <c r="H6" s="869"/>
      <c r="I6" s="869"/>
      <c r="J6" s="870"/>
      <c r="K6" s="1183"/>
      <c r="L6" s="1183"/>
      <c r="M6" s="1183"/>
      <c r="N6" s="1183"/>
      <c r="O6" s="1183"/>
      <c r="P6" s="1183"/>
      <c r="Q6" s="1183"/>
      <c r="R6" s="1183"/>
      <c r="S6" s="564"/>
      <c r="T6" s="564"/>
      <c r="U6" s="565"/>
      <c r="V6" s="1180"/>
    </row>
    <row r="7" spans="1:22" ht="14" customHeight="1">
      <c r="A7" s="857" t="str">
        <f>'Page accueil'!C9</f>
        <v>Téléphone :</v>
      </c>
      <c r="B7" s="858"/>
      <c r="C7" s="858"/>
      <c r="D7" s="863" t="str">
        <f>IFERROR('Page accueil'!D9,"")</f>
        <v>Tél</v>
      </c>
      <c r="E7" s="864"/>
      <c r="F7" s="874"/>
      <c r="G7" s="871"/>
      <c r="H7" s="871"/>
      <c r="I7" s="871"/>
      <c r="J7" s="872"/>
      <c r="K7" s="1183"/>
      <c r="L7" s="1183"/>
      <c r="M7" s="1183"/>
      <c r="N7" s="1183"/>
      <c r="O7" s="1183"/>
      <c r="P7" s="1183"/>
      <c r="Q7" s="1183"/>
      <c r="R7" s="1183"/>
      <c r="S7" s="564"/>
      <c r="T7" s="564"/>
      <c r="U7" s="565"/>
      <c r="V7" s="1180"/>
    </row>
    <row r="8" spans="1:22" ht="15.75" customHeight="1">
      <c r="A8" s="177"/>
      <c r="B8" s="178"/>
      <c r="C8" s="178"/>
      <c r="D8" s="178"/>
      <c r="E8" s="618"/>
      <c r="F8" s="618"/>
      <c r="G8" s="619" t="s">
        <v>1254</v>
      </c>
      <c r="H8" s="618"/>
      <c r="I8" s="620"/>
      <c r="J8" s="1208" t="s">
        <v>1385</v>
      </c>
      <c r="K8" s="1184"/>
      <c r="L8" s="1177"/>
      <c r="M8" s="1177"/>
      <c r="N8" s="1177"/>
      <c r="O8" s="1177"/>
      <c r="P8" s="1177"/>
      <c r="Q8" s="1177"/>
      <c r="R8" s="1177"/>
      <c r="S8" s="564"/>
      <c r="T8" s="564"/>
    </row>
    <row r="9" spans="1:22">
      <c r="A9" s="174"/>
      <c r="B9" s="175"/>
      <c r="C9" s="175"/>
      <c r="D9" s="175"/>
      <c r="E9" s="175"/>
      <c r="F9" s="175"/>
      <c r="G9" s="175"/>
      <c r="H9" s="175"/>
      <c r="I9" s="623" t="str">
        <f>" - - - - -"</f>
        <v xml:space="preserve"> - - - - -</v>
      </c>
      <c r="J9" s="626" t="str">
        <f>CONCATENATE(TEXT('Page accueil'!$A$40,"#%")," ",'Page accueil'!$C$40)</f>
        <v>80% Conforme</v>
      </c>
      <c r="S9" s="564"/>
      <c r="T9" s="564"/>
    </row>
    <row r="10" spans="1:22">
      <c r="A10" s="174"/>
      <c r="B10" s="175"/>
      <c r="C10" s="175"/>
      <c r="D10" s="175"/>
      <c r="E10" s="175"/>
      <c r="F10" s="175"/>
      <c r="G10" s="175"/>
      <c r="H10" s="175"/>
      <c r="I10" s="624" t="str">
        <f>"- - - - -"</f>
        <v>- - - - -</v>
      </c>
      <c r="J10" s="621" t="str">
        <f>CONCATENATE(TEXT('Page accueil'!$A$39,"#%")," ",'Page accueil'!$C$39)</f>
        <v>60% Convaincant</v>
      </c>
      <c r="L10" s="1188" t="s">
        <v>1301</v>
      </c>
      <c r="M10" s="1188"/>
      <c r="N10" s="1185"/>
      <c r="O10" s="1188" t="s">
        <v>1298</v>
      </c>
      <c r="P10" s="564"/>
      <c r="Q10" s="564"/>
      <c r="R10" s="564"/>
      <c r="S10" s="564"/>
      <c r="T10" s="1187"/>
      <c r="U10" s="1210" t="s">
        <v>1384</v>
      </c>
      <c r="V10" s="1187"/>
    </row>
    <row r="11" spans="1:22">
      <c r="A11" s="174"/>
      <c r="B11" s="175"/>
      <c r="C11" s="175"/>
      <c r="D11" s="175"/>
      <c r="E11" s="175"/>
      <c r="F11" s="175"/>
      <c r="G11" s="175"/>
      <c r="H11" s="175"/>
      <c r="I11" s="625" t="str">
        <f>"- - - - -"</f>
        <v>- - - - -</v>
      </c>
      <c r="J11" s="622" t="str">
        <f>CONCATENATE(TEXT('Page accueil'!$A$37,"#%")," ",'Page accueil'!$C$37)</f>
        <v>30% Informel</v>
      </c>
      <c r="L11" s="1185" t="str">
        <f>'Page accueil'!C36</f>
        <v>Insuffisant</v>
      </c>
      <c r="M11" s="1186">
        <f>COUNTIFS($E$105:$E$106,L11)+COUNTIFS($E$108:$E$113,L11)+COUNTIFS($E$115:$E$118,L11)+COUNTIFS($E$120:$E$125,L11)+COUNTIFS($E$127:$E$131,L11)</f>
        <v>0</v>
      </c>
      <c r="N11" s="1186"/>
      <c r="O11" s="1211" t="s">
        <v>777</v>
      </c>
      <c r="P11" s="1185" t="s">
        <v>778</v>
      </c>
      <c r="Q11" s="1211" t="s">
        <v>779</v>
      </c>
      <c r="R11" s="1211" t="s">
        <v>780</v>
      </c>
      <c r="S11" s="1211" t="s">
        <v>1299</v>
      </c>
      <c r="T11" s="1194" t="str">
        <f>'Page accueil'!$C$37</f>
        <v>Informel</v>
      </c>
      <c r="U11" s="1187" t="str">
        <f>'Page accueil'!$C$39</f>
        <v>Convaincant</v>
      </c>
      <c r="V11" s="1187" t="str">
        <f>'Page accueil'!$C$40</f>
        <v>Conforme</v>
      </c>
    </row>
    <row r="12" spans="1:22">
      <c r="A12" s="174"/>
      <c r="B12" s="175"/>
      <c r="C12" s="175"/>
      <c r="D12" s="175"/>
      <c r="E12" s="175"/>
      <c r="F12" s="175"/>
      <c r="G12" s="175"/>
      <c r="H12" s="175"/>
      <c r="I12" s="175"/>
      <c r="J12" s="175"/>
      <c r="L12" s="1185" t="str">
        <f>'Page accueil'!C37</f>
        <v>Informel</v>
      </c>
      <c r="M12" s="1186">
        <f t="shared" ref="M12:M14" si="0">COUNTIFS($E$105:$E$106,L12)+COUNTIFS($E$108:$E$113,L12)+COUNTIFS($E$115:$E$118,L12)+COUNTIFS($E$120:$E$125,L12)+COUNTIFS($E$127:$E$131,L12)</f>
        <v>0</v>
      </c>
      <c r="N12" s="1186"/>
      <c r="O12" s="1211">
        <v>1</v>
      </c>
      <c r="P12" s="1211">
        <v>0</v>
      </c>
      <c r="Q12" s="1211">
        <v>0</v>
      </c>
      <c r="R12" s="1211">
        <v>0</v>
      </c>
      <c r="S12" s="1211">
        <v>1</v>
      </c>
      <c r="T12" s="1194">
        <f>'Page accueil'!$A$37</f>
        <v>0.3</v>
      </c>
      <c r="U12" s="1194">
        <f>'Page accueil'!$A$39</f>
        <v>0.6</v>
      </c>
      <c r="V12" s="1194">
        <f>'Page accueil'!$A$40</f>
        <v>0.8</v>
      </c>
    </row>
    <row r="13" spans="1:22">
      <c r="A13" s="174"/>
      <c r="B13" s="175"/>
      <c r="C13" s="175"/>
      <c r="D13" s="175"/>
      <c r="E13" s="175"/>
      <c r="F13" s="175"/>
      <c r="G13" s="175"/>
      <c r="H13" s="175"/>
      <c r="I13" s="175"/>
      <c r="J13" s="175"/>
      <c r="L13" s="1185" t="str">
        <f>'Page accueil'!C39</f>
        <v>Convaincant</v>
      </c>
      <c r="M13" s="1186">
        <f t="shared" si="0"/>
        <v>0</v>
      </c>
      <c r="N13" s="1186"/>
      <c r="O13" s="1211">
        <v>1</v>
      </c>
      <c r="P13" s="1211">
        <v>1</v>
      </c>
      <c r="Q13" s="1211">
        <v>0</v>
      </c>
      <c r="R13" s="1211">
        <v>0</v>
      </c>
      <c r="S13" s="1211">
        <v>0</v>
      </c>
      <c r="T13" s="1194">
        <f>'Page accueil'!$A$37</f>
        <v>0.3</v>
      </c>
      <c r="U13" s="1194">
        <f>'Page accueil'!$A$39</f>
        <v>0.6</v>
      </c>
      <c r="V13" s="1194">
        <f>'Page accueil'!$A$40</f>
        <v>0.8</v>
      </c>
    </row>
    <row r="14" spans="1:22">
      <c r="A14" s="174"/>
      <c r="B14" s="175"/>
      <c r="C14" s="175"/>
      <c r="D14" s="175"/>
      <c r="E14" s="175"/>
      <c r="F14" s="175"/>
      <c r="G14" s="175"/>
      <c r="H14" s="175"/>
      <c r="I14" s="175"/>
      <c r="J14" s="175"/>
      <c r="L14" s="1185" t="str">
        <f>'Page accueil'!C40</f>
        <v>Conforme</v>
      </c>
      <c r="M14" s="1186">
        <f t="shared" si="0"/>
        <v>0</v>
      </c>
      <c r="N14" s="1186"/>
      <c r="O14" s="1211">
        <v>0</v>
      </c>
      <c r="P14" s="1211">
        <v>1</v>
      </c>
      <c r="Q14" s="1211">
        <v>1</v>
      </c>
      <c r="R14" s="1211">
        <v>0</v>
      </c>
      <c r="S14" s="1211">
        <v>0</v>
      </c>
      <c r="T14" s="1194">
        <f>'Page accueil'!$A$37</f>
        <v>0.3</v>
      </c>
      <c r="U14" s="1194">
        <f>'Page accueil'!$A$39</f>
        <v>0.6</v>
      </c>
      <c r="V14" s="1194">
        <f>'Page accueil'!$A$40</f>
        <v>0.8</v>
      </c>
    </row>
    <row r="15" spans="1:22">
      <c r="A15" s="174"/>
      <c r="B15" s="175"/>
      <c r="C15" s="175"/>
      <c r="D15" s="175"/>
      <c r="E15" s="175"/>
      <c r="F15" s="175"/>
      <c r="G15" s="175"/>
      <c r="H15" s="175"/>
      <c r="I15" s="175"/>
      <c r="J15" s="175"/>
      <c r="L15" s="1212" t="s">
        <v>1303</v>
      </c>
      <c r="M15" s="1177">
        <f>SUM(M11:M14)</f>
        <v>0</v>
      </c>
      <c r="N15" s="1177"/>
      <c r="O15" s="1211">
        <v>0</v>
      </c>
      <c r="P15" s="1211">
        <v>0</v>
      </c>
      <c r="Q15" s="1211">
        <v>1</v>
      </c>
      <c r="R15" s="1211">
        <v>1</v>
      </c>
      <c r="S15" s="1211">
        <v>0</v>
      </c>
      <c r="T15" s="1194">
        <f>'Page accueil'!$A$37</f>
        <v>0.3</v>
      </c>
      <c r="U15" s="1194">
        <f>'Page accueil'!$A$39</f>
        <v>0.6</v>
      </c>
      <c r="V15" s="1194">
        <f>'Page accueil'!$A$40</f>
        <v>0.8</v>
      </c>
    </row>
    <row r="16" spans="1:22">
      <c r="A16" s="174"/>
      <c r="B16" s="175"/>
      <c r="C16" s="175"/>
      <c r="D16" s="175"/>
      <c r="E16" s="175"/>
      <c r="F16" s="175"/>
      <c r="G16" s="175"/>
      <c r="H16" s="175"/>
      <c r="I16" s="175"/>
      <c r="J16" s="175"/>
      <c r="O16" s="1211">
        <v>0</v>
      </c>
      <c r="P16" s="1211">
        <v>0</v>
      </c>
      <c r="Q16" s="1211">
        <v>0</v>
      </c>
      <c r="R16" s="1211">
        <v>1</v>
      </c>
      <c r="S16" s="1211">
        <v>1</v>
      </c>
      <c r="T16" s="1194">
        <f>'Page accueil'!$A$37</f>
        <v>0.3</v>
      </c>
      <c r="U16" s="1194">
        <f>'Page accueil'!$A$39</f>
        <v>0.6</v>
      </c>
      <c r="V16" s="1194">
        <f>'Page accueil'!$A$40</f>
        <v>0.8</v>
      </c>
    </row>
    <row r="17" spans="1:20">
      <c r="A17" s="174"/>
      <c r="B17" s="175"/>
      <c r="C17" s="175"/>
      <c r="D17" s="175"/>
      <c r="E17" s="175"/>
      <c r="F17" s="175"/>
      <c r="G17" s="175"/>
      <c r="H17" s="175"/>
      <c r="I17" s="175"/>
      <c r="J17" s="175"/>
      <c r="S17" s="564"/>
      <c r="T17" s="564"/>
    </row>
    <row r="18" spans="1:20">
      <c r="A18" s="174"/>
      <c r="B18" s="175"/>
      <c r="C18" s="175"/>
      <c r="D18" s="175"/>
      <c r="E18" s="175"/>
      <c r="F18" s="175"/>
      <c r="G18" s="175"/>
      <c r="H18" s="175"/>
      <c r="I18" s="175"/>
      <c r="J18" s="175"/>
      <c r="S18" s="564"/>
      <c r="T18" s="564"/>
    </row>
    <row r="19" spans="1:20">
      <c r="A19" s="174"/>
      <c r="B19" s="175"/>
      <c r="C19" s="175"/>
      <c r="D19" s="175"/>
      <c r="E19" s="175"/>
      <c r="F19" s="175"/>
      <c r="G19" s="175"/>
      <c r="H19" s="175"/>
      <c r="I19" s="175"/>
      <c r="J19" s="175"/>
      <c r="S19" s="564"/>
      <c r="T19" s="564"/>
    </row>
    <row r="20" spans="1:20">
      <c r="A20" s="174"/>
      <c r="B20" s="175"/>
      <c r="C20" s="175"/>
      <c r="D20" s="175"/>
      <c r="E20" s="175"/>
      <c r="F20" s="175"/>
      <c r="G20" s="175"/>
      <c r="H20" s="175"/>
      <c r="I20" s="175"/>
      <c r="J20" s="175"/>
      <c r="L20" s="567" t="s">
        <v>1300</v>
      </c>
      <c r="N20" s="1187"/>
      <c r="O20" s="1187"/>
      <c r="P20" s="1187"/>
      <c r="Q20" s="1187"/>
      <c r="R20" s="1187"/>
      <c r="S20" s="564"/>
      <c r="T20" s="564"/>
    </row>
    <row r="21" spans="1:20">
      <c r="A21" s="174"/>
      <c r="B21" s="175"/>
      <c r="C21" s="175"/>
      <c r="D21" s="175"/>
      <c r="E21" s="175"/>
      <c r="F21" s="175"/>
      <c r="G21" s="175"/>
      <c r="H21" s="175"/>
      <c r="I21" s="175"/>
      <c r="J21" s="175"/>
      <c r="L21" s="1185" t="str">
        <f>'Page accueil'!A27</f>
        <v>Choix de Véracité</v>
      </c>
      <c r="M21" s="1185">
        <f>COUNTIFS('Critères '!$D$19:'Critères '!$D$495,'Résultats Mutualisés'!L21)</f>
        <v>424</v>
      </c>
      <c r="N21" s="1185"/>
      <c r="O21" s="1185"/>
      <c r="P21" s="1185"/>
      <c r="Q21" s="1185"/>
      <c r="R21" s="1185"/>
      <c r="S21" s="564"/>
      <c r="T21" s="564"/>
    </row>
    <row r="22" spans="1:20">
      <c r="A22" s="174"/>
      <c r="B22" s="175"/>
      <c r="C22" s="175"/>
      <c r="D22" s="175"/>
      <c r="E22" s="175"/>
      <c r="F22" s="175"/>
      <c r="G22" s="175"/>
      <c r="H22" s="175"/>
      <c r="I22" s="175"/>
      <c r="J22" s="175"/>
      <c r="L22" s="1185" t="str">
        <f>'Page accueil'!A28</f>
        <v>FAUX unanime</v>
      </c>
      <c r="M22" s="1185">
        <f>COUNTIFS('Critères '!$D$19:'Critères '!$D$495,'Résultats Mutualisés'!L22)</f>
        <v>0</v>
      </c>
      <c r="N22" s="1185"/>
      <c r="O22" s="1185"/>
      <c r="P22" s="1185"/>
      <c r="Q22" s="1185"/>
      <c r="R22" s="1185"/>
      <c r="S22" s="564"/>
      <c r="T22" s="564"/>
    </row>
    <row r="23" spans="1:20">
      <c r="A23" s="174"/>
      <c r="B23" s="175"/>
      <c r="C23" s="175"/>
      <c r="D23" s="175"/>
      <c r="E23" s="175"/>
      <c r="F23" s="175"/>
      <c r="G23" s="175"/>
      <c r="H23" s="175"/>
      <c r="I23" s="175"/>
      <c r="J23" s="175"/>
      <c r="L23" s="1185" t="b">
        <f>'Page accueil'!A29</f>
        <v>0</v>
      </c>
      <c r="M23" s="1185">
        <f>COUNTIFS('Critères '!$D$19:'Critères '!$D$495,'Résultats Mutualisés'!L23)</f>
        <v>0</v>
      </c>
      <c r="N23" s="1185"/>
      <c r="O23" s="1185"/>
      <c r="P23" s="1185"/>
      <c r="Q23" s="1185"/>
      <c r="R23" s="1185"/>
      <c r="S23" s="564"/>
      <c r="T23" s="564"/>
    </row>
    <row r="24" spans="1:20">
      <c r="A24" s="174"/>
      <c r="B24" s="175"/>
      <c r="C24" s="175"/>
      <c r="D24" s="175"/>
      <c r="E24" s="175"/>
      <c r="F24" s="175"/>
      <c r="G24" s="175"/>
      <c r="H24" s="175"/>
      <c r="I24" s="175"/>
      <c r="J24" s="175"/>
      <c r="L24" s="1185" t="str">
        <f>'Page accueil'!A30</f>
        <v>Plutôt FAUX</v>
      </c>
      <c r="M24" s="1185">
        <f>COUNTIFS('Critères '!$D$19:'Critères '!$D$495,'Résultats Mutualisés'!L24)</f>
        <v>0</v>
      </c>
      <c r="N24" s="1185"/>
      <c r="O24" s="1185"/>
      <c r="P24" s="1185"/>
      <c r="Q24" s="1185"/>
      <c r="R24" s="1185"/>
      <c r="S24" s="564"/>
      <c r="T24" s="564"/>
    </row>
    <row r="25" spans="1:20" ht="13.5" customHeight="1">
      <c r="A25" s="174"/>
      <c r="B25" s="175"/>
      <c r="C25" s="175"/>
      <c r="D25" s="175"/>
      <c r="E25" s="175"/>
      <c r="F25" s="175"/>
      <c r="G25" s="175"/>
      <c r="H25" s="175"/>
      <c r="I25" s="175"/>
      <c r="J25" s="175"/>
      <c r="L25" s="1185" t="str">
        <f>'Page accueil'!A31</f>
        <v>Plutôt VRAI</v>
      </c>
      <c r="M25" s="1185">
        <f>COUNTIFS('Critères '!$D$19:'Critères '!$D$495,'Résultats Mutualisés'!L25)</f>
        <v>0</v>
      </c>
      <c r="N25" s="1185"/>
      <c r="O25" s="1185"/>
      <c r="P25" s="1185"/>
      <c r="Q25" s="1185"/>
      <c r="R25" s="1185"/>
      <c r="S25" s="564"/>
      <c r="T25" s="564"/>
    </row>
    <row r="26" spans="1:20">
      <c r="A26" s="174"/>
      <c r="B26" s="175"/>
      <c r="C26" s="175"/>
      <c r="D26" s="175"/>
      <c r="E26" s="175"/>
      <c r="F26" s="175"/>
      <c r="G26" s="175"/>
      <c r="H26" s="175"/>
      <c r="I26" s="175"/>
      <c r="J26" s="175"/>
      <c r="L26" s="1185" t="b">
        <f>'Page accueil'!A32</f>
        <v>1</v>
      </c>
      <c r="M26" s="1185">
        <f>COUNTIFS('Critères '!$D$19:'Critères '!$D$495,'Résultats Mutualisés'!L26)</f>
        <v>0</v>
      </c>
      <c r="N26" s="1185"/>
      <c r="O26" s="1185"/>
      <c r="P26" s="1185"/>
      <c r="Q26" s="1185"/>
      <c r="R26" s="1185"/>
      <c r="S26" s="564"/>
      <c r="T26" s="564"/>
    </row>
    <row r="27" spans="1:20">
      <c r="A27" s="174"/>
      <c r="B27" s="175"/>
      <c r="C27" s="175"/>
      <c r="D27" s="175"/>
      <c r="E27" s="175"/>
      <c r="F27" s="175"/>
      <c r="G27" s="175"/>
      <c r="H27" s="175"/>
      <c r="I27" s="175"/>
      <c r="J27" s="175"/>
      <c r="L27" s="1185" t="str">
        <f>'Page accueil'!A33</f>
        <v>VRAI Prouvé</v>
      </c>
      <c r="M27" s="1185">
        <f>COUNTIFS('Critères '!$D$19:'Critères '!$D$495,'Résultats Mutualisés'!L27)</f>
        <v>0</v>
      </c>
      <c r="N27" s="1185"/>
      <c r="O27" s="1185"/>
      <c r="P27" s="1185"/>
      <c r="Q27" s="1185"/>
      <c r="R27" s="1185"/>
      <c r="S27" s="564"/>
      <c r="T27" s="564"/>
    </row>
    <row r="28" spans="1:20">
      <c r="A28" s="174"/>
      <c r="B28" s="175"/>
      <c r="C28" s="175"/>
      <c r="D28" s="175"/>
      <c r="E28" s="175"/>
      <c r="F28" s="175"/>
      <c r="G28" s="175"/>
      <c r="H28" s="175"/>
      <c r="I28" s="175"/>
      <c r="J28" s="175"/>
      <c r="L28" s="1212" t="s">
        <v>1302</v>
      </c>
      <c r="M28" s="1177">
        <f>SUM(M21:M27)</f>
        <v>424</v>
      </c>
      <c r="N28" s="1177"/>
      <c r="O28" s="1177"/>
      <c r="P28" s="1177"/>
      <c r="Q28" s="1177"/>
      <c r="R28" s="1177"/>
      <c r="S28" s="564"/>
      <c r="T28" s="564"/>
    </row>
    <row r="29" spans="1:20">
      <c r="A29" s="174"/>
      <c r="B29" s="175"/>
      <c r="C29" s="175"/>
      <c r="D29" s="175"/>
      <c r="E29" s="175"/>
      <c r="F29" s="175"/>
      <c r="G29" s="175"/>
      <c r="H29" s="175"/>
      <c r="I29" s="175"/>
      <c r="J29" s="175"/>
      <c r="M29" s="564"/>
      <c r="N29" s="564"/>
      <c r="O29" s="564"/>
      <c r="P29" s="564"/>
      <c r="Q29" s="564"/>
      <c r="R29" s="564"/>
      <c r="S29" s="564"/>
      <c r="T29" s="564"/>
    </row>
    <row r="30" spans="1:20" ht="14.25" customHeight="1">
      <c r="A30" s="174"/>
      <c r="B30" s="175"/>
      <c r="C30" s="175"/>
      <c r="D30" s="175"/>
      <c r="E30" s="175"/>
      <c r="F30" s="175"/>
      <c r="G30" s="175"/>
      <c r="H30" s="175"/>
      <c r="I30" s="175"/>
      <c r="J30" s="175"/>
      <c r="L30" s="1188"/>
      <c r="M30" s="564"/>
      <c r="N30" s="564"/>
      <c r="O30" s="564"/>
      <c r="P30" s="564"/>
      <c r="Q30" s="564"/>
      <c r="R30" s="564"/>
      <c r="S30" s="564"/>
      <c r="T30" s="564"/>
    </row>
    <row r="31" spans="1:20" ht="21" customHeight="1">
      <c r="A31" s="838" t="str">
        <f>IFERROR(IF(M21=0,CONCATENATE("Autodiagnostic complet des ",M28," critères"),CONCATENATE(M28," critères à évaluer, il en reste à faire : ")),"")</f>
        <v xml:space="preserve">424 critères à évaluer, il en reste à faire : </v>
      </c>
      <c r="B31" s="839"/>
      <c r="C31" s="839"/>
      <c r="D31" s="201">
        <f>IF(M21=0,"",M21)</f>
        <v>424</v>
      </c>
      <c r="E31" s="176"/>
      <c r="F31" s="176"/>
      <c r="G31" s="176"/>
      <c r="H31" s="176"/>
      <c r="I31" s="176"/>
      <c r="J31" s="176"/>
      <c r="L31" s="1189"/>
      <c r="M31" s="1190"/>
      <c r="N31" s="1190"/>
      <c r="O31" s="1190"/>
      <c r="P31" s="1190"/>
      <c r="Q31" s="1190"/>
      <c r="R31" s="1190"/>
      <c r="S31" s="564"/>
      <c r="T31" s="564"/>
    </row>
    <row r="32" spans="1:20" ht="15" customHeight="1">
      <c r="A32" s="865" t="s">
        <v>1249</v>
      </c>
      <c r="B32" s="866"/>
      <c r="C32" s="866"/>
      <c r="D32" s="866"/>
      <c r="E32" s="866"/>
      <c r="F32" s="866"/>
      <c r="G32" s="866"/>
      <c r="H32" s="1112"/>
      <c r="I32" s="620"/>
      <c r="J32" s="1208" t="s">
        <v>1385</v>
      </c>
      <c r="K32" s="1191"/>
      <c r="L32" s="1179"/>
      <c r="M32" s="1179"/>
      <c r="N32" s="1179"/>
      <c r="O32" s="1179"/>
      <c r="P32" s="1179"/>
      <c r="Q32" s="1179"/>
      <c r="R32" s="1179"/>
      <c r="S32" s="564"/>
      <c r="T32" s="564"/>
    </row>
    <row r="33" spans="1:22" ht="15" customHeight="1">
      <c r="A33" s="174"/>
      <c r="B33" s="175"/>
      <c r="C33" s="175"/>
      <c r="D33" s="175"/>
      <c r="E33" s="175"/>
      <c r="F33" s="175"/>
      <c r="G33" s="175"/>
      <c r="H33" s="1113"/>
      <c r="I33" s="623" t="str">
        <f>" - - - - -"</f>
        <v xml:space="preserve"> - - - - -</v>
      </c>
      <c r="J33" s="626" t="str">
        <f>CONCATENATE(TEXT('Page accueil'!$A$40,"#%")," ",'Page accueil'!$C$40)</f>
        <v>80% Conforme</v>
      </c>
      <c r="K33" s="1192"/>
      <c r="L33" s="1192"/>
      <c r="M33" s="1192"/>
      <c r="N33" s="1192"/>
      <c r="O33" s="1192"/>
      <c r="P33" s="1192"/>
      <c r="Q33" s="1192"/>
      <c r="R33" s="1192"/>
      <c r="S33" s="564"/>
      <c r="T33" s="564"/>
    </row>
    <row r="34" spans="1:22" ht="15" customHeight="1">
      <c r="A34" s="174"/>
      <c r="B34" s="175"/>
      <c r="C34" s="175"/>
      <c r="D34" s="175"/>
      <c r="E34" s="175"/>
      <c r="F34" s="175"/>
      <c r="G34" s="175"/>
      <c r="H34" s="1114"/>
      <c r="I34" s="624" t="str">
        <f>"- - - - -"</f>
        <v>- - - - -</v>
      </c>
      <c r="J34" s="621" t="str">
        <f>CONCATENATE(TEXT('Page accueil'!$A$39,"#%")," ",'Page accueil'!$C$39)</f>
        <v>60% Convaincant</v>
      </c>
      <c r="K34" s="1193"/>
      <c r="L34" s="1193"/>
      <c r="M34" s="1193"/>
      <c r="N34" s="1193"/>
      <c r="O34" s="1193"/>
      <c r="P34" s="1193"/>
      <c r="Q34" s="1193"/>
      <c r="R34" s="1193"/>
      <c r="S34" s="564"/>
      <c r="T34" s="564"/>
    </row>
    <row r="35" spans="1:22" ht="15" customHeight="1">
      <c r="A35" s="174"/>
      <c r="B35" s="175"/>
      <c r="C35" s="175"/>
      <c r="D35" s="175"/>
      <c r="E35" s="175"/>
      <c r="F35" s="175"/>
      <c r="G35" s="175"/>
      <c r="H35" s="1114"/>
      <c r="I35" s="625" t="str">
        <f>"- - - - -"</f>
        <v>- - - - -</v>
      </c>
      <c r="J35" s="622" t="str">
        <f>CONCATENATE(TEXT('Page accueil'!$A$37,"#%")," ",'Page accueil'!$C$37)</f>
        <v>30% Informel</v>
      </c>
      <c r="K35" s="1193"/>
      <c r="L35" s="1193"/>
      <c r="M35" s="1193"/>
      <c r="N35" s="1193"/>
      <c r="O35" s="1193"/>
      <c r="P35" s="1193"/>
      <c r="Q35" s="1193"/>
      <c r="R35" s="1193"/>
      <c r="S35" s="564"/>
      <c r="T35" s="564"/>
    </row>
    <row r="36" spans="1:22" ht="27" customHeight="1">
      <c r="A36" s="174"/>
      <c r="B36" s="175"/>
      <c r="C36" s="175"/>
      <c r="D36" s="175"/>
      <c r="E36" s="175"/>
      <c r="F36" s="175"/>
      <c r="G36" s="175"/>
      <c r="H36" s="830" t="s">
        <v>1388</v>
      </c>
      <c r="I36" s="830"/>
      <c r="J36" s="831"/>
      <c r="K36" s="1193"/>
      <c r="L36" s="1193"/>
      <c r="M36" s="1193"/>
      <c r="N36" s="1193"/>
      <c r="O36" s="1193"/>
      <c r="P36" s="1193"/>
      <c r="Q36" s="1193"/>
      <c r="R36" s="1193"/>
      <c r="S36" s="564"/>
      <c r="T36" s="564"/>
    </row>
    <row r="37" spans="1:22" ht="32" customHeight="1">
      <c r="A37" s="174"/>
      <c r="B37" s="175"/>
      <c r="C37" s="175"/>
      <c r="D37" s="175"/>
      <c r="E37" s="175"/>
      <c r="F37" s="175"/>
      <c r="G37" s="175"/>
      <c r="H37" s="200" t="s">
        <v>1261</v>
      </c>
      <c r="I37" s="820" t="s">
        <v>1262</v>
      </c>
      <c r="J37" s="821"/>
      <c r="K37" s="1193"/>
      <c r="L37" s="1193"/>
      <c r="M37" s="1193"/>
      <c r="N37" s="1193"/>
      <c r="O37" s="1193"/>
      <c r="P37" s="1193"/>
      <c r="Q37" s="1193"/>
      <c r="R37" s="1193"/>
      <c r="S37" s="564"/>
      <c r="T37" s="564"/>
    </row>
    <row r="38" spans="1:22" ht="32" customHeight="1">
      <c r="A38" s="174"/>
      <c r="B38" s="175"/>
      <c r="C38" s="175"/>
      <c r="D38" s="175"/>
      <c r="E38" s="175"/>
      <c r="F38" s="175"/>
      <c r="G38" s="175"/>
      <c r="H38" s="197" t="s">
        <v>1244</v>
      </c>
      <c r="I38" s="672" t="s">
        <v>1243</v>
      </c>
      <c r="J38" s="673"/>
      <c r="K38" s="1192"/>
      <c r="L38" s="1192"/>
      <c r="M38" s="1192"/>
      <c r="N38" s="1192"/>
      <c r="O38" s="1192"/>
      <c r="P38" s="1192"/>
      <c r="Q38" s="1192"/>
      <c r="R38" s="1192"/>
      <c r="S38" s="564"/>
      <c r="T38" s="564"/>
      <c r="U38" s="565"/>
      <c r="V38" s="565"/>
    </row>
    <row r="39" spans="1:22" ht="32" customHeight="1">
      <c r="A39" s="174"/>
      <c r="B39" s="175"/>
      <c r="C39" s="175"/>
      <c r="D39" s="175"/>
      <c r="E39" s="175"/>
      <c r="F39" s="175"/>
      <c r="G39" s="175"/>
      <c r="H39" s="197" t="s">
        <v>1245</v>
      </c>
      <c r="I39" s="672" t="s">
        <v>1243</v>
      </c>
      <c r="J39" s="673"/>
      <c r="K39" s="1193"/>
      <c r="L39" s="1193"/>
      <c r="M39" s="1193"/>
      <c r="N39" s="1193"/>
      <c r="O39" s="1193"/>
      <c r="P39" s="1193"/>
      <c r="Q39" s="1193"/>
      <c r="R39" s="1193"/>
      <c r="S39" s="564"/>
      <c r="T39" s="564"/>
    </row>
    <row r="40" spans="1:22" ht="32" customHeight="1">
      <c r="A40" s="174"/>
      <c r="B40" s="175"/>
      <c r="C40" s="175"/>
      <c r="D40" s="175"/>
      <c r="E40" s="175"/>
      <c r="F40" s="175"/>
      <c r="G40" s="175"/>
      <c r="H40" s="198" t="s">
        <v>1246</v>
      </c>
      <c r="I40" s="672" t="s">
        <v>1243</v>
      </c>
      <c r="J40" s="673"/>
      <c r="K40" s="1193"/>
      <c r="L40" s="1193"/>
      <c r="M40" s="1193"/>
      <c r="N40" s="1193"/>
      <c r="O40" s="1193"/>
      <c r="P40" s="1193"/>
      <c r="Q40" s="1193"/>
      <c r="R40" s="1193"/>
      <c r="S40" s="564"/>
      <c r="T40" s="564"/>
    </row>
    <row r="41" spans="1:22" ht="32" customHeight="1">
      <c r="A41" s="174"/>
      <c r="B41" s="175"/>
      <c r="C41" s="175"/>
      <c r="D41" s="175"/>
      <c r="E41" s="175"/>
      <c r="F41" s="175"/>
      <c r="G41" s="175"/>
      <c r="H41" s="199" t="s">
        <v>1247</v>
      </c>
      <c r="I41" s="1116" t="s">
        <v>1243</v>
      </c>
      <c r="J41" s="1117"/>
      <c r="K41" s="1193"/>
      <c r="L41" s="1193"/>
      <c r="M41" s="1193"/>
      <c r="N41" s="1193"/>
      <c r="O41" s="1193"/>
      <c r="P41" s="1193"/>
      <c r="Q41" s="1193"/>
      <c r="R41" s="1193"/>
      <c r="S41" s="564"/>
      <c r="T41" s="564"/>
    </row>
    <row r="42" spans="1:22" ht="32" customHeight="1">
      <c r="A42" s="174"/>
      <c r="B42" s="175"/>
      <c r="C42" s="175"/>
      <c r="D42" s="175"/>
      <c r="E42" s="175"/>
      <c r="F42" s="175"/>
      <c r="G42" s="175"/>
      <c r="H42" s="200" t="s">
        <v>1261</v>
      </c>
      <c r="I42" s="820" t="s">
        <v>1262</v>
      </c>
      <c r="J42" s="821"/>
      <c r="K42" s="1193"/>
      <c r="L42" s="1193"/>
      <c r="M42" s="1193"/>
      <c r="N42" s="1193"/>
      <c r="O42" s="1193"/>
      <c r="P42" s="1193"/>
      <c r="Q42" s="1193"/>
      <c r="R42" s="1193"/>
      <c r="S42" s="564"/>
      <c r="T42" s="564"/>
    </row>
    <row r="43" spans="1:22" ht="32" customHeight="1">
      <c r="A43" s="174"/>
      <c r="B43" s="175"/>
      <c r="C43" s="175"/>
      <c r="D43" s="175"/>
      <c r="E43" s="175"/>
      <c r="F43" s="175"/>
      <c r="G43" s="175"/>
      <c r="H43" s="197" t="s">
        <v>1244</v>
      </c>
      <c r="I43" s="672" t="s">
        <v>1243</v>
      </c>
      <c r="J43" s="673"/>
      <c r="K43" s="1192"/>
      <c r="L43" s="1192"/>
      <c r="M43" s="1192"/>
      <c r="N43" s="1192"/>
      <c r="O43" s="1192"/>
      <c r="P43" s="1192"/>
      <c r="Q43" s="1192"/>
      <c r="R43" s="1192"/>
      <c r="S43" s="564"/>
      <c r="T43" s="564"/>
    </row>
    <row r="44" spans="1:22" ht="32" customHeight="1">
      <c r="A44" s="174"/>
      <c r="B44" s="175"/>
      <c r="C44" s="175"/>
      <c r="D44" s="175"/>
      <c r="E44" s="175"/>
      <c r="F44" s="175"/>
      <c r="G44" s="175"/>
      <c r="H44" s="197" t="s">
        <v>1245</v>
      </c>
      <c r="I44" s="672" t="s">
        <v>1243</v>
      </c>
      <c r="J44" s="673"/>
      <c r="K44" s="1193"/>
      <c r="L44" s="1193"/>
      <c r="M44" s="1193"/>
      <c r="N44" s="1193"/>
      <c r="O44" s="1193"/>
      <c r="P44" s="1193"/>
      <c r="Q44" s="1193"/>
      <c r="R44" s="1193"/>
      <c r="S44" s="564"/>
      <c r="T44" s="564"/>
    </row>
    <row r="45" spans="1:22" ht="32" customHeight="1">
      <c r="A45" s="174"/>
      <c r="B45" s="175"/>
      <c r="C45" s="175"/>
      <c r="D45" s="175"/>
      <c r="E45" s="175"/>
      <c r="F45" s="175"/>
      <c r="G45" s="175"/>
      <c r="H45" s="198" t="s">
        <v>1246</v>
      </c>
      <c r="I45" s="672" t="s">
        <v>1243</v>
      </c>
      <c r="J45" s="673"/>
      <c r="K45" s="1193"/>
      <c r="L45" s="1193"/>
      <c r="M45" s="1193"/>
      <c r="N45" s="1193"/>
      <c r="O45" s="1193"/>
      <c r="P45" s="1193"/>
      <c r="Q45" s="1193"/>
      <c r="R45" s="1193"/>
      <c r="S45" s="564"/>
      <c r="T45" s="564"/>
    </row>
    <row r="46" spans="1:22" ht="32" customHeight="1">
      <c r="A46" s="174"/>
      <c r="B46" s="175"/>
      <c r="C46" s="175"/>
      <c r="D46" s="175"/>
      <c r="E46" s="175"/>
      <c r="F46" s="175"/>
      <c r="G46" s="175"/>
      <c r="H46" s="198" t="s">
        <v>1247</v>
      </c>
      <c r="I46" s="672" t="s">
        <v>1243</v>
      </c>
      <c r="J46" s="673"/>
      <c r="K46" s="1193"/>
      <c r="L46" s="1193"/>
      <c r="M46" s="1193"/>
      <c r="N46" s="1193"/>
      <c r="O46" s="1193"/>
      <c r="P46" s="1193"/>
      <c r="Q46" s="1193"/>
      <c r="R46" s="1193"/>
      <c r="S46" s="564"/>
      <c r="T46" s="564"/>
      <c r="U46" s="565"/>
      <c r="V46" s="565"/>
    </row>
    <row r="47" spans="1:22" ht="25" customHeight="1">
      <c r="A47" s="867" t="s">
        <v>1248</v>
      </c>
      <c r="B47" s="868"/>
      <c r="C47" s="868"/>
      <c r="D47" s="868"/>
      <c r="E47" s="868"/>
      <c r="F47" s="868"/>
      <c r="G47" s="868"/>
      <c r="H47" s="1115"/>
      <c r="I47" s="1115"/>
      <c r="J47" s="1115"/>
      <c r="K47" s="1193"/>
      <c r="L47" s="1193"/>
      <c r="M47" s="1193"/>
      <c r="N47" s="1193"/>
      <c r="O47" s="1193"/>
      <c r="P47" s="1193"/>
      <c r="Q47" s="1193"/>
      <c r="R47" s="1193"/>
      <c r="S47" s="564"/>
      <c r="T47" s="564"/>
      <c r="U47" s="565"/>
      <c r="V47" s="565"/>
    </row>
    <row r="48" spans="1:22" ht="25" customHeight="1">
      <c r="A48" s="832" t="str">
        <f>CONCATENATE("Article ",'Critères '!$A$17," : ",'Critères '!$B$17)</f>
        <v>Article 4 : Système de Management de la Qualité (SMQ)</v>
      </c>
      <c r="B48" s="833"/>
      <c r="C48" s="833"/>
      <c r="D48" s="833"/>
      <c r="E48" s="833"/>
      <c r="F48" s="239" t="str">
        <f>'Critères '!$D$17</f>
        <v/>
      </c>
      <c r="G48" s="834" t="str">
        <f>'Critères '!$E$17</f>
        <v/>
      </c>
      <c r="H48" s="834"/>
      <c r="I48" s="834"/>
      <c r="J48" s="612" t="str">
        <f>'Critères '!$F$17</f>
        <v/>
      </c>
      <c r="K48" s="1194"/>
      <c r="L48" s="1194"/>
      <c r="M48" s="1194"/>
      <c r="N48" s="1194"/>
      <c r="O48" s="1194"/>
      <c r="P48" s="1194"/>
      <c r="Q48" s="1194"/>
      <c r="R48" s="1194"/>
      <c r="S48" s="564"/>
      <c r="T48" s="564"/>
      <c r="U48" s="565"/>
      <c r="V48" s="565"/>
    </row>
    <row r="49" spans="1:22" ht="25" customHeight="1">
      <c r="A49" s="212"/>
      <c r="B49" s="206"/>
      <c r="C49" s="775"/>
      <c r="D49" s="775"/>
      <c r="E49" s="775"/>
      <c r="F49" s="205"/>
      <c r="G49" s="205"/>
      <c r="H49" s="205"/>
      <c r="I49" s="205"/>
      <c r="J49" s="205"/>
      <c r="S49" s="564"/>
      <c r="T49" s="564"/>
      <c r="U49" s="565"/>
      <c r="V49" s="565"/>
    </row>
    <row r="50" spans="1:22" ht="25" customHeight="1">
      <c r="A50" s="208"/>
      <c r="B50" s="205"/>
      <c r="C50" s="205"/>
      <c r="D50" s="14"/>
      <c r="E50" s="15"/>
      <c r="F50" s="233" t="s">
        <v>1261</v>
      </c>
      <c r="G50" s="842" t="s">
        <v>1262</v>
      </c>
      <c r="H50" s="842"/>
      <c r="I50" s="842"/>
      <c r="J50" s="843"/>
      <c r="K50" s="1195"/>
      <c r="L50" s="1195"/>
      <c r="M50" s="1195"/>
      <c r="N50" s="1195"/>
      <c r="O50" s="1195"/>
      <c r="P50" s="1195"/>
      <c r="Q50" s="1195"/>
      <c r="R50" s="1195"/>
      <c r="S50" s="564"/>
      <c r="T50" s="564"/>
      <c r="U50" s="565"/>
      <c r="V50" s="565"/>
    </row>
    <row r="51" spans="1:22" ht="25" customHeight="1">
      <c r="A51" s="208"/>
      <c r="B51" s="15"/>
      <c r="C51" s="15"/>
      <c r="D51" s="15"/>
      <c r="E51" s="15"/>
      <c r="F51" s="234" t="s">
        <v>1244</v>
      </c>
      <c r="G51" s="850" t="s">
        <v>1243</v>
      </c>
      <c r="H51" s="850"/>
      <c r="I51" s="850"/>
      <c r="J51" s="851"/>
      <c r="K51" s="1183"/>
      <c r="L51" s="1183"/>
      <c r="M51" s="1183"/>
      <c r="N51" s="1183"/>
      <c r="O51" s="1183"/>
      <c r="P51" s="1183"/>
      <c r="Q51" s="1183"/>
      <c r="R51" s="1183"/>
      <c r="S51" s="564"/>
      <c r="T51" s="564"/>
      <c r="U51" s="565"/>
      <c r="V51" s="565"/>
    </row>
    <row r="52" spans="1:22" ht="25" customHeight="1">
      <c r="A52" s="208"/>
      <c r="B52" s="15"/>
      <c r="C52" s="15"/>
      <c r="D52" s="15"/>
      <c r="E52" s="15"/>
      <c r="F52" s="235"/>
      <c r="G52" s="850"/>
      <c r="H52" s="850"/>
      <c r="I52" s="850"/>
      <c r="J52" s="851"/>
      <c r="K52" s="1183"/>
      <c r="L52" s="1183"/>
      <c r="M52" s="1183"/>
      <c r="N52" s="1183"/>
      <c r="O52" s="1183"/>
      <c r="P52" s="1183"/>
      <c r="Q52" s="1183"/>
      <c r="R52" s="1183"/>
      <c r="S52" s="564"/>
      <c r="T52" s="564"/>
      <c r="U52" s="565"/>
      <c r="V52" s="565"/>
    </row>
    <row r="53" spans="1:22" ht="25" customHeight="1">
      <c r="A53" s="208"/>
      <c r="B53" s="15"/>
      <c r="C53" s="15"/>
      <c r="D53" s="15"/>
      <c r="E53" s="15"/>
      <c r="F53" s="234" t="s">
        <v>1245</v>
      </c>
      <c r="G53" s="850" t="s">
        <v>1243</v>
      </c>
      <c r="H53" s="850"/>
      <c r="I53" s="850"/>
      <c r="J53" s="851"/>
      <c r="K53" s="1183"/>
      <c r="L53" s="1183"/>
      <c r="M53" s="1183"/>
      <c r="N53" s="1183"/>
      <c r="O53" s="1183"/>
      <c r="P53" s="1183"/>
      <c r="Q53" s="1183"/>
      <c r="R53" s="1183"/>
      <c r="S53" s="564"/>
      <c r="T53" s="564"/>
      <c r="U53" s="565"/>
      <c r="V53" s="565"/>
    </row>
    <row r="54" spans="1:22" ht="25" customHeight="1">
      <c r="A54" s="208"/>
      <c r="B54" s="15"/>
      <c r="C54" s="15"/>
      <c r="D54" s="15"/>
      <c r="E54" s="15"/>
      <c r="F54" s="236" t="s">
        <v>1246</v>
      </c>
      <c r="G54" s="345" t="s">
        <v>1243</v>
      </c>
      <c r="H54" s="345"/>
      <c r="I54" s="345"/>
      <c r="J54" s="614"/>
      <c r="K54" s="1183"/>
      <c r="L54" s="1183"/>
      <c r="M54" s="1183"/>
      <c r="N54" s="1183"/>
      <c r="O54" s="1183"/>
      <c r="P54" s="1183"/>
      <c r="Q54" s="1183"/>
      <c r="R54" s="1183"/>
      <c r="S54" s="564"/>
      <c r="T54" s="564"/>
      <c r="U54" s="565"/>
      <c r="V54" s="565"/>
    </row>
    <row r="55" spans="1:22" ht="25" customHeight="1">
      <c r="A55" s="208"/>
      <c r="B55" s="15"/>
      <c r="C55" s="15"/>
      <c r="D55" s="15"/>
      <c r="E55" s="15"/>
      <c r="F55" s="236" t="s">
        <v>1247</v>
      </c>
      <c r="G55" s="345" t="s">
        <v>1243</v>
      </c>
      <c r="H55" s="345"/>
      <c r="I55" s="345"/>
      <c r="J55" s="614"/>
      <c r="K55" s="1183"/>
      <c r="L55" s="1183"/>
      <c r="M55" s="1183"/>
      <c r="N55" s="1183"/>
      <c r="O55" s="1183"/>
      <c r="P55" s="1183"/>
      <c r="Q55" s="1183"/>
      <c r="R55" s="1183"/>
      <c r="S55" s="564"/>
      <c r="T55" s="564"/>
      <c r="U55" s="565"/>
      <c r="V55" s="565"/>
    </row>
    <row r="56" spans="1:22" ht="25" customHeight="1">
      <c r="A56" s="211"/>
      <c r="B56" s="33"/>
      <c r="C56" s="33"/>
      <c r="D56" s="33"/>
      <c r="E56" s="33"/>
      <c r="F56" s="346"/>
      <c r="G56" s="347"/>
      <c r="H56" s="347"/>
      <c r="I56" s="347"/>
      <c r="J56" s="347"/>
      <c r="K56" s="1193"/>
      <c r="L56" s="1193"/>
      <c r="M56" s="1193"/>
      <c r="N56" s="1193"/>
      <c r="O56" s="1193"/>
      <c r="P56" s="1193"/>
      <c r="Q56" s="1193"/>
      <c r="R56" s="1193"/>
      <c r="S56" s="564"/>
      <c r="T56" s="564"/>
      <c r="U56" s="565"/>
      <c r="V56" s="565"/>
    </row>
    <row r="57" spans="1:22" ht="25" customHeight="1">
      <c r="A57" s="840" t="str">
        <f>CONCATENATE("Article ",'Critères '!$A$95," : ",'Critères '!$B$95)</f>
        <v>Article 5 : Gestion des responsabilités</v>
      </c>
      <c r="B57" s="841"/>
      <c r="C57" s="841"/>
      <c r="D57" s="841"/>
      <c r="E57" s="841"/>
      <c r="F57" s="214" t="str">
        <f>'Critères '!$D$95</f>
        <v/>
      </c>
      <c r="G57" s="835" t="str">
        <f>'Critères '!$E$95</f>
        <v/>
      </c>
      <c r="H57" s="835"/>
      <c r="I57" s="835"/>
      <c r="J57" s="613" t="str">
        <f>'Critères '!$F$95</f>
        <v/>
      </c>
      <c r="K57" s="1194"/>
      <c r="L57" s="1194"/>
      <c r="M57" s="1194"/>
      <c r="N57" s="1194"/>
      <c r="O57" s="1194"/>
      <c r="P57" s="1194"/>
      <c r="Q57" s="1194"/>
      <c r="R57" s="1194"/>
      <c r="S57" s="564"/>
      <c r="T57" s="564"/>
      <c r="U57" s="565"/>
      <c r="V57" s="565"/>
    </row>
    <row r="58" spans="1:22" ht="25" customHeight="1">
      <c r="A58" s="212"/>
      <c r="B58" s="206"/>
      <c r="C58" s="207"/>
      <c r="D58" s="207"/>
      <c r="E58" s="207"/>
      <c r="F58" s="205"/>
      <c r="G58" s="205"/>
      <c r="H58" s="205"/>
      <c r="I58" s="205"/>
      <c r="J58" s="205"/>
      <c r="S58" s="564"/>
      <c r="T58" s="564"/>
      <c r="U58" s="565"/>
      <c r="V58" s="565"/>
    </row>
    <row r="59" spans="1:22" ht="25" customHeight="1">
      <c r="A59" s="208"/>
      <c r="B59" s="32"/>
      <c r="C59" s="32"/>
      <c r="D59" s="14"/>
      <c r="E59" s="15"/>
      <c r="F59" s="229" t="s">
        <v>1261</v>
      </c>
      <c r="G59" s="844" t="s">
        <v>1262</v>
      </c>
      <c r="H59" s="844"/>
      <c r="I59" s="844"/>
      <c r="J59" s="845"/>
      <c r="K59" s="1195"/>
      <c r="L59" s="1195"/>
      <c r="M59" s="1195"/>
      <c r="N59" s="1195"/>
      <c r="O59" s="1195"/>
      <c r="P59" s="1195"/>
      <c r="Q59" s="1195"/>
      <c r="R59" s="1195"/>
      <c r="S59" s="564"/>
      <c r="T59" s="564"/>
      <c r="U59" s="565"/>
      <c r="V59" s="565"/>
    </row>
    <row r="60" spans="1:22" ht="25" customHeight="1">
      <c r="A60" s="208"/>
      <c r="B60" s="15"/>
      <c r="C60" s="15"/>
      <c r="D60" s="15"/>
      <c r="E60" s="15"/>
      <c r="F60" s="230" t="s">
        <v>1244</v>
      </c>
      <c r="G60" s="761" t="s">
        <v>1243</v>
      </c>
      <c r="H60" s="761"/>
      <c r="I60" s="761"/>
      <c r="J60" s="819"/>
      <c r="K60" s="1183"/>
      <c r="L60" s="1183"/>
      <c r="M60" s="1183"/>
      <c r="N60" s="1183"/>
      <c r="O60" s="1183"/>
      <c r="P60" s="1183"/>
      <c r="Q60" s="1183"/>
      <c r="R60" s="1183"/>
      <c r="S60" s="564"/>
      <c r="T60" s="564"/>
      <c r="U60" s="565"/>
      <c r="V60" s="565"/>
    </row>
    <row r="61" spans="1:22" ht="25" customHeight="1">
      <c r="A61" s="208"/>
      <c r="B61" s="15"/>
      <c r="C61" s="15"/>
      <c r="D61" s="15"/>
      <c r="E61" s="15"/>
      <c r="F61" s="231"/>
      <c r="G61" s="761"/>
      <c r="H61" s="761"/>
      <c r="I61" s="761"/>
      <c r="J61" s="819"/>
      <c r="K61" s="1183"/>
      <c r="L61" s="1183"/>
      <c r="M61" s="1183"/>
      <c r="N61" s="1183"/>
      <c r="O61" s="1183"/>
      <c r="P61" s="1183"/>
      <c r="Q61" s="1183"/>
      <c r="R61" s="1183"/>
      <c r="S61" s="564"/>
      <c r="T61" s="564"/>
      <c r="U61" s="565"/>
      <c r="V61" s="565"/>
    </row>
    <row r="62" spans="1:22" ht="25" customHeight="1">
      <c r="A62" s="208"/>
      <c r="B62" s="15"/>
      <c r="C62" s="15"/>
      <c r="D62" s="15"/>
      <c r="E62" s="15"/>
      <c r="F62" s="230" t="s">
        <v>1245</v>
      </c>
      <c r="G62" s="761" t="s">
        <v>1243</v>
      </c>
      <c r="H62" s="761"/>
      <c r="I62" s="761"/>
      <c r="J62" s="819"/>
      <c r="K62" s="1183"/>
      <c r="L62" s="1183"/>
      <c r="M62" s="1183"/>
      <c r="N62" s="1183"/>
      <c r="O62" s="1183"/>
      <c r="P62" s="1183"/>
      <c r="Q62" s="1183"/>
      <c r="R62" s="1183"/>
      <c r="S62" s="564"/>
      <c r="T62" s="564"/>
      <c r="U62" s="565"/>
      <c r="V62" s="565"/>
    </row>
    <row r="63" spans="1:22" ht="25" customHeight="1">
      <c r="A63" s="208"/>
      <c r="B63" s="15"/>
      <c r="C63" s="15"/>
      <c r="D63" s="15"/>
      <c r="E63" s="15"/>
      <c r="F63" s="232" t="s">
        <v>1246</v>
      </c>
      <c r="G63" s="245" t="s">
        <v>1243</v>
      </c>
      <c r="H63" s="245"/>
      <c r="I63" s="245"/>
      <c r="J63" s="614"/>
      <c r="K63" s="1183"/>
      <c r="L63" s="1183"/>
      <c r="M63" s="1183"/>
      <c r="N63" s="1183"/>
      <c r="O63" s="1183"/>
      <c r="P63" s="1183"/>
      <c r="Q63" s="1183"/>
      <c r="R63" s="1183"/>
      <c r="S63" s="564"/>
      <c r="T63" s="564"/>
      <c r="U63" s="565"/>
      <c r="V63" s="565"/>
    </row>
    <row r="64" spans="1:22" ht="25" customHeight="1">
      <c r="A64" s="208"/>
      <c r="B64" s="15"/>
      <c r="C64" s="15"/>
      <c r="D64" s="15"/>
      <c r="E64" s="15"/>
      <c r="F64" s="232" t="s">
        <v>1247</v>
      </c>
      <c r="G64" s="245" t="s">
        <v>1243</v>
      </c>
      <c r="H64" s="245"/>
      <c r="I64" s="245"/>
      <c r="J64" s="614"/>
      <c r="K64" s="1183"/>
      <c r="L64" s="1183"/>
      <c r="M64" s="1183"/>
      <c r="N64" s="1183"/>
      <c r="O64" s="1183"/>
      <c r="P64" s="1183"/>
      <c r="Q64" s="1183"/>
      <c r="R64" s="1183"/>
      <c r="S64" s="564"/>
      <c r="T64" s="564"/>
      <c r="U64" s="565"/>
      <c r="V64" s="565"/>
    </row>
    <row r="65" spans="1:22" ht="25" customHeight="1">
      <c r="A65" s="209"/>
      <c r="B65" s="210"/>
      <c r="C65" s="210"/>
      <c r="D65" s="210"/>
      <c r="E65" s="210"/>
      <c r="F65" s="210"/>
      <c r="G65" s="210"/>
      <c r="H65" s="210"/>
      <c r="I65" s="210"/>
      <c r="J65" s="210"/>
      <c r="S65" s="564"/>
      <c r="T65" s="564"/>
      <c r="U65" s="565"/>
      <c r="V65" s="565"/>
    </row>
    <row r="66" spans="1:22" ht="25" customHeight="1">
      <c r="A66" s="836" t="str">
        <f>CONCATENATE("Article ",'Critères '!$A$191," : ",'Critères '!$B$191)</f>
        <v>Article 6 : Management des ressources</v>
      </c>
      <c r="B66" s="837"/>
      <c r="C66" s="837"/>
      <c r="D66" s="837"/>
      <c r="E66" s="837"/>
      <c r="F66" s="238" t="str">
        <f>'Critères '!$D$191</f>
        <v/>
      </c>
      <c r="G66" s="846" t="str">
        <f>'Critères '!$E$191</f>
        <v/>
      </c>
      <c r="H66" s="846"/>
      <c r="I66" s="846"/>
      <c r="J66" s="609" t="str">
        <f>'Critères '!$F$191</f>
        <v/>
      </c>
      <c r="K66" s="1194"/>
      <c r="L66" s="1194"/>
      <c r="M66" s="1194"/>
      <c r="N66" s="1194"/>
      <c r="O66" s="1194"/>
      <c r="P66" s="1194"/>
      <c r="Q66" s="1194"/>
      <c r="R66" s="1194"/>
      <c r="S66" s="564"/>
      <c r="T66" s="564"/>
      <c r="U66" s="565"/>
      <c r="V66" s="565"/>
    </row>
    <row r="67" spans="1:22" ht="25" customHeight="1">
      <c r="A67" s="212"/>
      <c r="B67" s="206"/>
      <c r="C67" s="775"/>
      <c r="D67" s="775"/>
      <c r="E67" s="775"/>
      <c r="F67" s="205"/>
      <c r="G67" s="205"/>
      <c r="H67" s="205"/>
      <c r="I67" s="205"/>
      <c r="J67" s="205"/>
      <c r="S67" s="564"/>
      <c r="T67" s="564"/>
      <c r="U67" s="565"/>
      <c r="V67" s="565"/>
    </row>
    <row r="68" spans="1:22" ht="25" customHeight="1">
      <c r="A68" s="208"/>
      <c r="B68" s="32"/>
      <c r="C68" s="32"/>
      <c r="D68" s="14"/>
      <c r="E68" s="15"/>
      <c r="F68" s="225" t="s">
        <v>1261</v>
      </c>
      <c r="G68" s="844" t="s">
        <v>1262</v>
      </c>
      <c r="H68" s="844"/>
      <c r="I68" s="844"/>
      <c r="J68" s="845"/>
      <c r="K68" s="1195"/>
      <c r="L68" s="1195"/>
      <c r="M68" s="1195"/>
      <c r="N68" s="1195"/>
      <c r="O68" s="1195"/>
      <c r="P68" s="1195"/>
      <c r="Q68" s="1195"/>
      <c r="R68" s="1195"/>
      <c r="S68" s="564"/>
      <c r="T68" s="564"/>
      <c r="U68" s="565"/>
      <c r="V68" s="565"/>
    </row>
    <row r="69" spans="1:22" ht="25" customHeight="1">
      <c r="A69" s="208"/>
      <c r="B69" s="15"/>
      <c r="C69" s="15"/>
      <c r="D69" s="15"/>
      <c r="E69" s="15"/>
      <c r="F69" s="226" t="s">
        <v>1244</v>
      </c>
      <c r="G69" s="761" t="s">
        <v>1243</v>
      </c>
      <c r="H69" s="761"/>
      <c r="I69" s="761"/>
      <c r="J69" s="819"/>
      <c r="K69" s="1183"/>
      <c r="L69" s="1183"/>
      <c r="M69" s="1183"/>
      <c r="N69" s="1183"/>
      <c r="O69" s="1183"/>
      <c r="P69" s="1183"/>
      <c r="Q69" s="1183"/>
      <c r="R69" s="1183"/>
      <c r="S69" s="564"/>
      <c r="T69" s="564"/>
      <c r="U69" s="565"/>
      <c r="V69" s="565"/>
    </row>
    <row r="70" spans="1:22" ht="25" customHeight="1">
      <c r="A70" s="208"/>
      <c r="B70" s="15"/>
      <c r="C70" s="15"/>
      <c r="D70" s="15"/>
      <c r="E70" s="15"/>
      <c r="F70" s="227"/>
      <c r="G70" s="761"/>
      <c r="H70" s="761"/>
      <c r="I70" s="761"/>
      <c r="J70" s="819"/>
      <c r="K70" s="1183"/>
      <c r="L70" s="1183"/>
      <c r="M70" s="1183"/>
      <c r="N70" s="1183"/>
      <c r="O70" s="1183"/>
      <c r="P70" s="1183"/>
      <c r="Q70" s="1183"/>
      <c r="R70" s="1183"/>
      <c r="S70" s="564"/>
      <c r="T70" s="564"/>
      <c r="U70" s="565"/>
      <c r="V70" s="565"/>
    </row>
    <row r="71" spans="1:22" ht="25" customHeight="1">
      <c r="A71" s="208"/>
      <c r="B71" s="15"/>
      <c r="C71" s="15"/>
      <c r="D71" s="15"/>
      <c r="E71" s="15"/>
      <c r="F71" s="226" t="s">
        <v>1245</v>
      </c>
      <c r="G71" s="761" t="s">
        <v>1243</v>
      </c>
      <c r="H71" s="761"/>
      <c r="I71" s="761"/>
      <c r="J71" s="819"/>
      <c r="K71" s="1183"/>
      <c r="L71" s="1183"/>
      <c r="M71" s="1183"/>
      <c r="N71" s="1183"/>
      <c r="O71" s="1183"/>
      <c r="P71" s="1183"/>
      <c r="Q71" s="1183"/>
      <c r="R71" s="1183"/>
      <c r="S71" s="564"/>
      <c r="T71" s="564"/>
      <c r="U71" s="565"/>
      <c r="V71" s="565"/>
    </row>
    <row r="72" spans="1:22" ht="25" customHeight="1">
      <c r="A72" s="208"/>
      <c r="B72" s="15"/>
      <c r="C72" s="15"/>
      <c r="D72" s="15"/>
      <c r="E72" s="15"/>
      <c r="F72" s="228" t="s">
        <v>1246</v>
      </c>
      <c r="G72" s="245" t="s">
        <v>1243</v>
      </c>
      <c r="H72" s="245"/>
      <c r="I72" s="245"/>
      <c r="J72" s="614"/>
      <c r="K72" s="1183"/>
      <c r="L72" s="1183"/>
      <c r="M72" s="1183"/>
      <c r="N72" s="1183"/>
      <c r="O72" s="1183"/>
      <c r="P72" s="1183"/>
      <c r="Q72" s="1183"/>
      <c r="R72" s="1183"/>
      <c r="S72" s="564"/>
      <c r="T72" s="564"/>
      <c r="U72" s="565"/>
      <c r="V72" s="565"/>
    </row>
    <row r="73" spans="1:22" ht="25" customHeight="1">
      <c r="A73" s="208"/>
      <c r="B73" s="15"/>
      <c r="C73" s="15"/>
      <c r="D73" s="15"/>
      <c r="E73" s="15"/>
      <c r="F73" s="228" t="s">
        <v>1247</v>
      </c>
      <c r="G73" s="245" t="s">
        <v>1243</v>
      </c>
      <c r="H73" s="245"/>
      <c r="I73" s="245"/>
      <c r="J73" s="614"/>
      <c r="K73" s="1183"/>
      <c r="L73" s="1183"/>
      <c r="M73" s="1183"/>
      <c r="N73" s="1183"/>
      <c r="O73" s="1183"/>
      <c r="P73" s="1183"/>
      <c r="Q73" s="1183"/>
      <c r="R73" s="1183"/>
      <c r="S73" s="564"/>
      <c r="T73" s="564"/>
      <c r="U73" s="565"/>
      <c r="V73" s="565"/>
    </row>
    <row r="74" spans="1:22" ht="25" customHeight="1">
      <c r="A74" s="213"/>
      <c r="B74" s="205"/>
      <c r="C74" s="205"/>
      <c r="D74" s="205"/>
      <c r="E74" s="205"/>
      <c r="F74" s="205"/>
      <c r="G74" s="205"/>
      <c r="H74" s="205"/>
      <c r="I74" s="205"/>
      <c r="J74" s="205"/>
      <c r="S74" s="564"/>
      <c r="T74" s="564"/>
      <c r="U74" s="565"/>
      <c r="V74" s="565"/>
    </row>
    <row r="75" spans="1:22" ht="25" customHeight="1">
      <c r="A75" s="847" t="str">
        <f>CONCATENATE("Article ",'Critères '!$A$213," : ",'Critères '!$B$213)</f>
        <v>Article 7 : Réalisation du produit</v>
      </c>
      <c r="B75" s="848"/>
      <c r="C75" s="848"/>
      <c r="D75" s="848"/>
      <c r="E75" s="848"/>
      <c r="F75" s="215" t="str">
        <f>'Critères '!$D$213</f>
        <v/>
      </c>
      <c r="G75" s="849" t="str">
        <f>'Critères '!$E$213</f>
        <v/>
      </c>
      <c r="H75" s="849"/>
      <c r="I75" s="849"/>
      <c r="J75" s="610" t="str">
        <f>'Critères '!$F$213</f>
        <v/>
      </c>
      <c r="K75" s="1194"/>
      <c r="L75" s="1194"/>
      <c r="M75" s="1194"/>
      <c r="N75" s="1194"/>
      <c r="O75" s="1194"/>
      <c r="P75" s="1194"/>
      <c r="Q75" s="1194"/>
      <c r="R75" s="1194"/>
      <c r="S75" s="564"/>
      <c r="T75" s="564"/>
      <c r="U75" s="565"/>
      <c r="V75" s="565"/>
    </row>
    <row r="76" spans="1:22" ht="25" customHeight="1">
      <c r="A76" s="212"/>
      <c r="B76" s="206"/>
      <c r="C76" s="775"/>
      <c r="D76" s="775"/>
      <c r="E76" s="775"/>
      <c r="F76" s="205"/>
      <c r="G76" s="205"/>
      <c r="H76" s="205"/>
      <c r="I76" s="205"/>
      <c r="J76" s="205"/>
      <c r="S76" s="564"/>
      <c r="T76" s="564"/>
      <c r="U76" s="565"/>
      <c r="V76" s="565"/>
    </row>
    <row r="77" spans="1:22" ht="25" customHeight="1">
      <c r="A77" s="208"/>
      <c r="B77" s="32"/>
      <c r="C77" s="32"/>
      <c r="D77" s="14"/>
      <c r="E77" s="15"/>
      <c r="F77" s="221" t="s">
        <v>1261</v>
      </c>
      <c r="G77" s="820" t="s">
        <v>1262</v>
      </c>
      <c r="H77" s="820"/>
      <c r="I77" s="820"/>
      <c r="J77" s="821"/>
      <c r="K77" s="1195"/>
      <c r="L77" s="1195"/>
      <c r="M77" s="1195"/>
      <c r="N77" s="1195"/>
      <c r="O77" s="1195"/>
      <c r="P77" s="1195"/>
      <c r="Q77" s="1195"/>
      <c r="R77" s="1195"/>
      <c r="S77" s="564"/>
      <c r="T77" s="564"/>
      <c r="U77" s="565"/>
      <c r="V77" s="565"/>
    </row>
    <row r="78" spans="1:22" ht="25" customHeight="1">
      <c r="A78" s="208"/>
      <c r="B78" s="15"/>
      <c r="C78" s="15"/>
      <c r="D78" s="15"/>
      <c r="E78" s="15"/>
      <c r="F78" s="222" t="s">
        <v>1244</v>
      </c>
      <c r="G78" s="672" t="s">
        <v>1243</v>
      </c>
      <c r="H78" s="672"/>
      <c r="I78" s="672"/>
      <c r="J78" s="673"/>
      <c r="K78" s="1183"/>
      <c r="L78" s="1183"/>
      <c r="M78" s="1183"/>
      <c r="N78" s="1183"/>
      <c r="O78" s="1183"/>
      <c r="P78" s="1183"/>
      <c r="Q78" s="1183"/>
      <c r="R78" s="1183"/>
      <c r="S78" s="564"/>
      <c r="T78" s="564"/>
      <c r="U78" s="565"/>
      <c r="V78" s="565"/>
    </row>
    <row r="79" spans="1:22" ht="25" customHeight="1">
      <c r="A79" s="208"/>
      <c r="B79" s="15"/>
      <c r="C79" s="15"/>
      <c r="D79" s="15"/>
      <c r="E79" s="15"/>
      <c r="F79" s="223"/>
      <c r="G79" s="672"/>
      <c r="H79" s="672"/>
      <c r="I79" s="672"/>
      <c r="J79" s="673"/>
      <c r="K79" s="1183"/>
      <c r="L79" s="1183"/>
      <c r="M79" s="1183"/>
      <c r="N79" s="1183"/>
      <c r="O79" s="1183"/>
      <c r="P79" s="1183"/>
      <c r="Q79" s="1183"/>
      <c r="R79" s="1183"/>
      <c r="S79" s="564"/>
      <c r="T79" s="564"/>
      <c r="U79" s="565"/>
      <c r="V79" s="565"/>
    </row>
    <row r="80" spans="1:22" ht="25" customHeight="1">
      <c r="A80" s="208"/>
      <c r="B80" s="15"/>
      <c r="C80" s="15"/>
      <c r="D80" s="15"/>
      <c r="E80" s="15"/>
      <c r="F80" s="222" t="s">
        <v>1245</v>
      </c>
      <c r="G80" s="672" t="s">
        <v>1243</v>
      </c>
      <c r="H80" s="672"/>
      <c r="I80" s="672"/>
      <c r="J80" s="673"/>
      <c r="K80" s="1183"/>
      <c r="L80" s="1183"/>
      <c r="M80" s="1183"/>
      <c r="N80" s="1183"/>
      <c r="O80" s="1183"/>
      <c r="P80" s="1183"/>
      <c r="Q80" s="1183"/>
      <c r="R80" s="1183"/>
      <c r="S80" s="564"/>
      <c r="T80" s="564"/>
      <c r="U80" s="565"/>
      <c r="V80" s="565"/>
    </row>
    <row r="81" spans="1:22" ht="25" customHeight="1">
      <c r="A81" s="208"/>
      <c r="B81" s="15"/>
      <c r="C81" s="15"/>
      <c r="D81" s="15"/>
      <c r="E81" s="15"/>
      <c r="F81" s="224" t="s">
        <v>1246</v>
      </c>
      <c r="G81" s="251" t="s">
        <v>1243</v>
      </c>
      <c r="H81" s="251"/>
      <c r="I81" s="251"/>
      <c r="J81" s="608"/>
      <c r="K81" s="1183"/>
      <c r="L81" s="1183"/>
      <c r="M81" s="1183"/>
      <c r="N81" s="1183"/>
      <c r="O81" s="1183"/>
      <c r="P81" s="1183"/>
      <c r="Q81" s="1183"/>
      <c r="R81" s="1183"/>
      <c r="S81" s="564"/>
      <c r="T81" s="564"/>
      <c r="U81" s="565"/>
      <c r="V81" s="565"/>
    </row>
    <row r="82" spans="1:22" ht="25" customHeight="1">
      <c r="A82" s="208"/>
      <c r="B82" s="15"/>
      <c r="C82" s="15"/>
      <c r="D82" s="15"/>
      <c r="E82" s="15"/>
      <c r="F82" s="224" t="s">
        <v>1247</v>
      </c>
      <c r="G82" s="251" t="s">
        <v>1243</v>
      </c>
      <c r="H82" s="251"/>
      <c r="I82" s="251"/>
      <c r="J82" s="608"/>
      <c r="K82" s="1183"/>
      <c r="L82" s="1183"/>
      <c r="M82" s="1183"/>
      <c r="N82" s="1183"/>
      <c r="O82" s="1183"/>
      <c r="P82" s="1183"/>
      <c r="Q82" s="1183"/>
      <c r="R82" s="1183"/>
      <c r="S82" s="564"/>
      <c r="T82" s="564"/>
      <c r="U82" s="565"/>
      <c r="V82" s="565"/>
    </row>
    <row r="83" spans="1:22" ht="25" customHeight="1">
      <c r="A83" s="209"/>
      <c r="B83" s="210"/>
      <c r="C83" s="210"/>
      <c r="D83" s="210"/>
      <c r="E83" s="210"/>
      <c r="F83" s="210"/>
      <c r="G83" s="210"/>
      <c r="H83" s="210"/>
      <c r="I83" s="210"/>
      <c r="J83" s="210"/>
      <c r="S83" s="564"/>
      <c r="T83" s="564"/>
      <c r="U83" s="565"/>
      <c r="V83" s="565"/>
    </row>
    <row r="84" spans="1:22" ht="25" customHeight="1">
      <c r="A84" s="822" t="str">
        <f>CONCATENATE("Article ",'Critères '!$A$373," : ",'Critères '!$B$373)</f>
        <v>Article 8 : Mesure, analyse et amélioration</v>
      </c>
      <c r="B84" s="823"/>
      <c r="C84" s="823"/>
      <c r="D84" s="823"/>
      <c r="E84" s="823"/>
      <c r="F84" s="237" t="str">
        <f>'Critères '!$D$373</f>
        <v/>
      </c>
      <c r="G84" s="824" t="str">
        <f>'Critères '!$E$373</f>
        <v/>
      </c>
      <c r="H84" s="824"/>
      <c r="I84" s="824"/>
      <c r="J84" s="611" t="str">
        <f>'Critères '!$F$373</f>
        <v/>
      </c>
      <c r="K84" s="1194"/>
      <c r="L84" s="1194"/>
      <c r="M84" s="1194"/>
      <c r="N84" s="1194"/>
      <c r="O84" s="1194"/>
      <c r="P84" s="1194"/>
      <c r="Q84" s="1194"/>
      <c r="R84" s="1194"/>
      <c r="S84" s="564"/>
      <c r="T84" s="564"/>
      <c r="U84" s="565"/>
      <c r="V84" s="565"/>
    </row>
    <row r="85" spans="1:22" ht="25" customHeight="1">
      <c r="A85" s="212"/>
      <c r="B85" s="206"/>
      <c r="C85" s="775"/>
      <c r="D85" s="775"/>
      <c r="E85" s="775"/>
      <c r="F85" s="205"/>
      <c r="G85" s="205"/>
      <c r="H85" s="205"/>
      <c r="I85" s="205"/>
      <c r="J85" s="205"/>
      <c r="S85" s="564"/>
      <c r="T85" s="564"/>
      <c r="U85" s="565"/>
      <c r="V85" s="565"/>
    </row>
    <row r="86" spans="1:22" ht="25" customHeight="1">
      <c r="A86" s="208"/>
      <c r="B86" s="32"/>
      <c r="C86" s="32"/>
      <c r="D86" s="14"/>
      <c r="E86" s="15"/>
      <c r="F86" s="217" t="s">
        <v>1261</v>
      </c>
      <c r="G86" s="820" t="s">
        <v>1262</v>
      </c>
      <c r="H86" s="820"/>
      <c r="I86" s="820"/>
      <c r="J86" s="821"/>
      <c r="K86" s="1195"/>
      <c r="L86" s="1195"/>
      <c r="M86" s="1195"/>
      <c r="N86" s="1195"/>
      <c r="O86" s="1195"/>
      <c r="P86" s="1195"/>
      <c r="Q86" s="1195"/>
      <c r="R86" s="1195"/>
      <c r="S86" s="564"/>
      <c r="T86" s="564"/>
      <c r="U86" s="565"/>
      <c r="V86" s="565"/>
    </row>
    <row r="87" spans="1:22" ht="25" customHeight="1">
      <c r="A87" s="208"/>
      <c r="B87" s="15"/>
      <c r="C87" s="15"/>
      <c r="D87" s="15"/>
      <c r="E87" s="15"/>
      <c r="F87" s="218" t="s">
        <v>1244</v>
      </c>
      <c r="G87" s="672" t="s">
        <v>1243</v>
      </c>
      <c r="H87" s="672"/>
      <c r="I87" s="672"/>
      <c r="J87" s="673"/>
      <c r="K87" s="1183"/>
      <c r="L87" s="1183"/>
      <c r="M87" s="1183"/>
      <c r="N87" s="1183"/>
      <c r="O87" s="1183"/>
      <c r="P87" s="1183"/>
      <c r="Q87" s="1183"/>
      <c r="R87" s="1183"/>
      <c r="S87" s="564"/>
      <c r="T87" s="564"/>
      <c r="U87" s="565"/>
      <c r="V87" s="565"/>
    </row>
    <row r="88" spans="1:22" ht="25" customHeight="1">
      <c r="A88" s="208"/>
      <c r="B88" s="15"/>
      <c r="C88" s="15"/>
      <c r="D88" s="15"/>
      <c r="E88" s="15"/>
      <c r="F88" s="219"/>
      <c r="G88" s="672"/>
      <c r="H88" s="672"/>
      <c r="I88" s="672"/>
      <c r="J88" s="673"/>
      <c r="K88" s="1183"/>
      <c r="L88" s="1183"/>
      <c r="M88" s="1183"/>
      <c r="N88" s="1183"/>
      <c r="O88" s="1183"/>
      <c r="P88" s="1183"/>
      <c r="Q88" s="1183"/>
      <c r="R88" s="1183"/>
      <c r="S88" s="564"/>
      <c r="T88" s="564"/>
      <c r="U88" s="565"/>
      <c r="V88" s="565"/>
    </row>
    <row r="89" spans="1:22" ht="25" customHeight="1">
      <c r="A89" s="208"/>
      <c r="B89" s="15"/>
      <c r="C89" s="15"/>
      <c r="D89" s="15"/>
      <c r="E89" s="15"/>
      <c r="F89" s="218" t="s">
        <v>1245</v>
      </c>
      <c r="G89" s="672" t="s">
        <v>1243</v>
      </c>
      <c r="H89" s="672"/>
      <c r="I89" s="672"/>
      <c r="J89" s="673"/>
      <c r="K89" s="1183"/>
      <c r="L89" s="1183"/>
      <c r="M89" s="1183"/>
      <c r="N89" s="1183"/>
      <c r="O89" s="1183"/>
      <c r="P89" s="1183"/>
      <c r="Q89" s="1183"/>
      <c r="R89" s="1183"/>
      <c r="S89" s="564"/>
      <c r="T89" s="564"/>
      <c r="U89" s="565"/>
      <c r="V89" s="565"/>
    </row>
    <row r="90" spans="1:22" ht="25" customHeight="1">
      <c r="A90" s="208"/>
      <c r="B90" s="15"/>
      <c r="C90" s="15"/>
      <c r="D90" s="15"/>
      <c r="E90" s="15"/>
      <c r="F90" s="220" t="s">
        <v>1246</v>
      </c>
      <c r="G90" s="251" t="s">
        <v>1243</v>
      </c>
      <c r="H90" s="251"/>
      <c r="I90" s="251"/>
      <c r="J90" s="608"/>
      <c r="K90" s="1183"/>
      <c r="L90" s="1183"/>
      <c r="M90" s="1183"/>
      <c r="N90" s="1183"/>
      <c r="O90" s="1183"/>
      <c r="P90" s="1183"/>
      <c r="Q90" s="1183"/>
      <c r="R90" s="1183"/>
      <c r="S90" s="564"/>
      <c r="T90" s="564"/>
      <c r="U90" s="565"/>
      <c r="V90" s="565"/>
    </row>
    <row r="91" spans="1:22" ht="25" customHeight="1">
      <c r="A91" s="208"/>
      <c r="B91" s="15"/>
      <c r="C91" s="15"/>
      <c r="D91" s="15"/>
      <c r="E91" s="15"/>
      <c r="F91" s="220" t="s">
        <v>1247</v>
      </c>
      <c r="G91" s="251" t="s">
        <v>1243</v>
      </c>
      <c r="H91" s="251"/>
      <c r="I91" s="251"/>
      <c r="J91" s="608"/>
      <c r="K91" s="1183"/>
      <c r="L91" s="1183"/>
      <c r="M91" s="1183"/>
      <c r="N91" s="1183"/>
      <c r="O91" s="1183"/>
      <c r="P91" s="1183"/>
      <c r="Q91" s="1183"/>
      <c r="R91" s="1183"/>
      <c r="S91" s="564"/>
      <c r="T91" s="564"/>
      <c r="U91" s="565"/>
      <c r="V91" s="565"/>
    </row>
    <row r="92" spans="1:22" ht="25" customHeight="1">
      <c r="A92" s="213"/>
      <c r="B92" s="205"/>
      <c r="C92" s="205"/>
      <c r="D92" s="205"/>
      <c r="E92" s="205"/>
      <c r="F92" s="205"/>
      <c r="G92" s="205"/>
      <c r="H92" s="205"/>
      <c r="I92" s="205"/>
      <c r="J92" s="205"/>
      <c r="S92" s="564"/>
      <c r="T92" s="564"/>
      <c r="U92" s="565"/>
      <c r="V92" s="565"/>
    </row>
    <row r="93" spans="1:22" ht="25" customHeight="1">
      <c r="A93" s="813" t="s">
        <v>1263</v>
      </c>
      <c r="B93" s="814"/>
      <c r="C93" s="814"/>
      <c r="D93" s="814"/>
      <c r="E93" s="814"/>
      <c r="F93" s="814"/>
      <c r="G93" s="814"/>
      <c r="H93" s="814"/>
      <c r="I93" s="814"/>
      <c r="J93" s="815"/>
      <c r="K93" s="1196"/>
      <c r="L93" s="1197"/>
      <c r="M93" s="1197"/>
      <c r="N93" s="1197"/>
      <c r="O93" s="1197"/>
      <c r="P93" s="1197"/>
      <c r="Q93" s="1197"/>
      <c r="R93" s="1197"/>
      <c r="S93" s="564"/>
      <c r="T93" s="564"/>
      <c r="U93" s="565"/>
      <c r="V93" s="565"/>
    </row>
    <row r="94" spans="1:22" ht="25" customHeight="1">
      <c r="A94" s="816"/>
      <c r="B94" s="817"/>
      <c r="C94" s="817"/>
      <c r="D94" s="817"/>
      <c r="E94" s="817"/>
      <c r="F94" s="817"/>
      <c r="G94" s="817"/>
      <c r="H94" s="817"/>
      <c r="I94" s="817"/>
      <c r="J94" s="818"/>
      <c r="K94" s="1196"/>
      <c r="L94" s="1197"/>
      <c r="M94" s="1197"/>
      <c r="N94" s="1197"/>
      <c r="O94" s="1197"/>
      <c r="P94" s="1197"/>
      <c r="Q94" s="1197"/>
      <c r="R94" s="1197"/>
      <c r="S94" s="564"/>
      <c r="T94" s="564"/>
      <c r="U94" s="565"/>
      <c r="V94" s="565"/>
    </row>
    <row r="95" spans="1:22" ht="25" customHeight="1">
      <c r="A95" s="816"/>
      <c r="B95" s="817"/>
      <c r="C95" s="817"/>
      <c r="D95" s="817"/>
      <c r="E95" s="817"/>
      <c r="F95" s="817"/>
      <c r="G95" s="817"/>
      <c r="H95" s="817"/>
      <c r="I95" s="817"/>
      <c r="J95" s="818"/>
      <c r="K95" s="1196"/>
      <c r="L95" s="1197"/>
      <c r="M95" s="1197"/>
      <c r="N95" s="1197"/>
      <c r="O95" s="1197"/>
      <c r="P95" s="1197"/>
      <c r="Q95" s="1197"/>
      <c r="R95" s="1197"/>
      <c r="S95" s="564"/>
      <c r="T95" s="564"/>
      <c r="U95" s="565"/>
      <c r="V95" s="565"/>
    </row>
    <row r="96" spans="1:22" ht="25" customHeight="1">
      <c r="A96" s="816"/>
      <c r="B96" s="817"/>
      <c r="C96" s="817"/>
      <c r="D96" s="817"/>
      <c r="E96" s="817"/>
      <c r="F96" s="817"/>
      <c r="G96" s="817"/>
      <c r="H96" s="817"/>
      <c r="I96" s="817"/>
      <c r="J96" s="818"/>
      <c r="K96" s="1196"/>
      <c r="L96" s="1197"/>
      <c r="M96" s="1197"/>
      <c r="N96" s="1197"/>
      <c r="O96" s="1197"/>
      <c r="P96" s="1197"/>
      <c r="Q96" s="1197"/>
      <c r="R96" s="1197"/>
      <c r="S96" s="564"/>
      <c r="T96" s="564"/>
      <c r="U96" s="565"/>
      <c r="V96" s="565"/>
    </row>
    <row r="97" spans="1:22" ht="25" customHeight="1">
      <c r="A97" s="816"/>
      <c r="B97" s="817"/>
      <c r="C97" s="817"/>
      <c r="D97" s="817"/>
      <c r="E97" s="817"/>
      <c r="F97" s="817"/>
      <c r="G97" s="817"/>
      <c r="H97" s="817"/>
      <c r="I97" s="817"/>
      <c r="J97" s="818"/>
      <c r="K97" s="1196"/>
      <c r="L97" s="1197"/>
      <c r="M97" s="1197"/>
      <c r="N97" s="1197"/>
      <c r="O97" s="1197"/>
      <c r="P97" s="1197"/>
      <c r="Q97" s="1197"/>
      <c r="R97" s="1197"/>
      <c r="S97" s="564"/>
      <c r="T97" s="564"/>
      <c r="U97" s="565"/>
      <c r="V97" s="565"/>
    </row>
    <row r="98" spans="1:22" ht="25" customHeight="1">
      <c r="A98" s="816"/>
      <c r="B98" s="817"/>
      <c r="C98" s="817"/>
      <c r="D98" s="817"/>
      <c r="E98" s="817"/>
      <c r="F98" s="817"/>
      <c r="G98" s="817"/>
      <c r="H98" s="817"/>
      <c r="I98" s="817"/>
      <c r="J98" s="818"/>
      <c r="K98" s="1196"/>
      <c r="L98" s="1197"/>
      <c r="M98" s="1197"/>
      <c r="N98" s="1197"/>
      <c r="O98" s="1197"/>
      <c r="P98" s="1197"/>
      <c r="Q98" s="1197"/>
      <c r="R98" s="1197"/>
      <c r="S98" s="564"/>
      <c r="T98" s="564"/>
      <c r="U98" s="565"/>
      <c r="V98" s="565"/>
    </row>
    <row r="99" spans="1:22" ht="25" customHeight="1">
      <c r="A99" s="816"/>
      <c r="B99" s="817"/>
      <c r="C99" s="817"/>
      <c r="D99" s="817"/>
      <c r="E99" s="817"/>
      <c r="F99" s="817"/>
      <c r="G99" s="817"/>
      <c r="H99" s="817"/>
      <c r="I99" s="817"/>
      <c r="J99" s="818"/>
      <c r="K99" s="1196"/>
      <c r="L99" s="1197"/>
      <c r="M99" s="1197"/>
      <c r="N99" s="1197"/>
      <c r="O99" s="1197"/>
      <c r="P99" s="1197"/>
      <c r="Q99" s="1197"/>
      <c r="R99" s="1197"/>
      <c r="S99" s="564"/>
      <c r="T99" s="564"/>
      <c r="U99" s="565"/>
      <c r="V99" s="565"/>
    </row>
    <row r="100" spans="1:22" ht="25" customHeight="1">
      <c r="A100" s="816"/>
      <c r="B100" s="817"/>
      <c r="C100" s="817"/>
      <c r="D100" s="817"/>
      <c r="E100" s="817"/>
      <c r="F100" s="817"/>
      <c r="G100" s="817"/>
      <c r="H100" s="817"/>
      <c r="I100" s="817"/>
      <c r="J100" s="818"/>
      <c r="K100" s="1196"/>
      <c r="L100" s="1197"/>
      <c r="M100" s="1197"/>
      <c r="N100" s="1197"/>
      <c r="O100" s="1197"/>
      <c r="P100" s="1197"/>
      <c r="Q100" s="1197"/>
      <c r="R100" s="1197"/>
      <c r="S100" s="564"/>
      <c r="T100" s="564"/>
      <c r="U100" s="565"/>
      <c r="V100" s="565"/>
    </row>
    <row r="101" spans="1:22" ht="25" customHeight="1">
      <c r="A101" s="794"/>
      <c r="B101" s="795"/>
      <c r="C101" s="795"/>
      <c r="D101" s="795"/>
      <c r="E101" s="795"/>
      <c r="F101" s="795"/>
      <c r="G101" s="795"/>
      <c r="H101" s="795"/>
      <c r="I101" s="795"/>
      <c r="J101" s="796"/>
      <c r="K101" s="1196"/>
      <c r="L101" s="1197"/>
      <c r="M101" s="1197"/>
      <c r="N101" s="1197"/>
      <c r="O101" s="1197"/>
      <c r="P101" s="1197"/>
      <c r="Q101" s="1197"/>
      <c r="R101" s="1197"/>
      <c r="S101" s="564"/>
      <c r="T101" s="564"/>
      <c r="U101" s="565"/>
      <c r="V101" s="565"/>
    </row>
    <row r="102" spans="1:22" ht="17" customHeight="1">
      <c r="A102" s="805" t="s">
        <v>1269</v>
      </c>
      <c r="B102" s="806"/>
      <c r="C102" s="806"/>
      <c r="D102" s="348"/>
      <c r="E102" s="342" t="s">
        <v>1296</v>
      </c>
      <c r="F102" s="342" t="str">
        <f>'Critères '!A13</f>
        <v>Taux mutuel</v>
      </c>
      <c r="G102" s="809" t="s">
        <v>1297</v>
      </c>
      <c r="H102" s="809"/>
      <c r="I102" s="809"/>
      <c r="J102" s="810"/>
      <c r="K102" s="1193"/>
      <c r="L102" s="1193"/>
      <c r="M102" s="1193"/>
      <c r="N102" s="1193"/>
      <c r="O102" s="1193"/>
      <c r="P102" s="1193"/>
      <c r="Q102" s="1193"/>
      <c r="R102" s="1193"/>
      <c r="S102" s="564"/>
      <c r="T102" s="564"/>
      <c r="U102" s="565"/>
      <c r="V102" s="565"/>
    </row>
    <row r="103" spans="1:22" ht="17" customHeight="1">
      <c r="A103" s="807"/>
      <c r="B103" s="808"/>
      <c r="C103" s="808"/>
      <c r="D103" s="343"/>
      <c r="E103" s="280" t="str">
        <f>'Critères '!B14</f>
        <v/>
      </c>
      <c r="F103" s="344" t="str">
        <f>'Critères '!A14</f>
        <v/>
      </c>
      <c r="G103" s="811"/>
      <c r="H103" s="811"/>
      <c r="I103" s="811"/>
      <c r="J103" s="812"/>
      <c r="K103" s="1193"/>
      <c r="L103" s="1217" t="s">
        <v>1304</v>
      </c>
      <c r="M103" s="1218"/>
      <c r="N103" s="1218"/>
      <c r="O103" s="1218"/>
      <c r="P103" s="1218"/>
      <c r="Q103" s="1187"/>
      <c r="R103" s="1210" t="s">
        <v>1384</v>
      </c>
      <c r="S103" s="1187"/>
      <c r="T103" s="564"/>
      <c r="U103" s="565"/>
      <c r="V103" s="565"/>
    </row>
    <row r="104" spans="1:22" ht="14" customHeight="1">
      <c r="A104" s="339" t="str">
        <f>CONCATENATE("Article ",'Critères '!$A$17," : ",'Critères '!$B$17)</f>
        <v>Article 4 : Système de Management de la Qualité (SMQ)</v>
      </c>
      <c r="B104" s="340"/>
      <c r="C104" s="340"/>
      <c r="D104" s="340"/>
      <c r="E104" s="341" t="str">
        <f>'Critères '!$D$17</f>
        <v/>
      </c>
      <c r="F104" s="341" t="str">
        <f>'Critères '!$F$17</f>
        <v/>
      </c>
      <c r="G104" s="797" t="str">
        <f>'Critères '!$I$17</f>
        <v xml:space="preserve">Commentaires </v>
      </c>
      <c r="H104" s="797"/>
      <c r="I104" s="797"/>
      <c r="J104" s="798"/>
      <c r="K104" s="1226"/>
      <c r="L104" s="1211" t="s">
        <v>777</v>
      </c>
      <c r="M104" s="1211" t="s">
        <v>778</v>
      </c>
      <c r="N104" s="1211" t="s">
        <v>779</v>
      </c>
      <c r="O104" s="1211" t="s">
        <v>780</v>
      </c>
      <c r="P104" s="1211" t="s">
        <v>1299</v>
      </c>
      <c r="Q104" s="1194" t="str">
        <f>'Page accueil'!$C$37</f>
        <v>Informel</v>
      </c>
      <c r="R104" s="1187" t="str">
        <f>'Page accueil'!$C$39</f>
        <v>Convaincant</v>
      </c>
      <c r="S104" s="1187" t="str">
        <f>'Page accueil'!$C$40</f>
        <v>Conforme</v>
      </c>
      <c r="T104" s="564"/>
      <c r="U104" s="565"/>
      <c r="V104" s="565"/>
    </row>
    <row r="105" spans="1:22" ht="14" customHeight="1">
      <c r="A105" s="311" t="str">
        <f>CONCATENATE("Article ",'Critères '!$A$18," : ",'Critères '!$B$18)</f>
        <v>Article 4.1 : Exigences générales du SMQ et ses processus</v>
      </c>
      <c r="B105" s="312"/>
      <c r="C105" s="312"/>
      <c r="D105" s="312"/>
      <c r="E105" s="282" t="str">
        <f>'Critères '!$D$18</f>
        <v/>
      </c>
      <c r="F105" s="283" t="str">
        <f>'Critères '!$F$18</f>
        <v/>
      </c>
      <c r="G105" s="799" t="str">
        <f>'Critères '!$I$18</f>
        <v xml:space="preserve">Commentaires </v>
      </c>
      <c r="H105" s="799"/>
      <c r="I105" s="799"/>
      <c r="J105" s="800"/>
      <c r="K105" s="1227"/>
      <c r="L105" s="1185">
        <v>1</v>
      </c>
      <c r="M105" s="1185">
        <v>0</v>
      </c>
      <c r="N105" s="1185">
        <v>0</v>
      </c>
      <c r="O105" s="1185">
        <v>0</v>
      </c>
      <c r="P105" s="1185">
        <v>1</v>
      </c>
      <c r="Q105" s="1194">
        <f>'Page accueil'!$A$37</f>
        <v>0.3</v>
      </c>
      <c r="R105" s="1194">
        <f>'Page accueil'!$A$39</f>
        <v>0.6</v>
      </c>
      <c r="S105" s="1194">
        <f>'Page accueil'!$A$40</f>
        <v>0.8</v>
      </c>
      <c r="T105" s="564"/>
      <c r="U105" s="565"/>
      <c r="V105" s="565"/>
    </row>
    <row r="106" spans="1:22" ht="14" customHeight="1">
      <c r="A106" s="337" t="str">
        <f>CONCATENATE("Article ",'Critères '!$A$47," : ",'Critères '!$B$47)</f>
        <v>Article 4.2 : Exigences relatives à la documentation</v>
      </c>
      <c r="B106" s="338"/>
      <c r="C106" s="338"/>
      <c r="D106" s="338"/>
      <c r="E106" s="284" t="str">
        <f>'Critères '!$D$47</f>
        <v/>
      </c>
      <c r="F106" s="285" t="str">
        <f>'Critères '!$F$47</f>
        <v/>
      </c>
      <c r="G106" s="801" t="str">
        <f>'Critères '!$I$47</f>
        <v xml:space="preserve">Commentaires </v>
      </c>
      <c r="H106" s="801"/>
      <c r="I106" s="801"/>
      <c r="J106" s="802"/>
      <c r="K106" s="1227"/>
      <c r="L106" s="1185">
        <v>1</v>
      </c>
      <c r="M106" s="1185">
        <v>0</v>
      </c>
      <c r="N106" s="1185">
        <v>0</v>
      </c>
      <c r="O106" s="1185">
        <v>0</v>
      </c>
      <c r="P106" s="1185">
        <v>0</v>
      </c>
      <c r="Q106" s="1194">
        <f>'Page accueil'!$A$37</f>
        <v>0.3</v>
      </c>
      <c r="R106" s="1194">
        <f>'Page accueil'!$A$39</f>
        <v>0.6</v>
      </c>
      <c r="S106" s="1194">
        <f>'Page accueil'!$A$40</f>
        <v>0.8</v>
      </c>
      <c r="T106" s="564"/>
      <c r="U106" s="565"/>
      <c r="V106" s="565"/>
    </row>
    <row r="107" spans="1:22" ht="14" customHeight="1">
      <c r="A107" s="313" t="str">
        <f>CONCATENATE("Article ",'Critères '!$A$95," : ",'Critères '!$B$95)</f>
        <v>Article 5 : Gestion des responsabilités</v>
      </c>
      <c r="B107" s="314"/>
      <c r="C107" s="314"/>
      <c r="D107" s="314"/>
      <c r="E107" s="302" t="str">
        <f>'Critères '!$D$95</f>
        <v/>
      </c>
      <c r="F107" s="302" t="str">
        <f>'Critères '!$F$95</f>
        <v/>
      </c>
      <c r="G107" s="803" t="str">
        <f>'Critères '!$I$95</f>
        <v xml:space="preserve">Commentaires </v>
      </c>
      <c r="H107" s="803"/>
      <c r="I107" s="803"/>
      <c r="J107" s="804"/>
      <c r="K107" s="1226"/>
      <c r="L107" s="1188"/>
      <c r="M107" s="1188"/>
      <c r="N107" s="1188"/>
      <c r="O107" s="1190"/>
      <c r="P107" s="1190"/>
      <c r="Q107" s="1194"/>
      <c r="R107" s="1194"/>
      <c r="S107" s="1194"/>
      <c r="T107" s="564"/>
      <c r="U107" s="565"/>
      <c r="V107" s="565"/>
    </row>
    <row r="108" spans="1:22" ht="14" customHeight="1">
      <c r="A108" s="315" t="str">
        <f>CONCATENATE("Article ",'Critères '!$A$96," : ",'Critères '!$B$96)</f>
        <v>Article 5.1 : Leadership et engagement</v>
      </c>
      <c r="B108" s="316"/>
      <c r="C108" s="316"/>
      <c r="D108" s="316"/>
      <c r="E108" s="286" t="str">
        <f>'Critères '!$D$96</f>
        <v/>
      </c>
      <c r="F108" s="287" t="str">
        <f>'Critères '!$F$96</f>
        <v/>
      </c>
      <c r="G108" s="784" t="str">
        <f>'Critères '!$I$96</f>
        <v xml:space="preserve">Commentaires </v>
      </c>
      <c r="H108" s="784"/>
      <c r="I108" s="784"/>
      <c r="J108" s="785"/>
      <c r="K108" s="1227"/>
      <c r="L108" s="1185">
        <v>1</v>
      </c>
      <c r="M108" s="1185">
        <v>1</v>
      </c>
      <c r="N108" s="1185">
        <v>0</v>
      </c>
      <c r="O108" s="1185">
        <v>0</v>
      </c>
      <c r="P108" s="1185">
        <v>0</v>
      </c>
      <c r="Q108" s="1194">
        <f>'Page accueil'!$A$37</f>
        <v>0.3</v>
      </c>
      <c r="R108" s="1194">
        <f>'Page accueil'!$A$39</f>
        <v>0.6</v>
      </c>
      <c r="S108" s="1194">
        <f>'Page accueil'!$A$40</f>
        <v>0.8</v>
      </c>
      <c r="T108" s="564"/>
      <c r="U108" s="565"/>
      <c r="V108" s="565"/>
    </row>
    <row r="109" spans="1:22" ht="14" customHeight="1">
      <c r="A109" s="315" t="str">
        <f>CONCATENATE("Article ",'Critères '!$A$109," : ",'Critères '!$B$109)</f>
        <v>Article 5.2 : Orientation client</v>
      </c>
      <c r="B109" s="316"/>
      <c r="C109" s="316"/>
      <c r="D109" s="316"/>
      <c r="E109" s="286" t="str">
        <f>'Critères '!$D$109</f>
        <v/>
      </c>
      <c r="F109" s="287" t="str">
        <f>'Critères '!$F$109</f>
        <v/>
      </c>
      <c r="G109" s="784" t="str">
        <f>'Critères '!$I$109</f>
        <v xml:space="preserve">Commentaires </v>
      </c>
      <c r="H109" s="784"/>
      <c r="I109" s="784"/>
      <c r="J109" s="785"/>
      <c r="K109" s="1227"/>
      <c r="L109" s="1185">
        <v>0</v>
      </c>
      <c r="M109" s="1185">
        <v>1</v>
      </c>
      <c r="N109" s="1185">
        <v>0</v>
      </c>
      <c r="O109" s="1185">
        <v>0</v>
      </c>
      <c r="P109" s="1185">
        <v>0</v>
      </c>
      <c r="Q109" s="1194">
        <f>'Page accueil'!$A$37</f>
        <v>0.3</v>
      </c>
      <c r="R109" s="1194">
        <f>'Page accueil'!$A$39</f>
        <v>0.6</v>
      </c>
      <c r="S109" s="1194">
        <f>'Page accueil'!$A$40</f>
        <v>0.8</v>
      </c>
      <c r="T109" s="564"/>
      <c r="U109" s="565"/>
      <c r="V109" s="565"/>
    </row>
    <row r="110" spans="1:22" ht="14" customHeight="1">
      <c r="A110" s="315" t="str">
        <f>CONCATENATE("Article ",'Critères '!$A$113," : ",'Critères '!$B$113)</f>
        <v>Article 5.3 : Politique qualité</v>
      </c>
      <c r="B110" s="316"/>
      <c r="C110" s="316"/>
      <c r="D110" s="316"/>
      <c r="E110" s="286" t="str">
        <f>'Critères '!$D$113</f>
        <v/>
      </c>
      <c r="F110" s="287" t="str">
        <f>'Critères '!$F$113</f>
        <v/>
      </c>
      <c r="G110" s="784" t="str">
        <f>'Critères '!$I$113</f>
        <v xml:space="preserve">Commentaires </v>
      </c>
      <c r="H110" s="784"/>
      <c r="I110" s="784"/>
      <c r="J110" s="785"/>
      <c r="K110" s="1227"/>
      <c r="L110" s="1185">
        <v>0</v>
      </c>
      <c r="M110" s="1185">
        <v>1</v>
      </c>
      <c r="N110" s="1185">
        <v>0</v>
      </c>
      <c r="O110" s="1185">
        <v>0</v>
      </c>
      <c r="P110" s="1185">
        <v>0</v>
      </c>
      <c r="Q110" s="1194">
        <f>'Page accueil'!$A$37</f>
        <v>0.3</v>
      </c>
      <c r="R110" s="1194">
        <f>'Page accueil'!$A$39</f>
        <v>0.6</v>
      </c>
      <c r="S110" s="1194">
        <f>'Page accueil'!$A$40</f>
        <v>0.8</v>
      </c>
      <c r="T110" s="564"/>
      <c r="U110" s="565"/>
      <c r="V110" s="565"/>
    </row>
    <row r="111" spans="1:22" ht="14" customHeight="1">
      <c r="A111" s="315" t="str">
        <f>CONCATENATE("Article ",'Critères '!$A$121," : ",'Critères '!$B$121)</f>
        <v>Article 5.4 : Planification</v>
      </c>
      <c r="B111" s="316"/>
      <c r="C111" s="316"/>
      <c r="D111" s="316"/>
      <c r="E111" s="286" t="str">
        <f>'Critères '!$D$121</f>
        <v/>
      </c>
      <c r="F111" s="287" t="str">
        <f>'Critères '!$F$121</f>
        <v/>
      </c>
      <c r="G111" s="784" t="str">
        <f>'Critères '!$I$121</f>
        <v xml:space="preserve">Commentaires </v>
      </c>
      <c r="H111" s="784"/>
      <c r="I111" s="784"/>
      <c r="J111" s="785"/>
      <c r="K111" s="1227"/>
      <c r="L111" s="1185">
        <v>0</v>
      </c>
      <c r="M111" s="1185">
        <v>1</v>
      </c>
      <c r="N111" s="1185">
        <v>0</v>
      </c>
      <c r="O111" s="1185">
        <v>0</v>
      </c>
      <c r="P111" s="1185">
        <v>0</v>
      </c>
      <c r="Q111" s="1194">
        <f>'Page accueil'!$A$37</f>
        <v>0.3</v>
      </c>
      <c r="R111" s="1194">
        <f>'Page accueil'!$A$39</f>
        <v>0.6</v>
      </c>
      <c r="S111" s="1194">
        <f>'Page accueil'!$A$40</f>
        <v>0.8</v>
      </c>
      <c r="T111" s="564"/>
      <c r="U111" s="565"/>
      <c r="V111" s="565"/>
    </row>
    <row r="112" spans="1:22" ht="14" customHeight="1">
      <c r="A112" s="315" t="str">
        <f>CONCATENATE("Article ",'Critères '!$A$146," : ",'Critères '!$B$146)</f>
        <v>Article 5.5 : Responsabilité, autorité et communication</v>
      </c>
      <c r="B112" s="316"/>
      <c r="C112" s="316"/>
      <c r="D112" s="316"/>
      <c r="E112" s="286" t="str">
        <f>'Critères '!$D$146</f>
        <v/>
      </c>
      <c r="F112" s="287" t="str">
        <f>'Critères '!$F$146</f>
        <v/>
      </c>
      <c r="G112" s="784" t="str">
        <f>'Critères '!$I$146</f>
        <v xml:space="preserve">Commentaires </v>
      </c>
      <c r="H112" s="784"/>
      <c r="I112" s="784"/>
      <c r="J112" s="785"/>
      <c r="K112" s="1227"/>
      <c r="L112" s="1185">
        <v>0</v>
      </c>
      <c r="M112" s="1185">
        <v>1</v>
      </c>
      <c r="N112" s="1185">
        <v>0</v>
      </c>
      <c r="O112" s="1185">
        <v>0</v>
      </c>
      <c r="P112" s="1185">
        <v>0</v>
      </c>
      <c r="Q112" s="1194">
        <f>'Page accueil'!$A$37</f>
        <v>0.3</v>
      </c>
      <c r="R112" s="1194">
        <f>'Page accueil'!$A$39</f>
        <v>0.6</v>
      </c>
      <c r="S112" s="1194">
        <f>'Page accueil'!$A$40</f>
        <v>0.8</v>
      </c>
      <c r="T112" s="564"/>
      <c r="U112" s="565"/>
      <c r="V112" s="565"/>
    </row>
    <row r="113" spans="1:22" ht="14" customHeight="1">
      <c r="A113" s="335" t="str">
        <f>CONCATENATE("Article ",'Critères '!$A$163," : ",'Critères '!$B$163)</f>
        <v>Article 5.6 : Revue de direction</v>
      </c>
      <c r="B113" s="336"/>
      <c r="C113" s="336"/>
      <c r="D113" s="336"/>
      <c r="E113" s="288" t="str">
        <f>'Critères '!$D$163</f>
        <v/>
      </c>
      <c r="F113" s="289" t="str">
        <f>'Critères '!$F$163</f>
        <v/>
      </c>
      <c r="G113" s="786" t="str">
        <f>'Critères '!$I$163</f>
        <v xml:space="preserve">Commentaires </v>
      </c>
      <c r="H113" s="786"/>
      <c r="I113" s="786"/>
      <c r="J113" s="787"/>
      <c r="K113" s="1227"/>
      <c r="L113" s="1185">
        <v>0</v>
      </c>
      <c r="M113" s="1185">
        <v>1</v>
      </c>
      <c r="N113" s="1185">
        <v>0</v>
      </c>
      <c r="O113" s="1185">
        <v>0</v>
      </c>
      <c r="P113" s="1185">
        <v>0</v>
      </c>
      <c r="Q113" s="1194">
        <f>'Page accueil'!$A$37</f>
        <v>0.3</v>
      </c>
      <c r="R113" s="1194">
        <f>'Page accueil'!$A$39</f>
        <v>0.6</v>
      </c>
      <c r="S113" s="1194">
        <f>'Page accueil'!$A$40</f>
        <v>0.8</v>
      </c>
      <c r="T113" s="564"/>
      <c r="U113" s="565"/>
      <c r="V113" s="565"/>
    </row>
    <row r="114" spans="1:22" ht="14" customHeight="1">
      <c r="A114" s="317" t="str">
        <f>CONCATENATE("Article ",'Critères '!$A$191," : ",'Critères '!$B$191)</f>
        <v>Article 6 : Management des ressources</v>
      </c>
      <c r="B114" s="318"/>
      <c r="C114" s="318"/>
      <c r="D114" s="318"/>
      <c r="E114" s="303" t="str">
        <f>'Critères '!$D$191</f>
        <v/>
      </c>
      <c r="F114" s="303" t="str">
        <f>'Critères '!$F$191</f>
        <v/>
      </c>
      <c r="G114" s="788" t="str">
        <f>'Critères '!$I$191</f>
        <v xml:space="preserve">Commentaires </v>
      </c>
      <c r="H114" s="788"/>
      <c r="I114" s="788"/>
      <c r="J114" s="789"/>
      <c r="K114" s="1226"/>
      <c r="L114" s="1188"/>
      <c r="M114" s="1188"/>
      <c r="N114" s="1188"/>
      <c r="O114" s="1190"/>
      <c r="P114" s="1190"/>
      <c r="Q114" s="1194"/>
      <c r="R114" s="1194"/>
      <c r="S114" s="1194"/>
      <c r="T114" s="564"/>
      <c r="U114" s="565"/>
      <c r="V114" s="565"/>
    </row>
    <row r="115" spans="1:22" ht="14" customHeight="1">
      <c r="A115" s="319" t="str">
        <f>CONCATENATE("Article ",'Critères '!$A$192," : ",'Critères '!$B$192)</f>
        <v>Article 6.1 : Fourniture des resources</v>
      </c>
      <c r="B115" s="320"/>
      <c r="C115" s="320"/>
      <c r="D115" s="320"/>
      <c r="E115" s="290" t="str">
        <f>'Critères '!$D$192</f>
        <v/>
      </c>
      <c r="F115" s="291" t="str">
        <f>'Critères '!$F$192</f>
        <v/>
      </c>
      <c r="G115" s="790" t="str">
        <f>'Critères '!$I$192</f>
        <v xml:space="preserve">Commentaires </v>
      </c>
      <c r="H115" s="790"/>
      <c r="I115" s="790"/>
      <c r="J115" s="791"/>
      <c r="K115" s="1227"/>
      <c r="L115" s="1185">
        <v>0</v>
      </c>
      <c r="M115" s="1185">
        <v>1</v>
      </c>
      <c r="N115" s="1185">
        <v>1</v>
      </c>
      <c r="O115" s="1185">
        <v>0</v>
      </c>
      <c r="P115" s="1185">
        <v>0</v>
      </c>
      <c r="Q115" s="1194">
        <f>'Page accueil'!$A$37</f>
        <v>0.3</v>
      </c>
      <c r="R115" s="1194">
        <f>'Page accueil'!$A$39</f>
        <v>0.6</v>
      </c>
      <c r="S115" s="1194">
        <f>'Page accueil'!$A$40</f>
        <v>0.8</v>
      </c>
      <c r="T115" s="564"/>
      <c r="U115" s="565"/>
      <c r="V115" s="565"/>
    </row>
    <row r="116" spans="1:22" ht="14" customHeight="1">
      <c r="A116" s="319" t="str">
        <f>CONCATENATE("Article ",'Critères '!$A$196," : ",'Critères '!$B$196)</f>
        <v>Article 6.2 : Resources humaines</v>
      </c>
      <c r="B116" s="320"/>
      <c r="C116" s="320"/>
      <c r="D116" s="320"/>
      <c r="E116" s="290" t="str">
        <f>'Critères '!$D$196</f>
        <v/>
      </c>
      <c r="F116" s="291" t="str">
        <f>'Critères '!$F$196</f>
        <v/>
      </c>
      <c r="G116" s="790" t="str">
        <f>'Critères '!$I$196</f>
        <v xml:space="preserve">Commentaires </v>
      </c>
      <c r="H116" s="790"/>
      <c r="I116" s="790"/>
      <c r="J116" s="791"/>
      <c r="K116" s="1227"/>
      <c r="L116" s="1185">
        <v>0</v>
      </c>
      <c r="M116" s="1185">
        <v>0</v>
      </c>
      <c r="N116" s="1185">
        <v>1</v>
      </c>
      <c r="O116" s="1185">
        <v>0</v>
      </c>
      <c r="P116" s="1185">
        <v>0</v>
      </c>
      <c r="Q116" s="1194">
        <f>'Page accueil'!$A$37</f>
        <v>0.3</v>
      </c>
      <c r="R116" s="1194">
        <f>'Page accueil'!$A$39</f>
        <v>0.6</v>
      </c>
      <c r="S116" s="1194">
        <f>'Page accueil'!$A$40</f>
        <v>0.8</v>
      </c>
      <c r="T116" s="564"/>
      <c r="U116" s="565"/>
      <c r="V116" s="565"/>
    </row>
    <row r="117" spans="1:22" ht="14" customHeight="1">
      <c r="A117" s="319" t="str">
        <f>CONCATENATE("Article ",'Critères '!$A$204," : ",'Critères '!$B$204)</f>
        <v>Article 6.3 : Infrastructures</v>
      </c>
      <c r="B117" s="320"/>
      <c r="C117" s="320"/>
      <c r="D117" s="320"/>
      <c r="E117" s="290" t="str">
        <f>'Critères '!$D$204</f>
        <v/>
      </c>
      <c r="F117" s="291" t="str">
        <f>'Critères '!$F$206</f>
        <v/>
      </c>
      <c r="G117" s="790" t="str">
        <f>'Critères '!$I$206</f>
        <v xml:space="preserve">Commentaires </v>
      </c>
      <c r="H117" s="790"/>
      <c r="I117" s="790"/>
      <c r="J117" s="791"/>
      <c r="K117" s="1227"/>
      <c r="L117" s="1185">
        <v>0</v>
      </c>
      <c r="M117" s="1185">
        <v>0</v>
      </c>
      <c r="N117" s="1185">
        <v>1</v>
      </c>
      <c r="O117" s="1185">
        <v>0</v>
      </c>
      <c r="P117" s="1185">
        <v>0</v>
      </c>
      <c r="Q117" s="1194">
        <f>'Page accueil'!$A$37</f>
        <v>0.3</v>
      </c>
      <c r="R117" s="1194">
        <f>'Page accueil'!$A$39</f>
        <v>0.6</v>
      </c>
      <c r="S117" s="1194">
        <f>'Page accueil'!$A$40</f>
        <v>0.8</v>
      </c>
      <c r="T117" s="564"/>
      <c r="U117" s="565"/>
      <c r="V117" s="565"/>
    </row>
    <row r="118" spans="1:22" ht="14" customHeight="1">
      <c r="A118" s="333" t="str">
        <f>CONCATENATE("Article ",'Critères '!$A$206," : ",'Critères '!$B$206)</f>
        <v>Article 6.4 : Maîtrise de l'environnement de travail et des contaminations</v>
      </c>
      <c r="B118" s="334"/>
      <c r="C118" s="334"/>
      <c r="D118" s="334"/>
      <c r="E118" s="292" t="str">
        <f>'Critères '!$D$206</f>
        <v/>
      </c>
      <c r="F118" s="294" t="str">
        <f>'Critères '!$F$206</f>
        <v/>
      </c>
      <c r="G118" s="792" t="str">
        <f>'Critères '!$I$206</f>
        <v xml:space="preserve">Commentaires </v>
      </c>
      <c r="H118" s="792"/>
      <c r="I118" s="792"/>
      <c r="J118" s="793"/>
      <c r="K118" s="1227"/>
      <c r="L118" s="1185">
        <v>0</v>
      </c>
      <c r="M118" s="1185">
        <v>0</v>
      </c>
      <c r="N118" s="1185">
        <v>1</v>
      </c>
      <c r="O118" s="1185">
        <v>0</v>
      </c>
      <c r="P118" s="1185">
        <v>0</v>
      </c>
      <c r="Q118" s="1194">
        <f>'Page accueil'!$A$37</f>
        <v>0.3</v>
      </c>
      <c r="R118" s="1194">
        <f>'Page accueil'!$A$39</f>
        <v>0.6</v>
      </c>
      <c r="S118" s="1194">
        <f>'Page accueil'!$A$40</f>
        <v>0.8</v>
      </c>
      <c r="T118" s="564"/>
      <c r="U118" s="565"/>
      <c r="V118" s="565"/>
    </row>
    <row r="119" spans="1:22" ht="14" customHeight="1">
      <c r="A119" s="321" t="str">
        <f>CONCATENATE("Article ",'Critères '!$A$213," : ",'Critères '!$B$213)</f>
        <v>Article 7 : Réalisation du produit</v>
      </c>
      <c r="B119" s="322"/>
      <c r="C119" s="322"/>
      <c r="D119" s="322"/>
      <c r="E119" s="300" t="str">
        <f>'Critères '!$D$213</f>
        <v/>
      </c>
      <c r="F119" s="300" t="str">
        <f>'Critères '!$F$213</f>
        <v/>
      </c>
      <c r="G119" s="776" t="str">
        <f>'Critères '!$I$213</f>
        <v xml:space="preserve">Commentaires </v>
      </c>
      <c r="H119" s="776"/>
      <c r="I119" s="776"/>
      <c r="J119" s="777"/>
      <c r="K119" s="1226"/>
      <c r="L119" s="1188"/>
      <c r="M119" s="1188"/>
      <c r="N119" s="1188"/>
      <c r="O119" s="1190"/>
      <c r="P119" s="1190"/>
      <c r="Q119" s="1194"/>
      <c r="R119" s="1194"/>
      <c r="S119" s="1194"/>
      <c r="T119" s="564"/>
      <c r="U119" s="565"/>
      <c r="V119" s="565"/>
    </row>
    <row r="120" spans="1:22" ht="14" customHeight="1">
      <c r="A120" s="323" t="str">
        <f>CONCATENATE("Article ",'Critères '!$A$214," : ",'Critères '!$B$214)</f>
        <v>Article 7.1 : Planification de la réalisation du produit</v>
      </c>
      <c r="B120" s="324"/>
      <c r="C120" s="324"/>
      <c r="D120" s="324"/>
      <c r="E120" s="295" t="str">
        <f>'Critères '!$D$214</f>
        <v/>
      </c>
      <c r="F120" s="296" t="str">
        <f>'Critères '!$F$214</f>
        <v/>
      </c>
      <c r="G120" s="778" t="str">
        <f>'Critères '!$I$214</f>
        <v xml:space="preserve">Commentaires </v>
      </c>
      <c r="H120" s="778"/>
      <c r="I120" s="778"/>
      <c r="J120" s="779"/>
      <c r="K120" s="1227"/>
      <c r="L120" s="1185">
        <v>0</v>
      </c>
      <c r="M120" s="1185">
        <v>0</v>
      </c>
      <c r="N120" s="1185">
        <v>1</v>
      </c>
      <c r="O120" s="1185">
        <v>1</v>
      </c>
      <c r="P120" s="1185">
        <v>0</v>
      </c>
      <c r="Q120" s="1194">
        <f>'Page accueil'!$A$37</f>
        <v>0.3</v>
      </c>
      <c r="R120" s="1194">
        <f>'Page accueil'!$A$39</f>
        <v>0.6</v>
      </c>
      <c r="S120" s="1194">
        <f>'Page accueil'!$A$40</f>
        <v>0.8</v>
      </c>
      <c r="T120" s="564"/>
      <c r="U120" s="565"/>
      <c r="V120" s="565"/>
    </row>
    <row r="121" spans="1:22" ht="14" customHeight="1">
      <c r="A121" s="323" t="str">
        <f>CONCATENATE("Article ",'Critères '!$A$224," : ",'Critères '!$B$224)</f>
        <v>Article 7.2  : Gestion des processus clients</v>
      </c>
      <c r="B121" s="324"/>
      <c r="C121" s="324"/>
      <c r="D121" s="324"/>
      <c r="E121" s="295" t="str">
        <f>'Critères '!$D$224</f>
        <v/>
      </c>
      <c r="F121" s="296" t="str">
        <f>'Critères '!$F$224</f>
        <v/>
      </c>
      <c r="G121" s="778" t="str">
        <f>'Critères '!$I$224</f>
        <v xml:space="preserve">Commentaires </v>
      </c>
      <c r="H121" s="778"/>
      <c r="I121" s="778"/>
      <c r="J121" s="779"/>
      <c r="K121" s="1227"/>
      <c r="L121" s="1185">
        <v>0</v>
      </c>
      <c r="M121" s="1185">
        <v>0</v>
      </c>
      <c r="N121" s="1185">
        <v>0</v>
      </c>
      <c r="O121" s="1185">
        <v>1</v>
      </c>
      <c r="P121" s="1185">
        <v>0</v>
      </c>
      <c r="Q121" s="1194">
        <f>'Page accueil'!$A$37</f>
        <v>0.3</v>
      </c>
      <c r="R121" s="1194">
        <f>'Page accueil'!$A$39</f>
        <v>0.6</v>
      </c>
      <c r="S121" s="1194">
        <f>'Page accueil'!$A$40</f>
        <v>0.8</v>
      </c>
      <c r="T121" s="564"/>
      <c r="U121" s="565"/>
      <c r="V121" s="565"/>
    </row>
    <row r="122" spans="1:22" ht="14" customHeight="1">
      <c r="A122" s="323" t="str">
        <f>CONCATENATE("Article ",'Critères '!$A$244," : ",'Critères '!$B$244)</f>
        <v>Article 7.3 : Conception et développement</v>
      </c>
      <c r="B122" s="324"/>
      <c r="C122" s="324"/>
      <c r="D122" s="324"/>
      <c r="E122" s="295" t="str">
        <f>'Critères '!$D$244</f>
        <v/>
      </c>
      <c r="F122" s="296" t="str">
        <f>'Critères '!$F$244</f>
        <v/>
      </c>
      <c r="G122" s="778" t="str">
        <f>'Critères '!$I$244</f>
        <v xml:space="preserve">Commentaires </v>
      </c>
      <c r="H122" s="778"/>
      <c r="I122" s="778"/>
      <c r="J122" s="779"/>
      <c r="K122" s="1227"/>
      <c r="L122" s="1185">
        <v>0</v>
      </c>
      <c r="M122" s="1185">
        <v>0</v>
      </c>
      <c r="N122" s="1185">
        <v>0</v>
      </c>
      <c r="O122" s="1185">
        <v>1</v>
      </c>
      <c r="P122" s="1185">
        <v>0</v>
      </c>
      <c r="Q122" s="1194">
        <f>'Page accueil'!$A$37</f>
        <v>0.3</v>
      </c>
      <c r="R122" s="1194">
        <f>'Page accueil'!$A$39</f>
        <v>0.6</v>
      </c>
      <c r="S122" s="1194">
        <f>'Page accueil'!$A$40</f>
        <v>0.8</v>
      </c>
      <c r="T122" s="564"/>
      <c r="U122" s="565"/>
      <c r="V122" s="565"/>
    </row>
    <row r="123" spans="1:22" ht="14" customHeight="1">
      <c r="A123" s="323" t="str">
        <f>CONCATENATE("Article ",'Critères '!$A$290," : ",'Critères '!$B$290)</f>
        <v>Article 7.4 : Gestion des prestataires externes</v>
      </c>
      <c r="B123" s="324"/>
      <c r="C123" s="324"/>
      <c r="D123" s="324"/>
      <c r="E123" s="295" t="str">
        <f>'Critères '!$D$290</f>
        <v/>
      </c>
      <c r="F123" s="296" t="str">
        <f>'Critères '!$F$290</f>
        <v/>
      </c>
      <c r="G123" s="778" t="str">
        <f>'Critères '!$I$290</f>
        <v xml:space="preserve">Commentaires </v>
      </c>
      <c r="H123" s="778"/>
      <c r="I123" s="778"/>
      <c r="J123" s="779"/>
      <c r="K123" s="1227"/>
      <c r="L123" s="1185">
        <v>0</v>
      </c>
      <c r="M123" s="1185">
        <v>0</v>
      </c>
      <c r="N123" s="1185">
        <v>0</v>
      </c>
      <c r="O123" s="1185">
        <v>1</v>
      </c>
      <c r="P123" s="1185">
        <v>0</v>
      </c>
      <c r="Q123" s="1194">
        <f>'Page accueil'!$A$37</f>
        <v>0.3</v>
      </c>
      <c r="R123" s="1194">
        <f>'Page accueil'!$A$39</f>
        <v>0.6</v>
      </c>
      <c r="S123" s="1194">
        <f>'Page accueil'!$A$40</f>
        <v>0.8</v>
      </c>
      <c r="T123" s="564"/>
      <c r="U123" s="565"/>
      <c r="V123" s="565"/>
    </row>
    <row r="124" spans="1:22" ht="14" customHeight="1">
      <c r="A124" s="323" t="str">
        <f>CONCATENATE("Article ",'Critères '!$A$325," : ",'Critères '!$B$325)</f>
        <v>Article 7.5 : Fourniture des produits et des services</v>
      </c>
      <c r="B124" s="324"/>
      <c r="C124" s="324"/>
      <c r="D124" s="324"/>
      <c r="E124" s="295" t="str">
        <f>'Critères '!$D$325</f>
        <v/>
      </c>
      <c r="F124" s="296" t="str">
        <f>'Critères '!F325</f>
        <v/>
      </c>
      <c r="G124" s="778" t="str">
        <f>'Critères '!$I$325</f>
        <v xml:space="preserve">Commentaires </v>
      </c>
      <c r="H124" s="778"/>
      <c r="I124" s="778"/>
      <c r="J124" s="779"/>
      <c r="K124" s="1227"/>
      <c r="L124" s="1185">
        <v>0</v>
      </c>
      <c r="M124" s="1185">
        <v>0</v>
      </c>
      <c r="N124" s="1185">
        <v>0</v>
      </c>
      <c r="O124" s="1185">
        <v>1</v>
      </c>
      <c r="P124" s="1185">
        <v>0</v>
      </c>
      <c r="Q124" s="1194">
        <f>'Page accueil'!$A$37</f>
        <v>0.3</v>
      </c>
      <c r="R124" s="1194">
        <f>'Page accueil'!$A$39</f>
        <v>0.6</v>
      </c>
      <c r="S124" s="1194">
        <f>'Page accueil'!$A$40</f>
        <v>0.8</v>
      </c>
      <c r="T124" s="564"/>
      <c r="U124" s="565"/>
      <c r="V124" s="565"/>
    </row>
    <row r="125" spans="1:22" ht="14" customHeight="1">
      <c r="A125" s="331" t="str">
        <f>CONCATENATE("Article ",'Critères '!$A$363," : ",'Critères '!$B$363)</f>
        <v xml:space="preserve">Article 7.6 : Maîtrise de la surveillance et des équipements de mesure </v>
      </c>
      <c r="B125" s="332"/>
      <c r="C125" s="332"/>
      <c r="D125" s="332"/>
      <c r="E125" s="297" t="str">
        <f>'Critères '!$D$363</f>
        <v/>
      </c>
      <c r="F125" s="298" t="str">
        <f>'Critères '!F363</f>
        <v/>
      </c>
      <c r="G125" s="780" t="str">
        <f>'Critères '!$I$363</f>
        <v xml:space="preserve">Commentaires </v>
      </c>
      <c r="H125" s="780"/>
      <c r="I125" s="780"/>
      <c r="J125" s="781"/>
      <c r="K125" s="1227"/>
      <c r="L125" s="1185">
        <v>0</v>
      </c>
      <c r="M125" s="1185">
        <v>0</v>
      </c>
      <c r="N125" s="1185">
        <v>0</v>
      </c>
      <c r="O125" s="1185">
        <v>1</v>
      </c>
      <c r="P125" s="1185">
        <v>0</v>
      </c>
      <c r="Q125" s="1194">
        <f>'Page accueil'!$A$37</f>
        <v>0.3</v>
      </c>
      <c r="R125" s="1194">
        <f>'Page accueil'!$A$39</f>
        <v>0.6</v>
      </c>
      <c r="S125" s="1194">
        <f>'Page accueil'!$A$40</f>
        <v>0.8</v>
      </c>
      <c r="T125" s="564"/>
      <c r="U125" s="565"/>
      <c r="V125" s="565"/>
    </row>
    <row r="126" spans="1:22" ht="14" customHeight="1">
      <c r="A126" s="325" t="str">
        <f>CONCATENATE("Article ",'Critères '!$A$373," : ",'Critères '!$B$373)</f>
        <v>Article 8 : Mesure, analyse et amélioration</v>
      </c>
      <c r="B126" s="326"/>
      <c r="C126" s="326"/>
      <c r="D126" s="326"/>
      <c r="E126" s="308" t="str">
        <f>'Critères '!$D$373</f>
        <v/>
      </c>
      <c r="F126" s="308" t="str">
        <f>'Critères '!$F$373</f>
        <v/>
      </c>
      <c r="G126" s="782" t="str">
        <f>'Critères '!$I$373</f>
        <v xml:space="preserve">Commentaires </v>
      </c>
      <c r="H126" s="782"/>
      <c r="I126" s="782"/>
      <c r="J126" s="783"/>
      <c r="K126" s="1226"/>
      <c r="L126" s="1185"/>
      <c r="M126" s="1185"/>
      <c r="N126" s="1185"/>
      <c r="O126" s="1185"/>
      <c r="P126" s="1185"/>
      <c r="Q126" s="1194"/>
      <c r="R126" s="1194"/>
      <c r="S126" s="1194"/>
      <c r="T126" s="564"/>
      <c r="U126" s="565"/>
      <c r="V126" s="565"/>
    </row>
    <row r="127" spans="1:22" ht="14" customHeight="1">
      <c r="A127" s="327" t="str">
        <f>CONCATENATE("Article ",'Critères '!$A$374," : ",'Critères '!$B$374)</f>
        <v>Article 8.1 : Généralités</v>
      </c>
      <c r="B127" s="328"/>
      <c r="C127" s="328"/>
      <c r="D127" s="328"/>
      <c r="E127" s="304" t="str">
        <f>'Critères '!$D$374</f>
        <v/>
      </c>
      <c r="F127" s="305" t="str">
        <f>'Critères '!$F$374</f>
        <v/>
      </c>
      <c r="G127" s="771" t="str">
        <f>'Critères '!$I$374</f>
        <v xml:space="preserve">Commentaires </v>
      </c>
      <c r="H127" s="771"/>
      <c r="I127" s="771"/>
      <c r="J127" s="772"/>
      <c r="K127" s="1227"/>
      <c r="L127" s="1185">
        <v>0</v>
      </c>
      <c r="M127" s="1185">
        <v>0</v>
      </c>
      <c r="N127" s="1185">
        <v>0</v>
      </c>
      <c r="O127" s="1185">
        <v>1</v>
      </c>
      <c r="P127" s="1185">
        <v>1</v>
      </c>
      <c r="Q127" s="1194">
        <f>'Page accueil'!$A$37</f>
        <v>0.3</v>
      </c>
      <c r="R127" s="1194">
        <f>'Page accueil'!$A$39</f>
        <v>0.6</v>
      </c>
      <c r="S127" s="1194">
        <f>'Page accueil'!$A$40</f>
        <v>0.8</v>
      </c>
      <c r="T127" s="564"/>
      <c r="U127" s="565"/>
      <c r="V127" s="565"/>
    </row>
    <row r="128" spans="1:22" ht="14" customHeight="1">
      <c r="A128" s="327" t="str">
        <f>CONCATENATE("Article ",'Critères '!$A$380," : ",'Critères '!$B$380)</f>
        <v>Article 8.2 : Surveillance et mesure</v>
      </c>
      <c r="B128" s="328"/>
      <c r="C128" s="328"/>
      <c r="D128" s="328"/>
      <c r="E128" s="304" t="str">
        <f>'Critères '!$D$380</f>
        <v/>
      </c>
      <c r="F128" s="305" t="str">
        <f>'Critères '!$F$380</f>
        <v/>
      </c>
      <c r="G128" s="771" t="str">
        <f>'Critères '!$I$380</f>
        <v xml:space="preserve">Commentaires </v>
      </c>
      <c r="H128" s="771"/>
      <c r="I128" s="771"/>
      <c r="J128" s="772"/>
      <c r="K128" s="1227"/>
      <c r="L128" s="1185">
        <v>0</v>
      </c>
      <c r="M128" s="1185">
        <v>0</v>
      </c>
      <c r="N128" s="1185">
        <v>0</v>
      </c>
      <c r="O128" s="1185">
        <v>0</v>
      </c>
      <c r="P128" s="1185">
        <v>1</v>
      </c>
      <c r="Q128" s="1194">
        <f>'Page accueil'!$A$37</f>
        <v>0.3</v>
      </c>
      <c r="R128" s="1194">
        <f>'Page accueil'!$A$39</f>
        <v>0.6</v>
      </c>
      <c r="S128" s="1194">
        <f>'Page accueil'!$A$40</f>
        <v>0.8</v>
      </c>
      <c r="T128" s="564"/>
      <c r="U128" s="565"/>
      <c r="V128" s="565"/>
    </row>
    <row r="129" spans="1:22" ht="14" customHeight="1">
      <c r="A129" s="327" t="str">
        <f>CONCATENATE("Article ",'Critères '!$A$428," : ",'Critères '!$B$428)</f>
        <v>Article 8.3 : Maîtrise des non-conformités</v>
      </c>
      <c r="B129" s="328"/>
      <c r="C129" s="328"/>
      <c r="D129" s="328"/>
      <c r="E129" s="304" t="str">
        <f>'Critères '!$D$428</f>
        <v/>
      </c>
      <c r="F129" s="305" t="str">
        <f>'Critères '!$F$428</f>
        <v/>
      </c>
      <c r="G129" s="771" t="str">
        <f>'Critères '!$I$428</f>
        <v xml:space="preserve">Commentaires </v>
      </c>
      <c r="H129" s="771"/>
      <c r="I129" s="771"/>
      <c r="J129" s="772"/>
      <c r="K129" s="1227"/>
      <c r="L129" s="1185">
        <v>0</v>
      </c>
      <c r="M129" s="1185">
        <v>0</v>
      </c>
      <c r="N129" s="1185">
        <v>0</v>
      </c>
      <c r="O129" s="1185">
        <v>0</v>
      </c>
      <c r="P129" s="1185">
        <v>1</v>
      </c>
      <c r="Q129" s="1194">
        <f>'Page accueil'!$A$37</f>
        <v>0.3</v>
      </c>
      <c r="R129" s="1194">
        <f>'Page accueil'!$A$39</f>
        <v>0.6</v>
      </c>
      <c r="S129" s="1194">
        <f>'Page accueil'!$A$40</f>
        <v>0.8</v>
      </c>
      <c r="T129" s="564"/>
      <c r="U129" s="565"/>
      <c r="V129" s="565"/>
    </row>
    <row r="130" spans="1:22" ht="14" customHeight="1">
      <c r="A130" s="327" t="str">
        <f>CONCATENATE("Article ",'Critères '!$A$456," : ",'Critères '!$B$456)</f>
        <v>Article 8.4 : Analyse et évaluation des données</v>
      </c>
      <c r="B130" s="328"/>
      <c r="C130" s="328"/>
      <c r="D130" s="328"/>
      <c r="E130" s="304" t="str">
        <f>'Critères '!$D$456</f>
        <v/>
      </c>
      <c r="F130" s="305" t="str">
        <f>'Critères '!$F$456</f>
        <v/>
      </c>
      <c r="G130" s="771" t="str">
        <f>'Critères '!$I$456</f>
        <v xml:space="preserve">Commentaires </v>
      </c>
      <c r="H130" s="771"/>
      <c r="I130" s="771"/>
      <c r="J130" s="772"/>
      <c r="K130" s="1227"/>
      <c r="L130" s="1185">
        <v>0</v>
      </c>
      <c r="M130" s="1185">
        <v>0</v>
      </c>
      <c r="N130" s="1185">
        <v>0</v>
      </c>
      <c r="O130" s="1185">
        <v>0</v>
      </c>
      <c r="P130" s="1185">
        <v>1</v>
      </c>
      <c r="Q130" s="1194">
        <f>'Page accueil'!$A$37</f>
        <v>0.3</v>
      </c>
      <c r="R130" s="1194">
        <f>'Page accueil'!$A$39</f>
        <v>0.6</v>
      </c>
      <c r="S130" s="1194">
        <f>'Page accueil'!$A$40</f>
        <v>0.8</v>
      </c>
      <c r="T130" s="564"/>
      <c r="U130" s="565"/>
      <c r="V130" s="565"/>
    </row>
    <row r="131" spans="1:22" ht="14" customHeight="1">
      <c r="A131" s="329" t="str">
        <f>CONCATENATE("Article ",'Critères '!$A$470," : ",'Critères '!$B$470)</f>
        <v>Article 8.5 : Amélioration</v>
      </c>
      <c r="B131" s="330"/>
      <c r="C131" s="330"/>
      <c r="D131" s="330"/>
      <c r="E131" s="306" t="str">
        <f>'Critères '!$D$470</f>
        <v/>
      </c>
      <c r="F131" s="307" t="str">
        <f>'Critères '!$F$470</f>
        <v/>
      </c>
      <c r="G131" s="773" t="str">
        <f>'Critères '!$I$470</f>
        <v xml:space="preserve">Commentaires </v>
      </c>
      <c r="H131" s="773"/>
      <c r="I131" s="773"/>
      <c r="J131" s="774"/>
      <c r="K131" s="1227"/>
      <c r="L131" s="1185">
        <v>0</v>
      </c>
      <c r="M131" s="1185">
        <v>0</v>
      </c>
      <c r="N131" s="1185">
        <v>0</v>
      </c>
      <c r="O131" s="1185">
        <v>0</v>
      </c>
      <c r="P131" s="1185">
        <v>1</v>
      </c>
      <c r="Q131" s="1194">
        <f>'Page accueil'!$A$37</f>
        <v>0.3</v>
      </c>
      <c r="R131" s="1194">
        <f>'Page accueil'!$A$39</f>
        <v>0.6</v>
      </c>
      <c r="S131" s="1194">
        <f>'Page accueil'!$A$40</f>
        <v>0.8</v>
      </c>
      <c r="T131" s="564"/>
      <c r="U131" s="565"/>
      <c r="V131" s="565"/>
    </row>
    <row r="132" spans="1:22" s="30" customFormat="1">
      <c r="A132" s="18"/>
      <c r="B132" s="18"/>
      <c r="C132" s="18"/>
      <c r="D132" s="18"/>
      <c r="E132" s="18"/>
      <c r="F132" s="18"/>
      <c r="G132" s="18"/>
      <c r="H132" s="18"/>
      <c r="I132" s="18"/>
      <c r="J132" s="18"/>
      <c r="K132" s="566"/>
      <c r="L132" s="567"/>
      <c r="M132" s="567"/>
      <c r="N132" s="567"/>
      <c r="O132" s="567"/>
      <c r="P132" s="567"/>
      <c r="Q132" s="567"/>
      <c r="R132" s="567"/>
      <c r="S132" s="567"/>
      <c r="T132" s="567"/>
      <c r="U132" s="566"/>
      <c r="V132" s="566"/>
    </row>
    <row r="133" spans="1:22" s="30" customFormat="1">
      <c r="A133" s="18"/>
      <c r="B133" s="18"/>
      <c r="C133" s="18"/>
      <c r="D133" s="18"/>
      <c r="E133" s="18"/>
      <c r="F133" s="18"/>
      <c r="G133" s="18"/>
      <c r="H133" s="18"/>
      <c r="I133" s="18"/>
      <c r="J133" s="18"/>
      <c r="K133" s="566"/>
      <c r="L133" s="567"/>
      <c r="M133" s="567"/>
      <c r="N133" s="567"/>
      <c r="O133" s="567"/>
      <c r="P133" s="567"/>
      <c r="Q133" s="567"/>
      <c r="R133" s="567"/>
      <c r="S133" s="567"/>
      <c r="T133" s="567"/>
      <c r="U133" s="566"/>
      <c r="V133" s="566"/>
    </row>
    <row r="134" spans="1:22" s="30" customFormat="1">
      <c r="A134" s="18"/>
      <c r="B134" s="18"/>
      <c r="C134" s="18"/>
      <c r="D134" s="18"/>
      <c r="E134" s="18"/>
      <c r="F134" s="18"/>
      <c r="G134" s="18"/>
      <c r="H134" s="18"/>
      <c r="I134" s="18"/>
      <c r="J134" s="18"/>
      <c r="K134" s="566"/>
      <c r="L134" s="567"/>
      <c r="M134" s="567"/>
      <c r="N134" s="567"/>
      <c r="O134" s="567"/>
      <c r="P134" s="567"/>
      <c r="Q134" s="567"/>
      <c r="R134" s="567"/>
      <c r="S134" s="567"/>
      <c r="T134" s="567"/>
      <c r="U134" s="566"/>
      <c r="V134" s="566"/>
    </row>
    <row r="135" spans="1:22" s="30" customFormat="1">
      <c r="A135" s="18"/>
      <c r="B135" s="18"/>
      <c r="C135" s="18"/>
      <c r="D135" s="18"/>
      <c r="E135" s="18"/>
      <c r="F135" s="18"/>
      <c r="G135" s="18"/>
      <c r="H135" s="18"/>
      <c r="I135" s="18"/>
      <c r="J135" s="18"/>
      <c r="K135" s="566"/>
      <c r="L135" s="567"/>
      <c r="M135" s="567"/>
      <c r="N135" s="567"/>
      <c r="O135" s="567"/>
      <c r="P135" s="567"/>
      <c r="Q135" s="567"/>
      <c r="R135" s="567"/>
      <c r="S135" s="567"/>
      <c r="T135" s="567"/>
      <c r="U135" s="566"/>
      <c r="V135" s="566"/>
    </row>
    <row r="136" spans="1:22" s="30" customFormat="1">
      <c r="A136" s="18"/>
      <c r="B136" s="18"/>
      <c r="C136" s="18"/>
      <c r="D136" s="18"/>
      <c r="E136" s="18"/>
      <c r="F136" s="18"/>
      <c r="G136" s="18"/>
      <c r="H136" s="18"/>
      <c r="I136" s="18"/>
      <c r="J136" s="18"/>
      <c r="K136" s="566"/>
      <c r="L136" s="567"/>
      <c r="M136" s="567"/>
      <c r="N136" s="567"/>
      <c r="O136" s="567"/>
      <c r="P136" s="567"/>
      <c r="Q136" s="567"/>
      <c r="R136" s="567"/>
      <c r="S136" s="567"/>
      <c r="T136" s="567"/>
      <c r="U136" s="566"/>
      <c r="V136" s="566"/>
    </row>
    <row r="137" spans="1:22" s="30" customFormat="1">
      <c r="A137" s="18"/>
      <c r="B137" s="18"/>
      <c r="C137" s="18"/>
      <c r="D137" s="18"/>
      <c r="E137" s="18"/>
      <c r="F137" s="18"/>
      <c r="G137" s="18"/>
      <c r="H137" s="18"/>
      <c r="I137" s="18"/>
      <c r="J137" s="18"/>
      <c r="K137" s="566"/>
      <c r="L137" s="567"/>
      <c r="M137" s="567"/>
      <c r="N137" s="567"/>
      <c r="O137" s="567"/>
      <c r="P137" s="567"/>
      <c r="Q137" s="567"/>
      <c r="R137" s="567"/>
      <c r="S137" s="567"/>
      <c r="T137" s="567"/>
      <c r="U137" s="566"/>
      <c r="V137" s="566"/>
    </row>
    <row r="138" spans="1:22" s="30" customFormat="1">
      <c r="A138" s="18"/>
      <c r="B138" s="18"/>
      <c r="C138" s="18"/>
      <c r="D138" s="18"/>
      <c r="E138" s="18"/>
      <c r="F138" s="18"/>
      <c r="G138" s="18"/>
      <c r="H138" s="18"/>
      <c r="I138" s="18"/>
      <c r="J138" s="18"/>
      <c r="K138" s="566"/>
      <c r="L138" s="567"/>
      <c r="M138" s="567"/>
      <c r="N138" s="567"/>
      <c r="O138" s="567"/>
      <c r="P138" s="567"/>
      <c r="Q138" s="567"/>
      <c r="R138" s="567"/>
      <c r="S138" s="567"/>
      <c r="T138" s="567"/>
      <c r="U138" s="566"/>
      <c r="V138" s="566"/>
    </row>
    <row r="139" spans="1:22" s="30" customFormat="1">
      <c r="A139" s="18"/>
      <c r="B139" s="18"/>
      <c r="C139" s="18"/>
      <c r="D139" s="18"/>
      <c r="E139" s="18"/>
      <c r="F139" s="18"/>
      <c r="G139" s="18"/>
      <c r="H139" s="18"/>
      <c r="I139" s="18"/>
      <c r="J139" s="18"/>
      <c r="K139" s="566"/>
      <c r="L139" s="567"/>
      <c r="M139" s="567"/>
      <c r="N139" s="567"/>
      <c r="O139" s="567"/>
      <c r="P139" s="567"/>
      <c r="Q139" s="567"/>
      <c r="R139" s="567"/>
      <c r="S139" s="567"/>
      <c r="T139" s="567"/>
      <c r="U139" s="566"/>
      <c r="V139" s="566"/>
    </row>
    <row r="140" spans="1:22" s="30" customFormat="1">
      <c r="A140" s="18"/>
      <c r="B140" s="18"/>
      <c r="C140" s="18"/>
      <c r="D140" s="18"/>
      <c r="E140" s="18"/>
      <c r="F140" s="18"/>
      <c r="G140" s="18"/>
      <c r="H140" s="18"/>
      <c r="I140" s="18"/>
      <c r="J140" s="18"/>
      <c r="K140" s="566"/>
      <c r="L140" s="567"/>
      <c r="M140" s="567"/>
      <c r="N140" s="567"/>
      <c r="O140" s="567"/>
      <c r="P140" s="567"/>
      <c r="Q140" s="567"/>
      <c r="R140" s="567"/>
      <c r="S140" s="567"/>
      <c r="T140" s="567"/>
      <c r="U140" s="566"/>
      <c r="V140" s="566"/>
    </row>
    <row r="141" spans="1:22">
      <c r="A141" s="18"/>
      <c r="B141" s="18"/>
      <c r="C141" s="18"/>
      <c r="D141" s="18"/>
      <c r="E141" s="18"/>
      <c r="F141" s="18"/>
      <c r="G141" s="18"/>
      <c r="H141" s="18"/>
      <c r="I141" s="18"/>
      <c r="J141" s="18"/>
    </row>
    <row r="142" spans="1:22">
      <c r="A142" s="18"/>
      <c r="B142" s="18"/>
      <c r="C142" s="18"/>
      <c r="D142" s="18"/>
      <c r="E142" s="18"/>
      <c r="F142" s="18"/>
      <c r="G142" s="18"/>
      <c r="H142" s="18"/>
      <c r="I142" s="18"/>
      <c r="J142" s="18"/>
    </row>
    <row r="143" spans="1:22">
      <c r="A143" s="18"/>
      <c r="B143" s="18"/>
      <c r="C143" s="18"/>
      <c r="D143" s="18"/>
      <c r="E143" s="18"/>
      <c r="F143" s="18"/>
      <c r="G143" s="18"/>
      <c r="H143" s="18"/>
      <c r="I143" s="18"/>
      <c r="J143" s="18"/>
    </row>
    <row r="144" spans="1:22">
      <c r="A144" s="18"/>
      <c r="B144" s="18"/>
      <c r="C144" s="18"/>
      <c r="D144" s="18"/>
      <c r="E144" s="18"/>
      <c r="F144" s="18"/>
      <c r="G144" s="18"/>
      <c r="H144" s="18"/>
      <c r="I144" s="18"/>
      <c r="J144" s="18"/>
    </row>
    <row r="145" spans="1:10">
      <c r="A145" s="18"/>
      <c r="B145" s="18"/>
      <c r="C145" s="18"/>
      <c r="D145" s="18"/>
      <c r="E145" s="18"/>
      <c r="F145" s="18"/>
      <c r="G145" s="18"/>
      <c r="H145" s="18"/>
      <c r="I145" s="18"/>
      <c r="J145" s="18"/>
    </row>
    <row r="146" spans="1:10">
      <c r="A146" s="18"/>
      <c r="B146" s="18"/>
      <c r="C146" s="18"/>
      <c r="D146" s="18"/>
      <c r="E146" s="18"/>
      <c r="F146" s="18"/>
      <c r="G146" s="18"/>
      <c r="H146" s="18"/>
      <c r="I146" s="18"/>
      <c r="J146" s="18"/>
    </row>
    <row r="147" spans="1:10">
      <c r="A147" s="18"/>
      <c r="B147" s="18"/>
      <c r="C147" s="18"/>
      <c r="D147" s="18"/>
      <c r="E147" s="18"/>
      <c r="F147" s="18"/>
      <c r="G147" s="18"/>
      <c r="H147" s="18"/>
      <c r="I147" s="18"/>
      <c r="J147" s="18"/>
    </row>
    <row r="148" spans="1:10">
      <c r="A148" s="18"/>
      <c r="B148" s="18"/>
      <c r="C148" s="18"/>
      <c r="D148" s="18"/>
      <c r="E148" s="18"/>
      <c r="F148" s="18"/>
      <c r="G148" s="18"/>
      <c r="H148" s="18"/>
      <c r="I148" s="18"/>
      <c r="J148" s="18"/>
    </row>
    <row r="149" spans="1:10">
      <c r="A149" s="18"/>
      <c r="B149" s="18"/>
      <c r="C149" s="18"/>
      <c r="D149" s="18"/>
      <c r="E149" s="18"/>
      <c r="F149" s="18"/>
      <c r="G149" s="18"/>
      <c r="H149" s="18"/>
      <c r="I149" s="18"/>
      <c r="J149" s="18"/>
    </row>
    <row r="150" spans="1:10">
      <c r="A150" s="18"/>
      <c r="B150" s="18"/>
      <c r="C150" s="18"/>
      <c r="D150" s="18"/>
      <c r="E150" s="18"/>
      <c r="F150" s="18"/>
      <c r="G150" s="18"/>
      <c r="H150" s="18"/>
      <c r="I150" s="18"/>
      <c r="J150" s="18"/>
    </row>
    <row r="151" spans="1:10">
      <c r="A151" s="18"/>
      <c r="B151" s="18"/>
      <c r="C151" s="18"/>
      <c r="D151" s="18"/>
      <c r="E151" s="18"/>
      <c r="F151" s="18"/>
      <c r="G151" s="18"/>
      <c r="H151" s="18"/>
      <c r="I151" s="18"/>
      <c r="J151" s="18"/>
    </row>
    <row r="152" spans="1:10">
      <c r="A152" s="18"/>
      <c r="B152" s="18"/>
      <c r="C152" s="18"/>
      <c r="D152" s="18"/>
      <c r="E152" s="18"/>
      <c r="F152" s="18"/>
      <c r="G152" s="18"/>
      <c r="H152" s="18"/>
      <c r="I152" s="18"/>
      <c r="J152" s="18"/>
    </row>
    <row r="153" spans="1:10">
      <c r="A153" s="18"/>
      <c r="B153" s="18"/>
      <c r="C153" s="18"/>
      <c r="D153" s="18"/>
      <c r="E153" s="18"/>
      <c r="F153" s="18"/>
      <c r="G153" s="18"/>
      <c r="H153" s="18"/>
      <c r="I153" s="18"/>
      <c r="J153" s="18"/>
    </row>
    <row r="154" spans="1:10">
      <c r="A154" s="18"/>
      <c r="B154" s="18"/>
      <c r="C154" s="18"/>
      <c r="D154" s="18"/>
      <c r="E154" s="18"/>
      <c r="F154" s="18"/>
      <c r="G154" s="18"/>
      <c r="H154" s="18"/>
      <c r="I154" s="18"/>
      <c r="J154" s="18"/>
    </row>
    <row r="155" spans="1:10">
      <c r="A155" s="18"/>
      <c r="B155" s="18"/>
      <c r="C155" s="18"/>
      <c r="D155" s="18"/>
      <c r="E155" s="18"/>
      <c r="F155" s="18"/>
      <c r="G155" s="18"/>
      <c r="H155" s="18"/>
      <c r="I155" s="18"/>
      <c r="J155" s="18"/>
    </row>
    <row r="156" spans="1:10">
      <c r="A156" s="18"/>
      <c r="B156" s="18"/>
      <c r="C156" s="18"/>
      <c r="D156" s="18"/>
      <c r="E156" s="18"/>
      <c r="F156" s="18"/>
      <c r="G156" s="18"/>
      <c r="H156" s="18"/>
      <c r="I156" s="18"/>
      <c r="J156" s="18"/>
    </row>
    <row r="157" spans="1:10">
      <c r="A157" s="18"/>
      <c r="B157" s="18"/>
      <c r="C157" s="18"/>
      <c r="D157" s="18"/>
      <c r="E157" s="18"/>
      <c r="F157" s="18"/>
      <c r="G157" s="18"/>
      <c r="H157" s="18"/>
      <c r="I157" s="18"/>
      <c r="J157" s="18"/>
    </row>
    <row r="158" spans="1:10">
      <c r="A158" s="18"/>
      <c r="B158" s="18"/>
      <c r="C158" s="18"/>
      <c r="D158" s="18"/>
      <c r="E158" s="18"/>
      <c r="F158" s="18"/>
      <c r="G158" s="18"/>
      <c r="H158" s="18"/>
      <c r="I158" s="18"/>
      <c r="J158" s="18"/>
    </row>
    <row r="159" spans="1:10">
      <c r="A159" s="18"/>
      <c r="B159" s="18"/>
      <c r="C159" s="18"/>
      <c r="D159" s="18"/>
      <c r="E159" s="18"/>
      <c r="F159" s="18"/>
      <c r="G159" s="18"/>
      <c r="H159" s="18"/>
      <c r="I159" s="18"/>
      <c r="J159" s="18"/>
    </row>
    <row r="160" spans="1:10">
      <c r="A160" s="18"/>
      <c r="B160" s="18"/>
      <c r="C160" s="18"/>
      <c r="D160" s="18"/>
      <c r="E160" s="18"/>
      <c r="F160" s="18"/>
      <c r="G160" s="18"/>
      <c r="H160" s="18"/>
      <c r="I160" s="18"/>
      <c r="J160" s="18"/>
    </row>
    <row r="161" spans="1:10">
      <c r="A161" s="18"/>
      <c r="B161" s="18"/>
      <c r="C161" s="18"/>
      <c r="D161" s="18"/>
      <c r="E161" s="18"/>
      <c r="F161" s="18"/>
      <c r="G161" s="18"/>
      <c r="H161" s="18"/>
      <c r="I161" s="18"/>
      <c r="J161" s="18"/>
    </row>
    <row r="162" spans="1:10">
      <c r="A162" s="18"/>
      <c r="B162" s="18"/>
      <c r="C162" s="18"/>
      <c r="D162" s="18"/>
      <c r="E162" s="18"/>
      <c r="F162" s="18"/>
      <c r="G162" s="18"/>
      <c r="H162" s="18"/>
      <c r="I162" s="18"/>
      <c r="J162" s="18"/>
    </row>
    <row r="163" spans="1:10">
      <c r="A163" s="18"/>
      <c r="B163" s="18"/>
      <c r="C163" s="18"/>
      <c r="D163" s="18"/>
      <c r="E163" s="18"/>
      <c r="F163" s="18"/>
      <c r="G163" s="18"/>
      <c r="H163" s="18"/>
      <c r="I163" s="18"/>
      <c r="J163" s="18"/>
    </row>
    <row r="164" spans="1:10">
      <c r="A164" s="18"/>
      <c r="B164" s="18"/>
      <c r="C164" s="18"/>
      <c r="D164" s="18"/>
      <c r="E164" s="18"/>
      <c r="F164" s="18"/>
      <c r="G164" s="18"/>
      <c r="H164" s="18"/>
      <c r="I164" s="18"/>
      <c r="J164" s="18"/>
    </row>
    <row r="165" spans="1:10">
      <c r="A165" s="18"/>
      <c r="B165" s="18"/>
      <c r="C165" s="18"/>
      <c r="D165" s="18"/>
      <c r="E165" s="18"/>
      <c r="F165" s="18"/>
      <c r="G165" s="18"/>
      <c r="H165" s="18"/>
      <c r="I165" s="18"/>
      <c r="J165" s="18"/>
    </row>
    <row r="166" spans="1:10">
      <c r="A166" s="18"/>
      <c r="B166" s="18"/>
      <c r="C166" s="18"/>
      <c r="D166" s="18"/>
      <c r="E166" s="18"/>
      <c r="F166" s="18"/>
      <c r="G166" s="18"/>
      <c r="H166" s="18"/>
      <c r="I166" s="18"/>
      <c r="J166" s="18"/>
    </row>
    <row r="167" spans="1:10">
      <c r="A167" s="18"/>
      <c r="B167" s="18"/>
      <c r="C167" s="18"/>
      <c r="D167" s="18"/>
      <c r="E167" s="18"/>
      <c r="F167" s="18"/>
      <c r="G167" s="18"/>
      <c r="H167" s="18"/>
      <c r="I167" s="18"/>
      <c r="J167" s="18"/>
    </row>
    <row r="168" spans="1:10">
      <c r="A168" s="18"/>
      <c r="B168" s="18"/>
      <c r="C168" s="18"/>
      <c r="D168" s="18"/>
      <c r="E168" s="18"/>
      <c r="F168" s="18"/>
      <c r="G168" s="18"/>
      <c r="H168" s="18"/>
      <c r="I168" s="18"/>
      <c r="J168" s="18"/>
    </row>
    <row r="169" spans="1:10">
      <c r="A169" s="18"/>
      <c r="B169" s="18"/>
      <c r="C169" s="18"/>
      <c r="D169" s="18"/>
      <c r="E169" s="18"/>
      <c r="F169" s="18"/>
      <c r="G169" s="18"/>
      <c r="H169" s="18"/>
      <c r="I169" s="18"/>
      <c r="J169" s="18"/>
    </row>
    <row r="170" spans="1:10">
      <c r="A170" s="18"/>
      <c r="B170" s="18"/>
      <c r="C170" s="18"/>
      <c r="D170" s="18"/>
      <c r="E170" s="18"/>
      <c r="F170" s="18"/>
      <c r="G170" s="18"/>
      <c r="H170" s="18"/>
      <c r="I170" s="18"/>
      <c r="J170" s="18"/>
    </row>
    <row r="171" spans="1:10">
      <c r="A171" s="18"/>
      <c r="B171" s="18"/>
      <c r="C171" s="18"/>
      <c r="D171" s="18"/>
      <c r="E171" s="18"/>
      <c r="F171" s="18"/>
      <c r="G171" s="18"/>
      <c r="H171" s="18"/>
      <c r="I171" s="18"/>
      <c r="J171" s="18"/>
    </row>
    <row r="172" spans="1:10">
      <c r="A172" s="18"/>
      <c r="B172" s="18"/>
      <c r="C172" s="18"/>
      <c r="D172" s="18"/>
      <c r="E172" s="18"/>
      <c r="F172" s="18"/>
      <c r="G172" s="18"/>
      <c r="H172" s="18"/>
      <c r="I172" s="18"/>
      <c r="J172" s="18"/>
    </row>
    <row r="173" spans="1:10">
      <c r="A173" s="18"/>
      <c r="B173" s="18"/>
      <c r="C173" s="18"/>
      <c r="D173" s="18"/>
      <c r="E173" s="18"/>
      <c r="F173" s="18"/>
      <c r="G173" s="18"/>
      <c r="H173" s="18"/>
      <c r="I173" s="18"/>
      <c r="J173" s="18"/>
    </row>
    <row r="174" spans="1:10">
      <c r="A174" s="18"/>
      <c r="B174" s="18"/>
      <c r="C174" s="18"/>
      <c r="D174" s="18"/>
      <c r="E174" s="18"/>
      <c r="F174" s="18"/>
      <c r="G174" s="18"/>
      <c r="H174" s="18"/>
      <c r="I174" s="18"/>
      <c r="J174" s="18"/>
    </row>
    <row r="175" spans="1:10">
      <c r="A175" s="18"/>
      <c r="B175" s="18"/>
      <c r="C175" s="18"/>
      <c r="D175" s="18"/>
      <c r="E175" s="18"/>
      <c r="F175" s="18"/>
      <c r="G175" s="18"/>
      <c r="H175" s="18"/>
      <c r="I175" s="18"/>
      <c r="J175" s="18"/>
    </row>
    <row r="176" spans="1:10">
      <c r="A176" s="18"/>
      <c r="B176" s="18"/>
      <c r="C176" s="18"/>
      <c r="D176" s="18"/>
      <c r="E176" s="18"/>
      <c r="F176" s="18"/>
      <c r="G176" s="18"/>
      <c r="H176" s="18"/>
      <c r="I176" s="18"/>
      <c r="J176" s="18"/>
    </row>
    <row r="177" spans="1:10">
      <c r="A177" s="18"/>
      <c r="B177" s="18"/>
      <c r="C177" s="18"/>
      <c r="D177" s="18"/>
      <c r="E177" s="18"/>
      <c r="F177" s="18"/>
      <c r="G177" s="18"/>
      <c r="H177" s="18"/>
      <c r="I177" s="18"/>
      <c r="J177" s="18"/>
    </row>
    <row r="178" spans="1:10">
      <c r="A178" s="18"/>
      <c r="B178" s="18"/>
      <c r="C178" s="18"/>
      <c r="D178" s="18"/>
      <c r="E178" s="18"/>
      <c r="F178" s="18"/>
      <c r="G178" s="18"/>
      <c r="H178" s="18"/>
      <c r="I178" s="18"/>
      <c r="J178" s="18"/>
    </row>
    <row r="179" spans="1:10">
      <c r="A179" s="18"/>
      <c r="B179" s="18"/>
      <c r="C179" s="18"/>
      <c r="D179" s="18"/>
      <c r="E179" s="18"/>
      <c r="F179" s="18"/>
      <c r="G179" s="18"/>
      <c r="H179" s="18"/>
      <c r="I179" s="18"/>
      <c r="J179" s="18"/>
    </row>
    <row r="180" spans="1:10">
      <c r="A180" s="18"/>
      <c r="B180" s="18"/>
      <c r="C180" s="18"/>
      <c r="D180" s="18"/>
      <c r="E180" s="18"/>
      <c r="F180" s="18"/>
      <c r="G180" s="18"/>
      <c r="H180" s="18"/>
      <c r="I180" s="18"/>
      <c r="J180" s="18"/>
    </row>
    <row r="181" spans="1:10">
      <c r="A181" s="18"/>
      <c r="B181" s="18"/>
      <c r="C181" s="18"/>
      <c r="D181" s="18"/>
      <c r="E181" s="18"/>
      <c r="F181" s="18"/>
      <c r="G181" s="18"/>
      <c r="H181" s="18"/>
      <c r="I181" s="18"/>
      <c r="J181" s="18"/>
    </row>
    <row r="182" spans="1:10">
      <c r="A182" s="18"/>
      <c r="B182" s="18"/>
      <c r="C182" s="18"/>
      <c r="D182" s="18"/>
      <c r="E182" s="18"/>
      <c r="F182" s="18"/>
      <c r="G182" s="18"/>
      <c r="H182" s="18"/>
      <c r="I182" s="18"/>
      <c r="J182" s="18"/>
    </row>
    <row r="183" spans="1:10">
      <c r="A183" s="18"/>
      <c r="B183" s="18"/>
      <c r="C183" s="18"/>
      <c r="D183" s="18"/>
      <c r="E183" s="18"/>
      <c r="F183" s="18"/>
      <c r="G183" s="18"/>
      <c r="H183" s="18"/>
      <c r="I183" s="18"/>
      <c r="J183" s="18"/>
    </row>
    <row r="184" spans="1:10">
      <c r="A184" s="18"/>
      <c r="B184" s="18"/>
      <c r="C184" s="18"/>
      <c r="D184" s="18"/>
      <c r="E184" s="18"/>
      <c r="F184" s="18"/>
      <c r="G184" s="18"/>
      <c r="H184" s="18"/>
      <c r="I184" s="18"/>
      <c r="J184" s="18"/>
    </row>
    <row r="185" spans="1:10">
      <c r="A185" s="18"/>
      <c r="B185" s="18"/>
      <c r="C185" s="18"/>
      <c r="D185" s="18"/>
      <c r="E185" s="18"/>
      <c r="F185" s="18"/>
      <c r="G185" s="18"/>
      <c r="H185" s="18"/>
      <c r="I185" s="18"/>
      <c r="J185" s="18"/>
    </row>
    <row r="186" spans="1:10">
      <c r="A186" s="18"/>
      <c r="B186" s="18"/>
      <c r="C186" s="18"/>
      <c r="D186" s="18"/>
      <c r="E186" s="18"/>
      <c r="F186" s="18"/>
      <c r="G186" s="18"/>
      <c r="H186" s="18"/>
      <c r="I186" s="18"/>
      <c r="J186" s="18"/>
    </row>
    <row r="187" spans="1:10">
      <c r="A187" s="18"/>
      <c r="B187" s="18"/>
      <c r="C187" s="18"/>
      <c r="D187" s="18"/>
      <c r="E187" s="18"/>
      <c r="F187" s="18"/>
      <c r="G187" s="18"/>
      <c r="H187" s="18"/>
      <c r="I187" s="18"/>
      <c r="J187" s="18"/>
    </row>
    <row r="188" spans="1:10">
      <c r="A188" s="18"/>
      <c r="B188" s="18"/>
      <c r="C188" s="18"/>
      <c r="D188" s="18"/>
      <c r="E188" s="18"/>
      <c r="F188" s="18"/>
      <c r="G188" s="18"/>
      <c r="H188" s="18"/>
      <c r="I188" s="18"/>
      <c r="J188" s="18"/>
    </row>
    <row r="189" spans="1:10">
      <c r="A189" s="18"/>
      <c r="B189" s="18"/>
      <c r="C189" s="18"/>
      <c r="D189" s="18"/>
      <c r="E189" s="18"/>
      <c r="F189" s="18"/>
      <c r="G189" s="18"/>
      <c r="H189" s="18"/>
      <c r="I189" s="18"/>
      <c r="J189" s="18"/>
    </row>
    <row r="190" spans="1:10">
      <c r="A190" s="18"/>
      <c r="B190" s="18"/>
      <c r="C190" s="18"/>
      <c r="D190" s="18"/>
      <c r="E190" s="18"/>
      <c r="F190" s="18"/>
      <c r="G190" s="18"/>
      <c r="H190" s="18"/>
      <c r="I190" s="18"/>
      <c r="J190" s="18"/>
    </row>
    <row r="191" spans="1:10">
      <c r="A191" s="18"/>
      <c r="B191" s="18"/>
      <c r="C191" s="18"/>
      <c r="D191" s="18"/>
      <c r="E191" s="18"/>
      <c r="F191" s="18"/>
      <c r="G191" s="18"/>
      <c r="H191" s="18"/>
      <c r="I191" s="18"/>
      <c r="J191" s="18"/>
    </row>
    <row r="192" spans="1:10">
      <c r="A192" s="18"/>
      <c r="B192" s="18"/>
      <c r="C192" s="18"/>
      <c r="D192" s="18"/>
      <c r="E192" s="18"/>
      <c r="F192" s="18"/>
      <c r="G192" s="18"/>
      <c r="H192" s="18"/>
      <c r="I192" s="18"/>
      <c r="J192" s="18"/>
    </row>
    <row r="193" spans="1:10">
      <c r="A193" s="18"/>
      <c r="B193" s="18"/>
      <c r="C193" s="18"/>
      <c r="D193" s="18"/>
      <c r="E193" s="18"/>
      <c r="F193" s="18"/>
      <c r="G193" s="18"/>
      <c r="H193" s="18"/>
      <c r="I193" s="18"/>
      <c r="J193" s="18"/>
    </row>
    <row r="194" spans="1:10">
      <c r="A194" s="18"/>
      <c r="B194" s="18"/>
      <c r="C194" s="18"/>
      <c r="D194" s="18"/>
      <c r="E194" s="18"/>
      <c r="F194" s="18"/>
      <c r="G194" s="18"/>
      <c r="H194" s="18"/>
      <c r="I194" s="18"/>
      <c r="J194" s="18"/>
    </row>
    <row r="195" spans="1:10">
      <c r="A195" s="18"/>
      <c r="B195" s="18"/>
      <c r="C195" s="18"/>
      <c r="D195" s="18"/>
      <c r="E195" s="18"/>
      <c r="F195" s="18"/>
      <c r="G195" s="18"/>
      <c r="H195" s="18"/>
      <c r="I195" s="18"/>
      <c r="J195" s="18"/>
    </row>
    <row r="196" spans="1:10">
      <c r="A196" s="18"/>
      <c r="B196" s="18"/>
      <c r="C196" s="18"/>
      <c r="D196" s="18"/>
      <c r="E196" s="18"/>
      <c r="F196" s="18"/>
      <c r="G196" s="18"/>
      <c r="H196" s="18"/>
      <c r="I196" s="18"/>
      <c r="J196" s="18"/>
    </row>
    <row r="197" spans="1:10">
      <c r="A197" s="18"/>
      <c r="B197" s="18"/>
      <c r="C197" s="18"/>
      <c r="D197" s="18"/>
      <c r="E197" s="18"/>
      <c r="F197" s="18"/>
      <c r="G197" s="18"/>
      <c r="H197" s="18"/>
      <c r="I197" s="18"/>
      <c r="J197" s="18"/>
    </row>
    <row r="198" spans="1:10">
      <c r="A198" s="18"/>
      <c r="B198" s="18"/>
      <c r="C198" s="18"/>
      <c r="D198" s="18"/>
      <c r="E198" s="18"/>
      <c r="F198" s="18"/>
      <c r="G198" s="18"/>
      <c r="H198" s="18"/>
      <c r="I198" s="18"/>
      <c r="J198" s="18"/>
    </row>
    <row r="199" spans="1:10">
      <c r="A199" s="18"/>
      <c r="B199" s="18"/>
      <c r="C199" s="18"/>
      <c r="D199" s="18"/>
      <c r="E199" s="18"/>
      <c r="F199" s="18"/>
      <c r="G199" s="18"/>
      <c r="H199" s="18"/>
      <c r="I199" s="18"/>
      <c r="J199" s="18"/>
    </row>
    <row r="200" spans="1:10">
      <c r="A200" s="18"/>
      <c r="B200" s="18"/>
      <c r="C200" s="18"/>
      <c r="D200" s="18"/>
      <c r="E200" s="18"/>
      <c r="F200" s="18"/>
      <c r="G200" s="18"/>
      <c r="H200" s="18"/>
      <c r="I200" s="18"/>
      <c r="J200" s="18"/>
    </row>
    <row r="201" spans="1:10">
      <c r="A201" s="18"/>
      <c r="B201" s="18"/>
      <c r="C201" s="18"/>
      <c r="D201" s="18"/>
      <c r="E201" s="18"/>
      <c r="F201" s="18"/>
      <c r="G201" s="18"/>
      <c r="H201" s="18"/>
      <c r="I201" s="18"/>
      <c r="J201" s="18"/>
    </row>
    <row r="202" spans="1:10">
      <c r="A202" s="18"/>
      <c r="B202" s="18"/>
      <c r="C202" s="18"/>
      <c r="D202" s="18"/>
      <c r="E202" s="18"/>
      <c r="F202" s="18"/>
      <c r="G202" s="18"/>
      <c r="H202" s="18"/>
      <c r="I202" s="18"/>
      <c r="J202" s="18"/>
    </row>
    <row r="203" spans="1:10">
      <c r="A203" s="18"/>
      <c r="B203" s="18"/>
      <c r="C203" s="18"/>
      <c r="D203" s="18"/>
      <c r="E203" s="18"/>
      <c r="F203" s="18"/>
      <c r="G203" s="18"/>
      <c r="H203" s="18"/>
      <c r="I203" s="18"/>
      <c r="J203" s="18"/>
    </row>
    <row r="204" spans="1:10">
      <c r="A204" s="18"/>
      <c r="B204" s="18"/>
      <c r="C204" s="18"/>
      <c r="D204" s="18"/>
      <c r="E204" s="18"/>
      <c r="F204" s="18"/>
      <c r="G204" s="18"/>
      <c r="H204" s="18"/>
      <c r="I204" s="18"/>
      <c r="J204" s="18"/>
    </row>
    <row r="205" spans="1:10">
      <c r="A205" s="18"/>
      <c r="B205" s="18"/>
      <c r="C205" s="18"/>
      <c r="D205" s="18"/>
      <c r="E205" s="18"/>
      <c r="F205" s="18"/>
      <c r="G205" s="18"/>
      <c r="H205" s="18"/>
      <c r="I205" s="18"/>
      <c r="J205" s="18"/>
    </row>
    <row r="206" spans="1:10">
      <c r="A206" s="18"/>
      <c r="B206" s="18"/>
      <c r="C206" s="18"/>
      <c r="D206" s="18"/>
      <c r="E206" s="18"/>
      <c r="F206" s="18"/>
      <c r="G206" s="18"/>
      <c r="H206" s="18"/>
      <c r="I206" s="18"/>
      <c r="J206" s="18"/>
    </row>
    <row r="207" spans="1:10">
      <c r="A207" s="18"/>
      <c r="B207" s="18"/>
      <c r="C207" s="18"/>
      <c r="D207" s="18"/>
      <c r="E207" s="18"/>
      <c r="F207" s="18"/>
      <c r="G207" s="18"/>
      <c r="H207" s="18"/>
      <c r="I207" s="18"/>
      <c r="J207" s="18"/>
    </row>
    <row r="208" spans="1:10">
      <c r="A208" s="18"/>
      <c r="B208" s="18"/>
      <c r="C208" s="18"/>
      <c r="D208" s="18"/>
      <c r="E208" s="18"/>
      <c r="F208" s="18"/>
      <c r="G208" s="18"/>
      <c r="H208" s="18"/>
      <c r="I208" s="18"/>
      <c r="J208" s="18"/>
    </row>
    <row r="209" spans="1:10">
      <c r="A209" s="18"/>
      <c r="B209" s="18"/>
      <c r="C209" s="18"/>
      <c r="D209" s="18"/>
      <c r="E209" s="18"/>
      <c r="F209" s="18"/>
      <c r="G209" s="18"/>
      <c r="H209" s="18"/>
      <c r="I209" s="18"/>
      <c r="J209" s="18"/>
    </row>
    <row r="210" spans="1:10">
      <c r="A210" s="18"/>
      <c r="B210" s="18"/>
      <c r="C210" s="18"/>
      <c r="D210" s="18"/>
      <c r="E210" s="18"/>
      <c r="F210" s="18"/>
      <c r="G210" s="18"/>
      <c r="H210" s="18"/>
      <c r="I210" s="18"/>
      <c r="J210" s="18"/>
    </row>
    <row r="211" spans="1:10">
      <c r="A211" s="18"/>
      <c r="B211" s="18"/>
      <c r="C211" s="18"/>
      <c r="D211" s="18"/>
      <c r="E211" s="18"/>
      <c r="F211" s="18"/>
      <c r="G211" s="18"/>
      <c r="H211" s="18"/>
      <c r="I211" s="18"/>
      <c r="J211" s="18"/>
    </row>
    <row r="212" spans="1:10">
      <c r="A212" s="18"/>
      <c r="B212" s="18"/>
      <c r="C212" s="18"/>
      <c r="D212" s="18"/>
      <c r="E212" s="18"/>
      <c r="F212" s="18"/>
      <c r="G212" s="18"/>
      <c r="H212" s="18"/>
      <c r="I212" s="18"/>
      <c r="J212" s="18"/>
    </row>
    <row r="213" spans="1:10">
      <c r="A213" s="18"/>
      <c r="B213" s="18"/>
      <c r="C213" s="18"/>
      <c r="D213" s="18"/>
      <c r="E213" s="18"/>
      <c r="F213" s="18"/>
      <c r="G213" s="18"/>
      <c r="H213" s="18"/>
      <c r="I213" s="18"/>
      <c r="J213" s="18"/>
    </row>
    <row r="214" spans="1:10">
      <c r="A214" s="18"/>
      <c r="B214" s="18"/>
      <c r="C214" s="18"/>
      <c r="D214" s="18"/>
      <c r="E214" s="18"/>
      <c r="F214" s="18"/>
      <c r="G214" s="18"/>
      <c r="H214" s="18"/>
      <c r="I214" s="18"/>
      <c r="J214" s="18"/>
    </row>
    <row r="215" spans="1:10">
      <c r="A215" s="18"/>
      <c r="B215" s="18"/>
      <c r="C215" s="18"/>
      <c r="D215" s="18"/>
      <c r="E215" s="18"/>
      <c r="F215" s="18"/>
      <c r="G215" s="18"/>
      <c r="H215" s="18"/>
      <c r="I215" s="18"/>
      <c r="J215" s="18"/>
    </row>
    <row r="216" spans="1:10">
      <c r="A216" s="18"/>
      <c r="B216" s="18"/>
      <c r="C216" s="18"/>
      <c r="D216" s="18"/>
      <c r="E216" s="18"/>
      <c r="F216" s="18"/>
      <c r="G216" s="18"/>
      <c r="H216" s="18"/>
      <c r="I216" s="18"/>
      <c r="J216" s="18"/>
    </row>
    <row r="217" spans="1:10">
      <c r="A217" s="18"/>
      <c r="B217" s="18"/>
      <c r="C217" s="18"/>
      <c r="D217" s="18"/>
      <c r="E217" s="18"/>
      <c r="F217" s="18"/>
      <c r="G217" s="18"/>
      <c r="H217" s="18"/>
      <c r="I217" s="18"/>
      <c r="J217" s="18"/>
    </row>
    <row r="218" spans="1:10">
      <c r="A218" s="18"/>
      <c r="B218" s="18"/>
      <c r="C218" s="18"/>
      <c r="D218" s="18"/>
      <c r="E218" s="18"/>
      <c r="F218" s="18"/>
      <c r="G218" s="18"/>
      <c r="H218" s="18"/>
      <c r="I218" s="18"/>
      <c r="J218" s="18"/>
    </row>
    <row r="219" spans="1:10">
      <c r="A219" s="18"/>
      <c r="B219" s="18"/>
      <c r="C219" s="18"/>
      <c r="D219" s="18"/>
      <c r="E219" s="18"/>
      <c r="F219" s="18"/>
      <c r="G219" s="18"/>
      <c r="H219" s="18"/>
      <c r="I219" s="18"/>
      <c r="J219" s="18"/>
    </row>
    <row r="220" spans="1:10">
      <c r="A220" s="18"/>
      <c r="B220" s="18"/>
      <c r="C220" s="18"/>
      <c r="D220" s="18"/>
      <c r="E220" s="18"/>
      <c r="F220" s="18"/>
      <c r="G220" s="18"/>
      <c r="H220" s="18"/>
      <c r="I220" s="18"/>
      <c r="J220" s="18"/>
    </row>
    <row r="221" spans="1:10">
      <c r="A221" s="18"/>
      <c r="B221" s="18"/>
      <c r="C221" s="18"/>
      <c r="D221" s="18"/>
      <c r="E221" s="18"/>
      <c r="F221" s="18"/>
      <c r="G221" s="18"/>
      <c r="H221" s="18"/>
      <c r="I221" s="18"/>
      <c r="J221" s="18"/>
    </row>
    <row r="222" spans="1:10">
      <c r="A222" s="18"/>
      <c r="B222" s="18"/>
      <c r="C222" s="18"/>
      <c r="D222" s="18"/>
      <c r="E222" s="18"/>
      <c r="F222" s="18"/>
      <c r="G222" s="18"/>
      <c r="H222" s="18"/>
      <c r="I222" s="18"/>
      <c r="J222" s="18"/>
    </row>
    <row r="223" spans="1:10">
      <c r="A223" s="18"/>
      <c r="B223" s="18"/>
      <c r="C223" s="18"/>
      <c r="D223" s="18"/>
      <c r="E223" s="18"/>
      <c r="F223" s="18"/>
      <c r="G223" s="18"/>
      <c r="H223" s="18"/>
      <c r="I223" s="18"/>
      <c r="J223" s="18"/>
    </row>
    <row r="224" spans="1:10">
      <c r="A224" s="18"/>
      <c r="B224" s="18"/>
      <c r="C224" s="18"/>
      <c r="D224" s="18"/>
      <c r="E224" s="18"/>
      <c r="F224" s="18"/>
      <c r="G224" s="18"/>
      <c r="H224" s="18"/>
      <c r="I224" s="18"/>
      <c r="J224" s="18"/>
    </row>
    <row r="225" spans="1:10">
      <c r="A225" s="18"/>
      <c r="B225" s="18"/>
      <c r="C225" s="18"/>
      <c r="D225" s="18"/>
      <c r="E225" s="18"/>
      <c r="F225" s="18"/>
      <c r="G225" s="18"/>
      <c r="H225" s="18"/>
      <c r="I225" s="18"/>
      <c r="J225" s="18"/>
    </row>
    <row r="226" spans="1:10">
      <c r="A226" s="18"/>
      <c r="B226" s="18"/>
      <c r="C226" s="18"/>
      <c r="D226" s="18"/>
      <c r="E226" s="18"/>
      <c r="F226" s="18"/>
      <c r="G226" s="18"/>
      <c r="H226" s="18"/>
      <c r="I226" s="18"/>
      <c r="J226" s="18"/>
    </row>
    <row r="227" spans="1:10">
      <c r="A227" s="18"/>
      <c r="B227" s="18"/>
      <c r="C227" s="18"/>
      <c r="D227" s="18"/>
      <c r="E227" s="18"/>
      <c r="F227" s="18"/>
      <c r="G227" s="18"/>
      <c r="H227" s="18"/>
      <c r="I227" s="18"/>
      <c r="J227" s="18"/>
    </row>
    <row r="228" spans="1:10">
      <c r="A228" s="18"/>
      <c r="B228" s="18"/>
      <c r="C228" s="18"/>
      <c r="D228" s="18"/>
      <c r="E228" s="18"/>
      <c r="F228" s="18"/>
      <c r="G228" s="18"/>
      <c r="H228" s="18"/>
      <c r="I228" s="18"/>
      <c r="J228" s="18"/>
    </row>
    <row r="229" spans="1:10">
      <c r="A229" s="18"/>
      <c r="B229" s="18"/>
      <c r="C229" s="18"/>
      <c r="D229" s="18"/>
      <c r="E229" s="18"/>
      <c r="F229" s="18"/>
      <c r="G229" s="18"/>
      <c r="H229" s="18"/>
      <c r="I229" s="18"/>
      <c r="J229" s="18"/>
    </row>
    <row r="230" spans="1:10">
      <c r="A230" s="18"/>
      <c r="B230" s="18"/>
      <c r="C230" s="18"/>
      <c r="D230" s="18"/>
      <c r="E230" s="18"/>
      <c r="F230" s="18"/>
      <c r="G230" s="18"/>
      <c r="H230" s="18"/>
      <c r="I230" s="18"/>
      <c r="J230" s="18"/>
    </row>
    <row r="231" spans="1:10">
      <c r="A231" s="18"/>
      <c r="B231" s="18"/>
      <c r="C231" s="18"/>
      <c r="D231" s="18"/>
      <c r="E231" s="18"/>
      <c r="F231" s="18"/>
      <c r="G231" s="18"/>
      <c r="H231" s="18"/>
      <c r="I231" s="18"/>
      <c r="J231" s="18"/>
    </row>
    <row r="232" spans="1:10">
      <c r="A232" s="18"/>
      <c r="B232" s="18"/>
      <c r="C232" s="18"/>
      <c r="D232" s="18"/>
      <c r="E232" s="18"/>
      <c r="F232" s="18"/>
      <c r="G232" s="18"/>
      <c r="H232" s="18"/>
      <c r="I232" s="18"/>
      <c r="J232" s="18"/>
    </row>
    <row r="233" spans="1:10">
      <c r="A233" s="18"/>
      <c r="B233" s="18"/>
      <c r="C233" s="18"/>
      <c r="D233" s="18"/>
      <c r="E233" s="18"/>
      <c r="F233" s="18"/>
      <c r="G233" s="18"/>
      <c r="H233" s="18"/>
      <c r="I233" s="18"/>
      <c r="J233" s="18"/>
    </row>
    <row r="234" spans="1:10">
      <c r="A234" s="18"/>
      <c r="B234" s="18"/>
      <c r="C234" s="18"/>
      <c r="D234" s="18"/>
      <c r="E234" s="18"/>
      <c r="F234" s="18"/>
      <c r="G234" s="18"/>
      <c r="H234" s="18"/>
      <c r="I234" s="18"/>
      <c r="J234" s="18"/>
    </row>
    <row r="235" spans="1:10">
      <c r="A235" s="18"/>
      <c r="B235" s="18"/>
      <c r="C235" s="18"/>
      <c r="D235" s="18"/>
      <c r="E235" s="18"/>
      <c r="F235" s="18"/>
      <c r="G235" s="18"/>
      <c r="H235" s="18"/>
      <c r="I235" s="18"/>
      <c r="J235" s="18"/>
    </row>
    <row r="236" spans="1:10">
      <c r="A236" s="18"/>
      <c r="B236" s="18"/>
      <c r="C236" s="18"/>
      <c r="D236" s="18"/>
      <c r="E236" s="18"/>
      <c r="F236" s="18"/>
      <c r="G236" s="18"/>
      <c r="H236" s="18"/>
      <c r="I236" s="18"/>
      <c r="J236" s="18"/>
    </row>
    <row r="237" spans="1:10">
      <c r="A237" s="18"/>
      <c r="B237" s="18"/>
      <c r="C237" s="18"/>
      <c r="D237" s="18"/>
      <c r="E237" s="18"/>
      <c r="F237" s="18"/>
      <c r="G237" s="18"/>
      <c r="H237" s="18"/>
      <c r="I237" s="18"/>
      <c r="J237" s="18"/>
    </row>
    <row r="238" spans="1:10">
      <c r="A238" s="18"/>
      <c r="B238" s="18"/>
      <c r="C238" s="18"/>
      <c r="D238" s="18"/>
      <c r="E238" s="18"/>
      <c r="F238" s="18"/>
      <c r="G238" s="18"/>
      <c r="H238" s="18"/>
      <c r="I238" s="18"/>
      <c r="J238" s="18"/>
    </row>
    <row r="239" spans="1:10">
      <c r="A239" s="18"/>
      <c r="B239" s="18"/>
      <c r="C239" s="18"/>
      <c r="D239" s="18"/>
      <c r="E239" s="18"/>
      <c r="F239" s="18"/>
      <c r="G239" s="18"/>
      <c r="H239" s="18"/>
      <c r="I239" s="18"/>
      <c r="J239" s="18"/>
    </row>
    <row r="240" spans="1:10">
      <c r="A240" s="18"/>
      <c r="B240" s="18"/>
      <c r="C240" s="18"/>
      <c r="D240" s="18"/>
      <c r="E240" s="18"/>
      <c r="F240" s="18"/>
      <c r="G240" s="18"/>
      <c r="H240" s="18"/>
      <c r="I240" s="18"/>
      <c r="J240" s="18"/>
    </row>
    <row r="241" spans="1:10">
      <c r="A241" s="18"/>
      <c r="B241" s="18"/>
      <c r="C241" s="18"/>
      <c r="D241" s="18"/>
      <c r="E241" s="18"/>
      <c r="F241" s="18"/>
      <c r="G241" s="18"/>
      <c r="H241" s="18"/>
      <c r="I241" s="18"/>
      <c r="J241" s="18"/>
    </row>
    <row r="242" spans="1:10">
      <c r="A242" s="18"/>
      <c r="B242" s="18"/>
      <c r="C242" s="18"/>
      <c r="D242" s="18"/>
      <c r="E242" s="18"/>
      <c r="F242" s="18"/>
      <c r="G242" s="18"/>
      <c r="H242" s="18"/>
      <c r="I242" s="18"/>
      <c r="J242" s="18"/>
    </row>
    <row r="243" spans="1:10">
      <c r="A243" s="18"/>
      <c r="B243" s="18"/>
      <c r="C243" s="18"/>
      <c r="D243" s="18"/>
      <c r="E243" s="18"/>
      <c r="F243" s="18"/>
      <c r="G243" s="18"/>
      <c r="H243" s="18"/>
      <c r="I243" s="18"/>
      <c r="J243" s="18"/>
    </row>
    <row r="244" spans="1:10">
      <c r="A244" s="18"/>
      <c r="B244" s="18"/>
      <c r="C244" s="18"/>
      <c r="D244" s="18"/>
      <c r="E244" s="18"/>
      <c r="F244" s="18"/>
      <c r="G244" s="18"/>
      <c r="H244" s="18"/>
      <c r="I244" s="18"/>
      <c r="J244" s="18"/>
    </row>
    <row r="245" spans="1:10">
      <c r="A245" s="18"/>
      <c r="B245" s="18"/>
      <c r="C245" s="18"/>
      <c r="D245" s="18"/>
      <c r="E245" s="18"/>
      <c r="F245" s="18"/>
      <c r="G245" s="18"/>
      <c r="H245" s="18"/>
      <c r="I245" s="18"/>
      <c r="J245" s="18"/>
    </row>
    <row r="246" spans="1:10">
      <c r="A246" s="18"/>
      <c r="B246" s="18"/>
      <c r="C246" s="18"/>
      <c r="D246" s="18"/>
      <c r="E246" s="18"/>
      <c r="F246" s="18"/>
      <c r="G246" s="18"/>
      <c r="H246" s="18"/>
      <c r="I246" s="18"/>
      <c r="J246" s="18"/>
    </row>
    <row r="247" spans="1:10">
      <c r="A247" s="18"/>
      <c r="B247" s="18"/>
      <c r="C247" s="18"/>
      <c r="D247" s="18"/>
      <c r="E247" s="18"/>
      <c r="F247" s="18"/>
      <c r="G247" s="18"/>
      <c r="H247" s="18"/>
      <c r="I247" s="18"/>
      <c r="J247" s="18"/>
    </row>
    <row r="248" spans="1:10">
      <c r="A248" s="18"/>
      <c r="B248" s="18"/>
      <c r="C248" s="18"/>
      <c r="D248" s="18"/>
      <c r="E248" s="18"/>
      <c r="F248" s="18"/>
      <c r="G248" s="18"/>
      <c r="H248" s="18"/>
      <c r="I248" s="18"/>
      <c r="J248" s="18"/>
    </row>
    <row r="249" spans="1:10">
      <c r="A249" s="18"/>
      <c r="B249" s="18"/>
      <c r="C249" s="18"/>
      <c r="D249" s="18"/>
      <c r="E249" s="18"/>
      <c r="F249" s="18"/>
      <c r="G249" s="18"/>
      <c r="H249" s="18"/>
      <c r="I249" s="18"/>
      <c r="J249" s="18"/>
    </row>
    <row r="250" spans="1:10">
      <c r="A250" s="18"/>
      <c r="B250" s="18"/>
      <c r="C250" s="18"/>
      <c r="D250" s="18"/>
      <c r="E250" s="18"/>
      <c r="F250" s="18"/>
      <c r="G250" s="18"/>
      <c r="H250" s="18"/>
      <c r="I250" s="18"/>
      <c r="J250" s="18"/>
    </row>
    <row r="251" spans="1:10">
      <c r="A251" s="18"/>
      <c r="B251" s="18"/>
      <c r="C251" s="18"/>
      <c r="D251" s="18"/>
      <c r="E251" s="18"/>
      <c r="F251" s="18"/>
      <c r="G251" s="18"/>
      <c r="H251" s="18"/>
      <c r="I251" s="18"/>
      <c r="J251" s="18"/>
    </row>
    <row r="252" spans="1:10">
      <c r="A252" s="18"/>
      <c r="B252" s="18"/>
      <c r="C252" s="18"/>
      <c r="D252" s="18"/>
      <c r="E252" s="18"/>
      <c r="F252" s="18"/>
      <c r="G252" s="18"/>
      <c r="H252" s="18"/>
      <c r="I252" s="18"/>
      <c r="J252" s="18"/>
    </row>
    <row r="253" spans="1:10">
      <c r="A253" s="18"/>
      <c r="B253" s="18"/>
      <c r="C253" s="18"/>
      <c r="D253" s="18"/>
      <c r="E253" s="18"/>
      <c r="F253" s="18"/>
      <c r="G253" s="18"/>
      <c r="H253" s="18"/>
      <c r="I253" s="18"/>
      <c r="J253" s="18"/>
    </row>
    <row r="254" spans="1:10">
      <c r="A254" s="18"/>
      <c r="B254" s="18"/>
      <c r="C254" s="18"/>
      <c r="D254" s="18"/>
      <c r="E254" s="18"/>
      <c r="F254" s="18"/>
      <c r="G254" s="18"/>
      <c r="H254" s="18"/>
      <c r="I254" s="18"/>
      <c r="J254" s="18"/>
    </row>
    <row r="255" spans="1:10">
      <c r="A255" s="18"/>
      <c r="B255" s="18"/>
      <c r="C255" s="18"/>
      <c r="D255" s="18"/>
      <c r="E255" s="18"/>
      <c r="F255" s="18"/>
      <c r="G255" s="18"/>
      <c r="H255" s="18"/>
      <c r="I255" s="18"/>
      <c r="J255" s="18"/>
    </row>
    <row r="256" spans="1:10">
      <c r="A256" s="18"/>
      <c r="B256" s="18"/>
      <c r="C256" s="18"/>
      <c r="D256" s="18"/>
      <c r="E256" s="18"/>
      <c r="F256" s="18"/>
      <c r="G256" s="18"/>
      <c r="H256" s="18"/>
      <c r="I256" s="18"/>
      <c r="J256" s="18"/>
    </row>
    <row r="257" spans="1:10">
      <c r="A257" s="18"/>
      <c r="B257" s="18"/>
      <c r="C257" s="18"/>
      <c r="D257" s="18"/>
      <c r="E257" s="18"/>
      <c r="F257" s="18"/>
      <c r="G257" s="18"/>
      <c r="H257" s="18"/>
      <c r="I257" s="18"/>
      <c r="J257" s="18"/>
    </row>
    <row r="258" spans="1:10">
      <c r="A258" s="18"/>
      <c r="B258" s="18"/>
      <c r="C258" s="18"/>
      <c r="D258" s="18"/>
      <c r="E258" s="18"/>
      <c r="F258" s="18"/>
      <c r="G258" s="18"/>
      <c r="H258" s="18"/>
      <c r="I258" s="18"/>
      <c r="J258" s="18"/>
    </row>
    <row r="259" spans="1:10">
      <c r="A259" s="18"/>
      <c r="B259" s="18"/>
      <c r="C259" s="18"/>
      <c r="D259" s="18"/>
      <c r="E259" s="18"/>
      <c r="F259" s="18"/>
      <c r="G259" s="18"/>
      <c r="H259" s="18"/>
      <c r="I259" s="18"/>
      <c r="J259" s="18"/>
    </row>
    <row r="260" spans="1:10">
      <c r="A260" s="18"/>
      <c r="B260" s="18"/>
      <c r="C260" s="18"/>
      <c r="D260" s="18"/>
      <c r="E260" s="18"/>
      <c r="F260" s="18"/>
      <c r="G260" s="18"/>
      <c r="H260" s="18"/>
      <c r="I260" s="18"/>
      <c r="J260" s="18"/>
    </row>
    <row r="261" spans="1:10">
      <c r="A261" s="18"/>
      <c r="B261" s="18"/>
      <c r="C261" s="18"/>
      <c r="D261" s="18"/>
      <c r="E261" s="18"/>
      <c r="F261" s="18"/>
      <c r="G261" s="18"/>
      <c r="H261" s="18"/>
      <c r="I261" s="18"/>
      <c r="J261" s="18"/>
    </row>
    <row r="262" spans="1:10">
      <c r="A262" s="18"/>
      <c r="B262" s="18"/>
      <c r="C262" s="18"/>
      <c r="D262" s="18"/>
      <c r="E262" s="18"/>
      <c r="F262" s="18"/>
      <c r="G262" s="18"/>
      <c r="H262" s="18"/>
      <c r="I262" s="18"/>
      <c r="J262" s="18"/>
    </row>
    <row r="263" spans="1:10">
      <c r="A263" s="18"/>
      <c r="B263" s="18"/>
      <c r="C263" s="18"/>
      <c r="D263" s="18"/>
      <c r="E263" s="18"/>
      <c r="F263" s="18"/>
      <c r="G263" s="18"/>
      <c r="H263" s="18"/>
      <c r="I263" s="18"/>
      <c r="J263" s="18"/>
    </row>
    <row r="264" spans="1:10">
      <c r="A264" s="18"/>
      <c r="B264" s="18"/>
      <c r="C264" s="18"/>
      <c r="D264" s="18"/>
      <c r="E264" s="18"/>
      <c r="F264" s="18"/>
      <c r="G264" s="18"/>
      <c r="H264" s="18"/>
      <c r="I264" s="18"/>
      <c r="J264" s="18"/>
    </row>
    <row r="265" spans="1:10">
      <c r="A265" s="18"/>
      <c r="B265" s="18"/>
      <c r="C265" s="18"/>
      <c r="D265" s="18"/>
      <c r="E265" s="18"/>
      <c r="F265" s="18"/>
      <c r="G265" s="18"/>
      <c r="H265" s="18"/>
      <c r="I265" s="18"/>
      <c r="J265" s="18"/>
    </row>
    <row r="266" spans="1:10">
      <c r="A266" s="18"/>
      <c r="B266" s="18"/>
      <c r="C266" s="18"/>
      <c r="D266" s="18"/>
      <c r="E266" s="18"/>
      <c r="F266" s="18"/>
      <c r="G266" s="18"/>
      <c r="H266" s="18"/>
      <c r="I266" s="18"/>
      <c r="J266" s="18"/>
    </row>
    <row r="267" spans="1:10">
      <c r="A267" s="18"/>
      <c r="B267" s="18"/>
      <c r="C267" s="18"/>
      <c r="D267" s="18"/>
      <c r="E267" s="18"/>
      <c r="F267" s="18"/>
      <c r="G267" s="18"/>
      <c r="H267" s="18"/>
      <c r="I267" s="18"/>
      <c r="J267" s="18"/>
    </row>
    <row r="268" spans="1:10">
      <c r="A268" s="18"/>
      <c r="B268" s="18"/>
      <c r="C268" s="18"/>
      <c r="D268" s="18"/>
      <c r="E268" s="18"/>
      <c r="F268" s="18"/>
      <c r="G268" s="18"/>
      <c r="H268" s="18"/>
      <c r="I268" s="18"/>
      <c r="J268" s="18"/>
    </row>
    <row r="269" spans="1:10">
      <c r="A269" s="18"/>
      <c r="B269" s="18"/>
      <c r="C269" s="18"/>
      <c r="D269" s="18"/>
      <c r="E269" s="18"/>
      <c r="F269" s="18"/>
      <c r="G269" s="18"/>
      <c r="H269" s="18"/>
      <c r="I269" s="18"/>
      <c r="J269" s="18"/>
    </row>
    <row r="270" spans="1:10">
      <c r="A270" s="18"/>
      <c r="B270" s="18"/>
      <c r="C270" s="18"/>
      <c r="D270" s="18"/>
      <c r="E270" s="18"/>
      <c r="F270" s="18"/>
      <c r="G270" s="18"/>
      <c r="H270" s="18"/>
      <c r="I270" s="18"/>
      <c r="J270" s="18"/>
    </row>
    <row r="271" spans="1:10">
      <c r="A271" s="18"/>
      <c r="B271" s="18"/>
      <c r="C271" s="18"/>
      <c r="D271" s="18"/>
      <c r="E271" s="18"/>
      <c r="F271" s="18"/>
      <c r="G271" s="18"/>
      <c r="H271" s="18"/>
      <c r="I271" s="18"/>
      <c r="J271" s="18"/>
    </row>
    <row r="272" spans="1:10">
      <c r="A272" s="18"/>
      <c r="B272" s="18"/>
      <c r="C272" s="18"/>
      <c r="D272" s="18"/>
      <c r="E272" s="18"/>
      <c r="F272" s="18"/>
      <c r="G272" s="18"/>
      <c r="H272" s="18"/>
      <c r="I272" s="18"/>
      <c r="J272" s="18"/>
    </row>
    <row r="273" spans="1:10">
      <c r="A273" s="18"/>
      <c r="B273" s="18"/>
      <c r="C273" s="18"/>
      <c r="D273" s="18"/>
      <c r="E273" s="18"/>
      <c r="F273" s="18"/>
      <c r="G273" s="18"/>
      <c r="H273" s="18"/>
      <c r="I273" s="18"/>
      <c r="J273" s="18"/>
    </row>
    <row r="274" spans="1:10">
      <c r="A274" s="18"/>
      <c r="B274" s="18"/>
      <c r="C274" s="18"/>
      <c r="D274" s="18"/>
      <c r="E274" s="18"/>
      <c r="F274" s="18"/>
      <c r="G274" s="18"/>
      <c r="H274" s="18"/>
      <c r="I274" s="18"/>
      <c r="J274" s="18"/>
    </row>
    <row r="275" spans="1:10">
      <c r="A275" s="18"/>
      <c r="B275" s="18"/>
      <c r="C275" s="18"/>
      <c r="D275" s="18"/>
      <c r="E275" s="18"/>
      <c r="F275" s="18"/>
      <c r="G275" s="18"/>
      <c r="H275" s="18"/>
      <c r="I275" s="18"/>
      <c r="J275" s="18"/>
    </row>
    <row r="276" spans="1:10">
      <c r="A276" s="18"/>
      <c r="B276" s="18"/>
      <c r="C276" s="18"/>
      <c r="D276" s="18"/>
      <c r="E276" s="18"/>
      <c r="F276" s="18"/>
      <c r="G276" s="18"/>
      <c r="H276" s="18"/>
      <c r="I276" s="18"/>
      <c r="J276" s="18"/>
    </row>
    <row r="277" spans="1:10">
      <c r="A277" s="18"/>
      <c r="B277" s="18"/>
      <c r="C277" s="18"/>
      <c r="D277" s="18"/>
      <c r="E277" s="18"/>
      <c r="F277" s="18"/>
      <c r="G277" s="18"/>
      <c r="H277" s="18"/>
      <c r="I277" s="18"/>
      <c r="J277" s="18"/>
    </row>
    <row r="278" spans="1:10">
      <c r="A278" s="18"/>
      <c r="B278" s="18"/>
      <c r="C278" s="18"/>
      <c r="D278" s="18"/>
      <c r="E278" s="18"/>
      <c r="F278" s="18"/>
      <c r="G278" s="18"/>
      <c r="H278" s="18"/>
      <c r="I278" s="18"/>
      <c r="J278" s="18"/>
    </row>
    <row r="279" spans="1:10">
      <c r="A279" s="18"/>
      <c r="B279" s="18"/>
      <c r="C279" s="18"/>
      <c r="D279" s="18"/>
      <c r="E279" s="18"/>
      <c r="F279" s="18"/>
      <c r="G279" s="18"/>
      <c r="H279" s="18"/>
      <c r="I279" s="18"/>
      <c r="J279" s="18"/>
    </row>
    <row r="280" spans="1:10">
      <c r="A280" s="18"/>
      <c r="B280" s="18"/>
      <c r="C280" s="18"/>
      <c r="D280" s="18"/>
      <c r="E280" s="18"/>
      <c r="F280" s="18"/>
      <c r="G280" s="18"/>
      <c r="H280" s="18"/>
      <c r="I280" s="18"/>
      <c r="J280" s="18"/>
    </row>
    <row r="281" spans="1:10">
      <c r="A281" s="18"/>
      <c r="B281" s="18"/>
      <c r="C281" s="18"/>
      <c r="D281" s="18"/>
      <c r="E281" s="18"/>
      <c r="F281" s="18"/>
      <c r="G281" s="18"/>
      <c r="H281" s="18"/>
      <c r="I281" s="18"/>
      <c r="J281" s="18"/>
    </row>
    <row r="282" spans="1:10">
      <c r="A282" s="18"/>
      <c r="B282" s="18"/>
      <c r="C282" s="18"/>
      <c r="D282" s="18"/>
      <c r="E282" s="18"/>
      <c r="F282" s="18"/>
      <c r="G282" s="18"/>
      <c r="H282" s="18"/>
      <c r="I282" s="18"/>
      <c r="J282" s="18"/>
    </row>
    <row r="283" spans="1:10">
      <c r="A283" s="18"/>
      <c r="B283" s="18"/>
      <c r="C283" s="18"/>
      <c r="D283" s="18"/>
      <c r="E283" s="18"/>
      <c r="F283" s="18"/>
      <c r="G283" s="18"/>
      <c r="H283" s="18"/>
      <c r="I283" s="18"/>
      <c r="J283" s="18"/>
    </row>
    <row r="284" spans="1:10">
      <c r="A284" s="18"/>
      <c r="B284" s="18"/>
      <c r="C284" s="18"/>
      <c r="D284" s="18"/>
      <c r="E284" s="18"/>
      <c r="F284" s="18"/>
      <c r="G284" s="18"/>
      <c r="H284" s="18"/>
      <c r="I284" s="18"/>
      <c r="J284" s="18"/>
    </row>
    <row r="285" spans="1:10">
      <c r="A285" s="18"/>
      <c r="B285" s="18"/>
      <c r="C285" s="18"/>
      <c r="D285" s="18"/>
      <c r="E285" s="18"/>
      <c r="F285" s="18"/>
      <c r="G285" s="18"/>
      <c r="H285" s="18"/>
      <c r="I285" s="18"/>
      <c r="J285" s="18"/>
    </row>
    <row r="286" spans="1:10">
      <c r="A286" s="18"/>
      <c r="B286" s="18"/>
      <c r="C286" s="18"/>
      <c r="D286" s="18"/>
      <c r="E286" s="18"/>
      <c r="F286" s="18"/>
      <c r="G286" s="18"/>
      <c r="H286" s="18"/>
      <c r="I286" s="18"/>
      <c r="J286" s="18"/>
    </row>
    <row r="287" spans="1:10">
      <c r="A287" s="18"/>
      <c r="B287" s="18"/>
      <c r="C287" s="18"/>
      <c r="D287" s="18"/>
      <c r="E287" s="18"/>
      <c r="F287" s="18"/>
      <c r="G287" s="18"/>
      <c r="H287" s="18"/>
      <c r="I287" s="18"/>
      <c r="J287" s="18"/>
    </row>
    <row r="288" spans="1:10">
      <c r="A288" s="18"/>
      <c r="B288" s="18"/>
      <c r="C288" s="18"/>
      <c r="D288" s="18"/>
      <c r="E288" s="18"/>
      <c r="F288" s="18"/>
      <c r="G288" s="18"/>
      <c r="H288" s="18"/>
      <c r="I288" s="18"/>
      <c r="J288" s="18"/>
    </row>
    <row r="289" spans="1:10">
      <c r="A289" s="18"/>
      <c r="B289" s="18"/>
      <c r="C289" s="18"/>
      <c r="D289" s="18"/>
      <c r="E289" s="18"/>
      <c r="F289" s="18"/>
      <c r="G289" s="18"/>
      <c r="H289" s="18"/>
      <c r="I289" s="18"/>
      <c r="J289" s="18"/>
    </row>
    <row r="290" spans="1:10">
      <c r="A290" s="18"/>
      <c r="B290" s="18"/>
      <c r="C290" s="18"/>
      <c r="D290" s="18"/>
      <c r="E290" s="18"/>
      <c r="F290" s="18"/>
      <c r="G290" s="18"/>
      <c r="H290" s="18"/>
      <c r="I290" s="18"/>
      <c r="J290" s="18"/>
    </row>
    <row r="291" spans="1:10">
      <c r="A291" s="18"/>
      <c r="B291" s="18"/>
      <c r="C291" s="18"/>
      <c r="D291" s="18"/>
      <c r="E291" s="18"/>
      <c r="F291" s="18"/>
      <c r="G291" s="18"/>
      <c r="H291" s="18"/>
      <c r="I291" s="18"/>
      <c r="J291" s="18"/>
    </row>
    <row r="292" spans="1:10">
      <c r="A292" s="18"/>
      <c r="B292" s="18"/>
      <c r="C292" s="18"/>
      <c r="D292" s="18"/>
      <c r="E292" s="18"/>
      <c r="F292" s="18"/>
      <c r="G292" s="18"/>
      <c r="H292" s="18"/>
      <c r="I292" s="18"/>
      <c r="J292" s="18"/>
    </row>
    <row r="293" spans="1:10">
      <c r="A293" s="18"/>
      <c r="B293" s="18"/>
      <c r="C293" s="18"/>
      <c r="D293" s="18"/>
      <c r="E293" s="18"/>
      <c r="F293" s="18"/>
      <c r="G293" s="18"/>
      <c r="H293" s="18"/>
      <c r="I293" s="18"/>
      <c r="J293" s="18"/>
    </row>
    <row r="294" spans="1:10">
      <c r="A294" s="18"/>
      <c r="B294" s="18"/>
      <c r="C294" s="18"/>
      <c r="D294" s="18"/>
      <c r="E294" s="18"/>
      <c r="F294" s="18"/>
      <c r="G294" s="18"/>
      <c r="H294" s="18"/>
      <c r="I294" s="18"/>
      <c r="J294" s="18"/>
    </row>
    <row r="295" spans="1:10">
      <c r="A295" s="18"/>
      <c r="B295" s="18"/>
      <c r="C295" s="18"/>
      <c r="D295" s="18"/>
      <c r="E295" s="18"/>
      <c r="F295" s="18"/>
      <c r="G295" s="18"/>
      <c r="H295" s="18"/>
      <c r="I295" s="18"/>
      <c r="J295" s="18"/>
    </row>
    <row r="296" spans="1:10">
      <c r="A296" s="18"/>
      <c r="B296" s="18"/>
      <c r="C296" s="18"/>
      <c r="D296" s="18"/>
      <c r="E296" s="18"/>
      <c r="F296" s="18"/>
      <c r="G296" s="18"/>
      <c r="H296" s="18"/>
      <c r="I296" s="18"/>
      <c r="J296" s="18"/>
    </row>
    <row r="297" spans="1:10">
      <c r="A297" s="18"/>
      <c r="B297" s="18"/>
      <c r="C297" s="18"/>
      <c r="D297" s="18"/>
      <c r="E297" s="18"/>
      <c r="F297" s="18"/>
      <c r="G297" s="18"/>
      <c r="H297" s="18"/>
      <c r="I297" s="18"/>
      <c r="J297" s="18"/>
    </row>
    <row r="298" spans="1:10">
      <c r="A298" s="18"/>
      <c r="B298" s="18"/>
      <c r="C298" s="18"/>
      <c r="D298" s="18"/>
      <c r="E298" s="18"/>
      <c r="F298" s="18"/>
      <c r="G298" s="18"/>
      <c r="H298" s="18"/>
      <c r="I298" s="18"/>
      <c r="J298" s="18"/>
    </row>
    <row r="299" spans="1:10">
      <c r="A299" s="18"/>
      <c r="B299" s="18"/>
      <c r="C299" s="18"/>
      <c r="D299" s="18"/>
      <c r="E299" s="18"/>
      <c r="F299" s="18"/>
      <c r="G299" s="18"/>
      <c r="H299" s="18"/>
      <c r="I299" s="18"/>
      <c r="J299" s="18"/>
    </row>
    <row r="300" spans="1:10">
      <c r="A300" s="18"/>
      <c r="B300" s="18"/>
      <c r="C300" s="18"/>
      <c r="D300" s="18"/>
      <c r="E300" s="18"/>
      <c r="F300" s="18"/>
      <c r="G300" s="18"/>
      <c r="H300" s="18"/>
      <c r="I300" s="18"/>
      <c r="J300" s="18"/>
    </row>
    <row r="301" spans="1:10">
      <c r="A301" s="18"/>
      <c r="B301" s="18"/>
      <c r="C301" s="18"/>
      <c r="D301" s="18"/>
      <c r="E301" s="18"/>
      <c r="F301" s="18"/>
      <c r="G301" s="18"/>
      <c r="H301" s="18"/>
      <c r="I301" s="18"/>
      <c r="J301" s="18"/>
    </row>
    <row r="302" spans="1:10">
      <c r="A302" s="18"/>
      <c r="B302" s="18"/>
      <c r="C302" s="18"/>
      <c r="D302" s="18"/>
      <c r="E302" s="18"/>
      <c r="F302" s="18"/>
      <c r="G302" s="18"/>
      <c r="H302" s="18"/>
      <c r="I302" s="18"/>
      <c r="J302" s="18"/>
    </row>
    <row r="303" spans="1:10">
      <c r="A303" s="18"/>
      <c r="B303" s="18"/>
      <c r="C303" s="18"/>
      <c r="D303" s="18"/>
      <c r="E303" s="18"/>
      <c r="F303" s="18"/>
      <c r="G303" s="18"/>
      <c r="H303" s="18"/>
      <c r="I303" s="18"/>
      <c r="J303" s="18"/>
    </row>
    <row r="304" spans="1:10">
      <c r="A304" s="18"/>
      <c r="B304" s="18"/>
      <c r="C304" s="18"/>
      <c r="D304" s="18"/>
      <c r="E304" s="18"/>
      <c r="F304" s="18"/>
      <c r="G304" s="18"/>
      <c r="H304" s="18"/>
      <c r="I304" s="18"/>
      <c r="J304" s="18"/>
    </row>
    <row r="305" spans="1:10">
      <c r="A305" s="18"/>
      <c r="B305" s="18"/>
      <c r="C305" s="18"/>
      <c r="D305" s="18"/>
      <c r="E305" s="18"/>
      <c r="F305" s="18"/>
      <c r="G305" s="18"/>
      <c r="H305" s="18"/>
      <c r="I305" s="18"/>
      <c r="J305" s="18"/>
    </row>
    <row r="306" spans="1:10">
      <c r="A306" s="18"/>
      <c r="B306" s="18"/>
      <c r="C306" s="18"/>
      <c r="D306" s="18"/>
      <c r="E306" s="18"/>
      <c r="F306" s="18"/>
      <c r="G306" s="18"/>
      <c r="H306" s="18"/>
      <c r="I306" s="18"/>
      <c r="J306" s="18"/>
    </row>
    <row r="307" spans="1:10">
      <c r="A307" s="18"/>
      <c r="B307" s="18"/>
      <c r="C307" s="18"/>
      <c r="D307" s="18"/>
      <c r="E307" s="18"/>
      <c r="F307" s="18"/>
      <c r="G307" s="18"/>
      <c r="H307" s="18"/>
      <c r="I307" s="18"/>
      <c r="J307" s="18"/>
    </row>
    <row r="308" spans="1:10">
      <c r="A308" s="18"/>
      <c r="B308" s="18"/>
      <c r="C308" s="18"/>
      <c r="D308" s="18"/>
      <c r="E308" s="18"/>
      <c r="F308" s="18"/>
      <c r="G308" s="18"/>
      <c r="H308" s="18"/>
      <c r="I308" s="18"/>
      <c r="J308" s="18"/>
    </row>
    <row r="309" spans="1:10">
      <c r="A309" s="18"/>
      <c r="B309" s="18"/>
      <c r="C309" s="18"/>
      <c r="D309" s="18"/>
      <c r="E309" s="18"/>
      <c r="F309" s="18"/>
      <c r="G309" s="18"/>
      <c r="H309" s="18"/>
      <c r="I309" s="18"/>
      <c r="J309" s="18"/>
    </row>
    <row r="310" spans="1:10">
      <c r="A310" s="18"/>
      <c r="B310" s="18"/>
      <c r="C310" s="18"/>
      <c r="D310" s="18"/>
      <c r="E310" s="18"/>
      <c r="F310" s="18"/>
      <c r="G310" s="18"/>
      <c r="H310" s="18"/>
      <c r="I310" s="18"/>
      <c r="J310" s="18"/>
    </row>
    <row r="311" spans="1:10">
      <c r="A311" s="18"/>
      <c r="B311" s="18"/>
      <c r="C311" s="18"/>
      <c r="D311" s="18"/>
      <c r="E311" s="18"/>
      <c r="F311" s="18"/>
      <c r="G311" s="18"/>
      <c r="H311" s="18"/>
      <c r="I311" s="18"/>
      <c r="J311" s="18"/>
    </row>
    <row r="312" spans="1:10">
      <c r="A312" s="18"/>
      <c r="B312" s="18"/>
      <c r="C312" s="18"/>
      <c r="D312" s="18"/>
      <c r="E312" s="18"/>
      <c r="F312" s="18"/>
      <c r="G312" s="18"/>
      <c r="H312" s="18"/>
      <c r="I312" s="18"/>
      <c r="J312" s="18"/>
    </row>
    <row r="313" spans="1:10">
      <c r="A313" s="18"/>
      <c r="B313" s="18"/>
      <c r="C313" s="18"/>
      <c r="D313" s="18"/>
      <c r="E313" s="18"/>
      <c r="F313" s="18"/>
      <c r="G313" s="18"/>
      <c r="H313" s="18"/>
      <c r="I313" s="18"/>
      <c r="J313" s="18"/>
    </row>
    <row r="314" spans="1:10">
      <c r="A314" s="18"/>
      <c r="B314" s="18"/>
      <c r="C314" s="18"/>
      <c r="D314" s="18"/>
      <c r="E314" s="18"/>
      <c r="F314" s="18"/>
      <c r="G314" s="18"/>
      <c r="H314" s="18"/>
      <c r="I314" s="18"/>
      <c r="J314" s="18"/>
    </row>
    <row r="315" spans="1:10">
      <c r="A315" s="18"/>
      <c r="B315" s="18"/>
      <c r="C315" s="18"/>
      <c r="D315" s="18"/>
      <c r="E315" s="18"/>
      <c r="F315" s="18"/>
      <c r="G315" s="18"/>
      <c r="H315" s="18"/>
      <c r="I315" s="18"/>
      <c r="J315" s="18"/>
    </row>
    <row r="316" spans="1:10">
      <c r="A316" s="18"/>
      <c r="B316" s="18"/>
      <c r="C316" s="18"/>
      <c r="D316" s="18"/>
      <c r="E316" s="18"/>
      <c r="F316" s="18"/>
      <c r="G316" s="18"/>
      <c r="H316" s="18"/>
      <c r="I316" s="18"/>
      <c r="J316" s="18"/>
    </row>
    <row r="317" spans="1:10">
      <c r="A317" s="18"/>
      <c r="B317" s="18"/>
      <c r="C317" s="18"/>
      <c r="D317" s="18"/>
      <c r="E317" s="18"/>
      <c r="F317" s="18"/>
      <c r="G317" s="18"/>
      <c r="H317" s="18"/>
      <c r="I317" s="18"/>
      <c r="J317" s="18"/>
    </row>
    <row r="318" spans="1:10">
      <c r="A318" s="18"/>
      <c r="B318" s="18"/>
      <c r="C318" s="18"/>
      <c r="D318" s="18"/>
      <c r="E318" s="18"/>
      <c r="F318" s="18"/>
      <c r="G318" s="18"/>
      <c r="H318" s="18"/>
      <c r="I318" s="18"/>
      <c r="J318" s="18"/>
    </row>
    <row r="319" spans="1:10">
      <c r="A319" s="18"/>
      <c r="B319" s="18"/>
      <c r="C319" s="18"/>
      <c r="D319" s="18"/>
      <c r="E319" s="18"/>
      <c r="F319" s="18"/>
      <c r="G319" s="18"/>
      <c r="H319" s="18"/>
      <c r="I319" s="18"/>
      <c r="J319" s="18"/>
    </row>
    <row r="320" spans="1:10">
      <c r="A320" s="18"/>
      <c r="B320" s="18"/>
      <c r="C320" s="18"/>
      <c r="D320" s="18"/>
      <c r="E320" s="18"/>
      <c r="F320" s="18"/>
      <c r="G320" s="18"/>
      <c r="H320" s="18"/>
      <c r="I320" s="18"/>
      <c r="J320" s="18"/>
    </row>
    <row r="321" spans="1:10">
      <c r="A321" s="18"/>
      <c r="B321" s="18"/>
      <c r="C321" s="18"/>
      <c r="D321" s="18"/>
      <c r="E321" s="18"/>
      <c r="F321" s="18"/>
      <c r="G321" s="18"/>
      <c r="H321" s="18"/>
      <c r="I321" s="18"/>
      <c r="J321" s="18"/>
    </row>
    <row r="322" spans="1:10">
      <c r="A322" s="18"/>
      <c r="B322" s="18"/>
      <c r="C322" s="18"/>
      <c r="D322" s="18"/>
      <c r="E322" s="18"/>
      <c r="F322" s="18"/>
      <c r="G322" s="18"/>
      <c r="H322" s="18"/>
      <c r="I322" s="18"/>
      <c r="J322" s="18"/>
    </row>
    <row r="323" spans="1:10">
      <c r="A323" s="18"/>
      <c r="B323" s="18"/>
      <c r="C323" s="18"/>
      <c r="D323" s="18"/>
      <c r="E323" s="18"/>
      <c r="F323" s="18"/>
      <c r="G323" s="18"/>
      <c r="H323" s="18"/>
      <c r="I323" s="18"/>
      <c r="J323" s="18"/>
    </row>
    <row r="324" spans="1:10">
      <c r="A324" s="18"/>
      <c r="B324" s="18"/>
      <c r="C324" s="18"/>
      <c r="D324" s="18"/>
      <c r="E324" s="18"/>
      <c r="F324" s="18"/>
      <c r="G324" s="18"/>
      <c r="H324" s="18"/>
      <c r="I324" s="18"/>
      <c r="J324" s="18"/>
    </row>
    <row r="325" spans="1:10">
      <c r="A325" s="18"/>
      <c r="B325" s="18"/>
      <c r="C325" s="18"/>
      <c r="D325" s="18"/>
      <c r="E325" s="18"/>
      <c r="F325" s="18"/>
      <c r="G325" s="18"/>
      <c r="H325" s="18"/>
      <c r="I325" s="18"/>
      <c r="J325" s="18"/>
    </row>
    <row r="326" spans="1:10">
      <c r="A326" s="18"/>
      <c r="B326" s="18"/>
      <c r="C326" s="18"/>
      <c r="D326" s="18"/>
      <c r="E326" s="18"/>
      <c r="F326" s="18"/>
      <c r="G326" s="18"/>
      <c r="H326" s="18"/>
      <c r="I326" s="18"/>
      <c r="J326" s="18"/>
    </row>
    <row r="327" spans="1:10">
      <c r="A327" s="18"/>
      <c r="B327" s="18"/>
      <c r="C327" s="18"/>
      <c r="D327" s="18"/>
      <c r="E327" s="18"/>
      <c r="F327" s="18"/>
      <c r="G327" s="18"/>
      <c r="H327" s="18"/>
      <c r="I327" s="18"/>
      <c r="J327" s="18"/>
    </row>
    <row r="328" spans="1:10">
      <c r="A328" s="18"/>
      <c r="B328" s="18"/>
      <c r="C328" s="18"/>
      <c r="D328" s="18"/>
      <c r="E328" s="18"/>
      <c r="F328" s="18"/>
      <c r="G328" s="18"/>
      <c r="H328" s="18"/>
      <c r="I328" s="18"/>
      <c r="J328" s="18"/>
    </row>
    <row r="329" spans="1:10">
      <c r="A329" s="18"/>
      <c r="B329" s="18"/>
      <c r="C329" s="18"/>
      <c r="D329" s="18"/>
      <c r="E329" s="18"/>
      <c r="F329" s="18"/>
      <c r="G329" s="18"/>
      <c r="H329" s="18"/>
      <c r="I329" s="18"/>
      <c r="J329" s="18"/>
    </row>
    <row r="330" spans="1:10">
      <c r="A330" s="18"/>
      <c r="B330" s="18"/>
      <c r="C330" s="18"/>
      <c r="D330" s="18"/>
      <c r="E330" s="18"/>
      <c r="F330" s="18"/>
      <c r="G330" s="18"/>
      <c r="H330" s="18"/>
      <c r="I330" s="18"/>
      <c r="J330" s="18"/>
    </row>
    <row r="331" spans="1:10">
      <c r="A331" s="18"/>
      <c r="B331" s="18"/>
      <c r="C331" s="18"/>
      <c r="D331" s="18"/>
      <c r="E331" s="18"/>
      <c r="F331" s="18"/>
      <c r="G331" s="18"/>
      <c r="H331" s="18"/>
      <c r="I331" s="18"/>
      <c r="J331" s="18"/>
    </row>
    <row r="332" spans="1:10">
      <c r="A332" s="18"/>
      <c r="B332" s="18"/>
      <c r="C332" s="18"/>
      <c r="D332" s="18"/>
      <c r="E332" s="18"/>
      <c r="F332" s="18"/>
      <c r="G332" s="18"/>
      <c r="H332" s="18"/>
      <c r="I332" s="18"/>
      <c r="J332" s="18"/>
    </row>
    <row r="333" spans="1:10">
      <c r="A333" s="18"/>
      <c r="B333" s="18"/>
      <c r="C333" s="18"/>
      <c r="D333" s="18"/>
      <c r="E333" s="18"/>
      <c r="F333" s="18"/>
      <c r="G333" s="18"/>
      <c r="H333" s="18"/>
      <c r="I333" s="18"/>
      <c r="J333" s="18"/>
    </row>
    <row r="334" spans="1:10">
      <c r="A334" s="18"/>
      <c r="B334" s="18"/>
      <c r="C334" s="18"/>
      <c r="D334" s="18"/>
      <c r="E334" s="18"/>
      <c r="F334" s="18"/>
      <c r="G334" s="18"/>
      <c r="H334" s="18"/>
      <c r="I334" s="18"/>
      <c r="J334" s="18"/>
    </row>
    <row r="335" spans="1:10">
      <c r="A335" s="18"/>
      <c r="B335" s="18"/>
      <c r="C335" s="18"/>
      <c r="D335" s="18"/>
      <c r="E335" s="18"/>
      <c r="F335" s="18"/>
      <c r="G335" s="18"/>
      <c r="H335" s="18"/>
      <c r="I335" s="18"/>
      <c r="J335" s="18"/>
    </row>
    <row r="336" spans="1:10">
      <c r="A336" s="18"/>
      <c r="B336" s="18"/>
      <c r="C336" s="18"/>
      <c r="D336" s="18"/>
      <c r="E336" s="18"/>
      <c r="F336" s="18"/>
      <c r="G336" s="18"/>
      <c r="H336" s="18"/>
      <c r="I336" s="18"/>
      <c r="J336" s="18"/>
    </row>
    <row r="337" spans="1:10">
      <c r="A337" s="18"/>
      <c r="B337" s="18"/>
      <c r="C337" s="18"/>
      <c r="D337" s="18"/>
      <c r="E337" s="18"/>
      <c r="F337" s="18"/>
      <c r="G337" s="18"/>
      <c r="H337" s="18"/>
      <c r="I337" s="18"/>
      <c r="J337" s="18"/>
    </row>
    <row r="338" spans="1:10">
      <c r="A338" s="18"/>
      <c r="B338" s="18"/>
      <c r="C338" s="18"/>
      <c r="D338" s="18"/>
      <c r="E338" s="18"/>
      <c r="F338" s="18"/>
      <c r="G338" s="18"/>
      <c r="H338" s="18"/>
      <c r="I338" s="18"/>
      <c r="J338" s="18"/>
    </row>
    <row r="339" spans="1:10">
      <c r="A339" s="18"/>
      <c r="B339" s="18"/>
      <c r="C339" s="18"/>
      <c r="D339" s="18"/>
      <c r="E339" s="18"/>
      <c r="F339" s="18"/>
      <c r="G339" s="18"/>
      <c r="H339" s="18"/>
      <c r="I339" s="18"/>
      <c r="J339" s="18"/>
    </row>
    <row r="340" spans="1:10">
      <c r="A340" s="18"/>
      <c r="B340" s="18"/>
      <c r="C340" s="18"/>
      <c r="D340" s="18"/>
      <c r="E340" s="18"/>
      <c r="F340" s="18"/>
      <c r="G340" s="18"/>
      <c r="H340" s="18"/>
      <c r="I340" s="18"/>
      <c r="J340" s="18"/>
    </row>
    <row r="341" spans="1:10">
      <c r="A341" s="18"/>
      <c r="B341" s="18"/>
      <c r="C341" s="18"/>
      <c r="D341" s="18"/>
      <c r="E341" s="18"/>
      <c r="F341" s="18"/>
      <c r="G341" s="18"/>
      <c r="H341" s="18"/>
      <c r="I341" s="18"/>
      <c r="J341" s="18"/>
    </row>
    <row r="342" spans="1:10">
      <c r="A342" s="18"/>
      <c r="B342" s="18"/>
      <c r="C342" s="18"/>
      <c r="D342" s="18"/>
      <c r="E342" s="18"/>
      <c r="F342" s="18"/>
      <c r="G342" s="18"/>
      <c r="H342" s="18"/>
      <c r="I342" s="18"/>
      <c r="J342" s="18"/>
    </row>
    <row r="343" spans="1:10">
      <c r="A343" s="18"/>
      <c r="B343" s="18"/>
      <c r="C343" s="18"/>
      <c r="D343" s="18"/>
      <c r="E343" s="18"/>
      <c r="F343" s="18"/>
      <c r="G343" s="18"/>
      <c r="H343" s="18"/>
      <c r="I343" s="18"/>
      <c r="J343" s="18"/>
    </row>
    <row r="344" spans="1:10">
      <c r="A344" s="18"/>
      <c r="B344" s="18"/>
      <c r="C344" s="18"/>
      <c r="D344" s="18"/>
      <c r="E344" s="18"/>
      <c r="F344" s="18"/>
      <c r="G344" s="18"/>
      <c r="H344" s="18"/>
      <c r="I344" s="18"/>
      <c r="J344" s="18"/>
    </row>
    <row r="345" spans="1:10">
      <c r="A345" s="18"/>
      <c r="B345" s="18"/>
      <c r="C345" s="18"/>
      <c r="D345" s="18"/>
      <c r="E345" s="18"/>
      <c r="F345" s="18"/>
      <c r="G345" s="18"/>
      <c r="H345" s="18"/>
      <c r="I345" s="18"/>
      <c r="J345" s="18"/>
    </row>
    <row r="346" spans="1:10">
      <c r="A346" s="18"/>
      <c r="B346" s="18"/>
      <c r="C346" s="18"/>
      <c r="D346" s="18"/>
      <c r="E346" s="18"/>
      <c r="F346" s="18"/>
      <c r="G346" s="18"/>
      <c r="H346" s="18"/>
      <c r="I346" s="18"/>
      <c r="J346" s="18"/>
    </row>
    <row r="347" spans="1:10">
      <c r="A347" s="18"/>
      <c r="B347" s="18"/>
      <c r="C347" s="18"/>
      <c r="D347" s="18"/>
      <c r="E347" s="18"/>
      <c r="F347" s="18"/>
      <c r="G347" s="18"/>
      <c r="H347" s="18"/>
      <c r="I347" s="18"/>
      <c r="J347" s="18"/>
    </row>
    <row r="348" spans="1:10">
      <c r="A348" s="18"/>
      <c r="B348" s="18"/>
      <c r="C348" s="18"/>
      <c r="D348" s="18"/>
      <c r="E348" s="18"/>
      <c r="F348" s="18"/>
      <c r="G348" s="18"/>
      <c r="H348" s="18"/>
      <c r="I348" s="18"/>
      <c r="J348" s="18"/>
    </row>
    <row r="349" spans="1:10">
      <c r="A349" s="18"/>
      <c r="B349" s="18"/>
      <c r="C349" s="18"/>
      <c r="D349" s="18"/>
      <c r="E349" s="18"/>
      <c r="F349" s="18"/>
      <c r="G349" s="18"/>
      <c r="H349" s="18"/>
      <c r="I349" s="18"/>
      <c r="J349" s="18"/>
    </row>
    <row r="350" spans="1:10">
      <c r="A350" s="18"/>
      <c r="B350" s="18"/>
      <c r="C350" s="18"/>
      <c r="D350" s="18"/>
      <c r="E350" s="18"/>
      <c r="F350" s="18"/>
      <c r="G350" s="18"/>
      <c r="H350" s="18"/>
      <c r="I350" s="18"/>
      <c r="J350" s="18"/>
    </row>
    <row r="351" spans="1:10">
      <c r="A351" s="18"/>
      <c r="B351" s="18"/>
      <c r="C351" s="18"/>
      <c r="D351" s="18"/>
      <c r="E351" s="18"/>
      <c r="F351" s="18"/>
      <c r="G351" s="18"/>
      <c r="H351" s="18"/>
      <c r="I351" s="18"/>
      <c r="J351" s="18"/>
    </row>
    <row r="352" spans="1:10">
      <c r="A352" s="18"/>
      <c r="B352" s="18"/>
      <c r="C352" s="18"/>
      <c r="D352" s="18"/>
      <c r="E352" s="18"/>
      <c r="F352" s="18"/>
      <c r="G352" s="18"/>
      <c r="H352" s="18"/>
      <c r="I352" s="18"/>
      <c r="J352" s="18"/>
    </row>
    <row r="353" spans="1:10">
      <c r="A353" s="18"/>
      <c r="B353" s="18"/>
      <c r="C353" s="18"/>
      <c r="D353" s="18"/>
      <c r="E353" s="18"/>
      <c r="F353" s="18"/>
      <c r="G353" s="18"/>
      <c r="H353" s="18"/>
      <c r="I353" s="18"/>
      <c r="J353" s="18"/>
    </row>
    <row r="354" spans="1:10">
      <c r="A354" s="18"/>
      <c r="B354" s="18"/>
      <c r="C354" s="18"/>
      <c r="D354" s="18"/>
      <c r="E354" s="18"/>
      <c r="F354" s="18"/>
      <c r="G354" s="18"/>
      <c r="H354" s="18"/>
      <c r="I354" s="18"/>
      <c r="J354" s="18"/>
    </row>
  </sheetData>
  <sheetProtection sheet="1" objects="1" scenarios="1" formatCells="0" formatColumns="0" formatRows="0"/>
  <customSheetViews>
    <customSheetView guid="{C04EE900-347E-40AF-A329-1A9B259161F0}" showPageBreaks="1" view="pageLayout" topLeftCell="A9">
      <selection activeCell="H15" sqref="H15"/>
      <pageSetup paperSize="9" orientation="portrait"/>
    </customSheetView>
  </customSheetViews>
  <mergeCells count="96">
    <mergeCell ref="H36:J36"/>
    <mergeCell ref="I37:J37"/>
    <mergeCell ref="I38:J38"/>
    <mergeCell ref="I39:J39"/>
    <mergeCell ref="I40:J40"/>
    <mergeCell ref="I41:J41"/>
    <mergeCell ref="I42:J42"/>
    <mergeCell ref="I43:J43"/>
    <mergeCell ref="I44:J44"/>
    <mergeCell ref="A48:E48"/>
    <mergeCell ref="G48:I48"/>
    <mergeCell ref="C76:E76"/>
    <mergeCell ref="C49:E49"/>
    <mergeCell ref="G57:I57"/>
    <mergeCell ref="A66:E66"/>
    <mergeCell ref="G86:J86"/>
    <mergeCell ref="C67:E67"/>
    <mergeCell ref="A57:E57"/>
    <mergeCell ref="G50:J50"/>
    <mergeCell ref="G59:J59"/>
    <mergeCell ref="G66:I66"/>
    <mergeCell ref="G68:J68"/>
    <mergeCell ref="A75:E75"/>
    <mergeCell ref="G75:I75"/>
    <mergeCell ref="G60:J61"/>
    <mergeCell ref="G62:J62"/>
    <mergeCell ref="G51:J52"/>
    <mergeCell ref="G53:J53"/>
    <mergeCell ref="I46:J46"/>
    <mergeCell ref="A47:G47"/>
    <mergeCell ref="I45:J45"/>
    <mergeCell ref="B2:J2"/>
    <mergeCell ref="A3:J3"/>
    <mergeCell ref="A31:C31"/>
    <mergeCell ref="G4:H4"/>
    <mergeCell ref="A4:C4"/>
    <mergeCell ref="A5:C5"/>
    <mergeCell ref="A6:C6"/>
    <mergeCell ref="A7:C7"/>
    <mergeCell ref="D4:E4"/>
    <mergeCell ref="D5:E5"/>
    <mergeCell ref="D6:E6"/>
    <mergeCell ref="D7:E7"/>
    <mergeCell ref="A32:G32"/>
    <mergeCell ref="G6:J7"/>
    <mergeCell ref="F6:F7"/>
    <mergeCell ref="G5:H5"/>
    <mergeCell ref="G87:J88"/>
    <mergeCell ref="G89:J89"/>
    <mergeCell ref="G69:J70"/>
    <mergeCell ref="G71:J71"/>
    <mergeCell ref="G78:J79"/>
    <mergeCell ref="G80:J80"/>
    <mergeCell ref="G77:J77"/>
    <mergeCell ref="A84:E84"/>
    <mergeCell ref="G84:I84"/>
    <mergeCell ref="G104:J104"/>
    <mergeCell ref="G105:J105"/>
    <mergeCell ref="G106:J106"/>
    <mergeCell ref="G107:J107"/>
    <mergeCell ref="A102:C103"/>
    <mergeCell ref="G102:J103"/>
    <mergeCell ref="G108:J108"/>
    <mergeCell ref="G109:J109"/>
    <mergeCell ref="A93:J93"/>
    <mergeCell ref="A98:J98"/>
    <mergeCell ref="A99:J99"/>
    <mergeCell ref="A100:J100"/>
    <mergeCell ref="A94:J94"/>
    <mergeCell ref="A95:J95"/>
    <mergeCell ref="A96:J96"/>
    <mergeCell ref="A97:J97"/>
    <mergeCell ref="G128:J128"/>
    <mergeCell ref="G129:J129"/>
    <mergeCell ref="G130:J130"/>
    <mergeCell ref="G131:J131"/>
    <mergeCell ref="C85:E85"/>
    <mergeCell ref="G119:J119"/>
    <mergeCell ref="G120:J120"/>
    <mergeCell ref="G121:J121"/>
    <mergeCell ref="G122:J122"/>
    <mergeCell ref="G123:J123"/>
    <mergeCell ref="G124:J124"/>
    <mergeCell ref="G125:J125"/>
    <mergeCell ref="G126:J126"/>
    <mergeCell ref="G127:J127"/>
    <mergeCell ref="G110:J110"/>
    <mergeCell ref="G111:J111"/>
    <mergeCell ref="G112:J112"/>
    <mergeCell ref="G113:J113"/>
    <mergeCell ref="G114:J114"/>
    <mergeCell ref="G115:J115"/>
    <mergeCell ref="G116:J116"/>
    <mergeCell ref="G117:J117"/>
    <mergeCell ref="G118:J118"/>
    <mergeCell ref="A101:J101"/>
  </mergeCells>
  <phoneticPr fontId="22" type="noConversion"/>
  <pageMargins left="0.56000000000000005" right="0.52" top="0.55000000000000004" bottom="0.57000000000000006" header="0.30000000000000004" footer="0.30000000000000004"/>
  <pageSetup paperSize="9" orientation="landscape"/>
  <headerFooter>
    <oddHeader>&amp;L&amp;"Arial Narrow,Normal"&amp;6 UTC  - Master Qualité -  www.utc.fr/master-qualite -  réf n° 339&amp;C&amp;"Arial Narrow,Normal"&amp;6Onglet : &amp;A&amp;R&amp;"Arial Narrow,Normal"&amp;6Fichier : &amp;F</oddHeader>
    <oddFooter>&amp;L&amp;"Arial Narrow,Normal"&amp;6Version du 15 février 2016&amp;C&amp;"Arial Narrow,Normal"&amp;6©2016 : BEN CHARRADA Hamdi, HARKANI Amine, KOUITEN Alyssa, KAMBOU Sansan, NOULAQUAPE TCHOUGANG Gustave, TCHINDE FOTSIN Ted Julien&amp;R&amp;"Arial Narrow,Normal"&amp;6&amp;P/&amp;N</oddFooter>
  </headerFooter>
  <rowBreaks count="4" manualBreakCount="4">
    <brk id="31" max="16383" man="1"/>
    <brk id="47" max="16383" man="1"/>
    <brk id="65" max="16383" man="1"/>
    <brk id="83" max="16383" man="1"/>
  </rowBreaks>
  <drawing r:id="rId1"/>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DCFFDB"/>
  </sheetPr>
  <dimension ref="A1:Z374"/>
  <sheetViews>
    <sheetView view="pageLayout" workbookViewId="0">
      <selection activeCell="I37" sqref="I37:J37"/>
    </sheetView>
  </sheetViews>
  <sheetFormatPr baseColWidth="10" defaultColWidth="10.6640625" defaultRowHeight="15" x14ac:dyDescent="0"/>
  <cols>
    <col min="1" max="1" width="11" style="2" customWidth="1"/>
    <col min="2" max="4" width="12.1640625" style="2" customWidth="1"/>
    <col min="5" max="5" width="14.5" style="2" customWidth="1"/>
    <col min="6" max="6" width="14.33203125" style="2" customWidth="1"/>
    <col min="7" max="10" width="12.1640625" style="2" customWidth="1"/>
    <col min="11" max="11" width="7.1640625" style="566" customWidth="1"/>
    <col min="12" max="12" width="14.33203125" style="567" customWidth="1"/>
    <col min="13" max="13" width="9.83203125" style="567" customWidth="1"/>
    <col min="14" max="14" width="10.1640625" style="567" customWidth="1"/>
    <col min="15" max="16" width="6.6640625" style="567" customWidth="1"/>
    <col min="17" max="17" width="8" style="567" customWidth="1"/>
    <col min="18" max="18" width="8.33203125" style="567" customWidth="1"/>
    <col min="19" max="20" width="6.6640625" style="567" customWidth="1"/>
    <col min="21" max="22" width="10.6640625" style="566"/>
    <col min="23" max="23" width="10.6640625" style="1225" customWidth="1"/>
    <col min="24" max="26" width="10.6640625" style="30"/>
    <col min="27" max="16384" width="10.6640625" style="2"/>
  </cols>
  <sheetData>
    <row r="1" spans="1:23" ht="14" customHeight="1">
      <c r="A1" s="171" t="s">
        <v>1120</v>
      </c>
      <c r="B1" s="171"/>
      <c r="C1" s="171"/>
      <c r="D1" s="171"/>
      <c r="E1" s="172"/>
      <c r="F1" s="172"/>
      <c r="G1" s="172"/>
      <c r="H1" s="172"/>
      <c r="I1" s="172"/>
      <c r="J1" s="173" t="s">
        <v>966</v>
      </c>
      <c r="K1" s="1175"/>
      <c r="L1" s="1175"/>
      <c r="M1" s="1175"/>
      <c r="N1" s="1175"/>
      <c r="O1" s="1175"/>
      <c r="P1" s="1175"/>
      <c r="Q1" s="1175"/>
      <c r="R1" s="1175"/>
      <c r="S1" s="564"/>
      <c r="T1" s="564"/>
      <c r="U1" s="565"/>
      <c r="V1" s="565"/>
      <c r="W1" s="565"/>
    </row>
    <row r="2" spans="1:23" ht="32" customHeight="1">
      <c r="A2" s="180"/>
      <c r="B2" s="825" t="str">
        <f>'Page accueil'!B2:G2</f>
        <v>ISO FDIS 13485:2015 et ISO 9001:2015 : Mutualisation des exigences et outil bi-diagnostic pour la performance des entreprises biomédicales</v>
      </c>
      <c r="C2" s="825"/>
      <c r="D2" s="825"/>
      <c r="E2" s="825"/>
      <c r="F2" s="825"/>
      <c r="G2" s="825"/>
      <c r="H2" s="825"/>
      <c r="I2" s="825"/>
      <c r="J2" s="826"/>
      <c r="K2" s="1176"/>
      <c r="L2" s="1177"/>
      <c r="M2" s="1177"/>
      <c r="N2" s="1177"/>
      <c r="O2" s="1177"/>
      <c r="P2" s="1177"/>
      <c r="Q2" s="1177"/>
      <c r="R2" s="1177"/>
      <c r="S2" s="564"/>
      <c r="T2" s="564"/>
      <c r="W2" s="565"/>
    </row>
    <row r="3" spans="1:23" ht="22" customHeight="1">
      <c r="A3" s="876" t="s">
        <v>1306</v>
      </c>
      <c r="B3" s="877"/>
      <c r="C3" s="877"/>
      <c r="D3" s="877"/>
      <c r="E3" s="877"/>
      <c r="F3" s="877"/>
      <c r="G3" s="877"/>
      <c r="H3" s="877"/>
      <c r="I3" s="877"/>
      <c r="J3" s="878"/>
      <c r="K3" s="1178"/>
      <c r="L3" s="1179"/>
      <c r="M3" s="1179"/>
      <c r="N3" s="1179"/>
      <c r="O3" s="1179"/>
      <c r="P3" s="1179"/>
      <c r="Q3" s="1179"/>
      <c r="R3" s="1179"/>
      <c r="S3" s="564"/>
      <c r="T3" s="564"/>
      <c r="U3" s="565"/>
      <c r="V3" s="1180"/>
    </row>
    <row r="4" spans="1:23" ht="14" customHeight="1">
      <c r="A4" s="853" t="str">
        <f>'Page accueil'!C6</f>
        <v>Nom de l'organisme :</v>
      </c>
      <c r="B4" s="854"/>
      <c r="C4" s="854"/>
      <c r="D4" s="859" t="str">
        <f>IFERROR('Page accueil'!D6,"")</f>
        <v>Nom de l'organisme</v>
      </c>
      <c r="E4" s="860"/>
      <c r="F4" s="265" t="str">
        <f>'Critères '!F4</f>
        <v>Resp. Autodiagnostic :</v>
      </c>
      <c r="G4" s="852" t="str">
        <f>'Critères '!G4</f>
        <v>Nom &amp; Prénom</v>
      </c>
      <c r="H4" s="852"/>
      <c r="I4" s="266" t="str">
        <f>'Critères '!I4</f>
        <v>Date :</v>
      </c>
      <c r="J4" s="1205" t="str">
        <f>'Critères '!J4</f>
        <v>jj/mm/aaaa</v>
      </c>
      <c r="K4" s="1181"/>
      <c r="L4" s="1181"/>
      <c r="M4" s="1181"/>
      <c r="N4" s="1181"/>
      <c r="O4" s="1181"/>
      <c r="P4" s="1181"/>
      <c r="Q4" s="1181"/>
      <c r="R4" s="1181"/>
      <c r="V4" s="1180"/>
    </row>
    <row r="5" spans="1:23" ht="14" customHeight="1">
      <c r="A5" s="855" t="str">
        <f>'Page accueil'!C7</f>
        <v>Resp. Qualité et Affaires Règlementaires :</v>
      </c>
      <c r="B5" s="856"/>
      <c r="C5" s="856"/>
      <c r="D5" s="861" t="str">
        <f>IFERROR('Page accueil'!D7,"")</f>
        <v>Nom et Prénom</v>
      </c>
      <c r="E5" s="862"/>
      <c r="F5" s="267" t="str">
        <f>'Critères '!F5</f>
        <v>Email :</v>
      </c>
      <c r="G5" s="875" t="str">
        <f>'Critères '!G5</f>
        <v>email</v>
      </c>
      <c r="H5" s="875"/>
      <c r="I5" s="268" t="str">
        <f>'Critères '!I5</f>
        <v xml:space="preserve">Tel : </v>
      </c>
      <c r="J5" s="1206" t="str">
        <f>'Critères '!J5</f>
        <v>Tel</v>
      </c>
      <c r="K5" s="1182"/>
      <c r="L5" s="1182"/>
      <c r="M5" s="1182"/>
      <c r="N5" s="1182"/>
      <c r="O5" s="1182"/>
      <c r="P5" s="1182"/>
      <c r="Q5" s="1182"/>
      <c r="R5" s="1182"/>
      <c r="V5" s="1180"/>
    </row>
    <row r="6" spans="1:23" ht="14" customHeight="1">
      <c r="A6" s="855" t="str">
        <f>'Page accueil'!C8</f>
        <v xml:space="preserve">Email : </v>
      </c>
      <c r="B6" s="856"/>
      <c r="C6" s="856"/>
      <c r="D6" s="861" t="str">
        <f>IFERROR('Page accueil'!D8,"")</f>
        <v>@</v>
      </c>
      <c r="E6" s="862"/>
      <c r="F6" s="873" t="str">
        <f>'Critères '!F6:F7</f>
        <v>Equipe d'évaluation :</v>
      </c>
      <c r="G6" s="869" t="str">
        <f>'Critères '!G6:J7</f>
        <v>Noms et prénoms des participants</v>
      </c>
      <c r="H6" s="869"/>
      <c r="I6" s="869"/>
      <c r="J6" s="870"/>
      <c r="K6" s="1183"/>
      <c r="L6" s="1183"/>
      <c r="M6" s="1183"/>
      <c r="N6" s="1183"/>
      <c r="O6" s="1183"/>
      <c r="P6" s="1183"/>
      <c r="Q6" s="1183"/>
      <c r="R6" s="1183"/>
      <c r="S6" s="564"/>
      <c r="T6" s="564"/>
      <c r="U6" s="565"/>
      <c r="V6" s="1180"/>
    </row>
    <row r="7" spans="1:23" ht="14" customHeight="1">
      <c r="A7" s="857" t="str">
        <f>'Page accueil'!C9</f>
        <v>Téléphone :</v>
      </c>
      <c r="B7" s="858"/>
      <c r="C7" s="858"/>
      <c r="D7" s="863" t="str">
        <f>IFERROR('Page accueil'!D9,"")</f>
        <v>Tél</v>
      </c>
      <c r="E7" s="864"/>
      <c r="F7" s="874"/>
      <c r="G7" s="871"/>
      <c r="H7" s="871"/>
      <c r="I7" s="871"/>
      <c r="J7" s="872"/>
      <c r="K7" s="1183"/>
      <c r="L7" s="1183"/>
      <c r="M7" s="1183"/>
      <c r="N7" s="1183"/>
      <c r="O7" s="1183"/>
      <c r="P7" s="1183"/>
      <c r="Q7" s="1183"/>
      <c r="R7" s="1183"/>
      <c r="S7" s="564"/>
      <c r="T7" s="564"/>
      <c r="U7" s="565"/>
      <c r="V7" s="1180"/>
    </row>
    <row r="8" spans="1:23" ht="15.75" customHeight="1">
      <c r="A8" s="177"/>
      <c r="B8" s="178"/>
      <c r="C8" s="178"/>
      <c r="D8" s="178"/>
      <c r="E8" s="879" t="s">
        <v>1254</v>
      </c>
      <c r="F8" s="879"/>
      <c r="G8" s="879"/>
      <c r="H8" s="879"/>
      <c r="I8" s="620"/>
      <c r="J8" s="1208" t="s">
        <v>1385</v>
      </c>
      <c r="K8" s="1184"/>
      <c r="L8" s="1177"/>
      <c r="M8" s="1177"/>
      <c r="N8" s="1177"/>
      <c r="O8" s="1177"/>
      <c r="P8" s="1177"/>
      <c r="Q8" s="1177"/>
      <c r="R8" s="1177"/>
      <c r="S8" s="564"/>
      <c r="T8" s="564"/>
    </row>
    <row r="9" spans="1:23">
      <c r="A9" s="174"/>
      <c r="B9" s="175"/>
      <c r="C9" s="175"/>
      <c r="D9" s="175"/>
      <c r="E9" s="175"/>
      <c r="F9" s="175"/>
      <c r="G9" s="175"/>
      <c r="H9" s="175"/>
      <c r="I9" s="623" t="str">
        <f>" - - - - -"</f>
        <v xml:space="preserve"> - - - - -</v>
      </c>
      <c r="J9" s="626" t="str">
        <f>CONCATENATE(TEXT('Page accueil'!$A$40,"#%")," ",'Page accueil'!$C$40)</f>
        <v>80% Conforme</v>
      </c>
      <c r="S9" s="564"/>
      <c r="T9" s="564"/>
    </row>
    <row r="10" spans="1:23">
      <c r="A10" s="174"/>
      <c r="B10" s="175"/>
      <c r="C10" s="175"/>
      <c r="D10" s="175"/>
      <c r="E10" s="175"/>
      <c r="F10" s="175"/>
      <c r="G10" s="175"/>
      <c r="H10" s="175"/>
      <c r="I10" s="624" t="str">
        <f>"- - - - -"</f>
        <v>- - - - -</v>
      </c>
      <c r="J10" s="621" t="str">
        <f>CONCATENATE(TEXT('Page accueil'!$A$39,"#%")," ",'Page accueil'!$C$39)</f>
        <v>60% Convaincant</v>
      </c>
      <c r="L10" s="1188" t="s">
        <v>1301</v>
      </c>
      <c r="M10" s="1188"/>
      <c r="N10" s="1185"/>
      <c r="O10" s="1188" t="s">
        <v>1298</v>
      </c>
      <c r="P10" s="564"/>
      <c r="Q10" s="564"/>
      <c r="R10" s="564"/>
      <c r="S10" s="564"/>
      <c r="T10" s="1187"/>
      <c r="U10" s="1210" t="s">
        <v>1384</v>
      </c>
      <c r="V10" s="1187"/>
    </row>
    <row r="11" spans="1:23">
      <c r="A11" s="174"/>
      <c r="B11" s="175"/>
      <c r="C11" s="175"/>
      <c r="D11" s="175"/>
      <c r="E11" s="175"/>
      <c r="F11" s="175"/>
      <c r="G11" s="175"/>
      <c r="H11" s="175"/>
      <c r="I11" s="625" t="str">
        <f>"- - - - -"</f>
        <v>- - - - -</v>
      </c>
      <c r="J11" s="622" t="str">
        <f>CONCATENATE(TEXT('Page accueil'!$A$37,"#%")," ",'Page accueil'!$C$37)</f>
        <v>30% Informel</v>
      </c>
      <c r="L11" s="1185" t="str">
        <f>'Page accueil'!C36</f>
        <v>Insuffisant</v>
      </c>
      <c r="M11" s="1186">
        <f>COUNTIFS($E$105:$E$106,L11)+COUNTIFS($E$108:$E$113,L11)+COUNTIFS($E$115:$E$118,L11)+COUNTIFS($E$120:$E$125,L11)+COUNTIFS($E$127:$E$131,L11)</f>
        <v>0</v>
      </c>
      <c r="N11" s="1186"/>
      <c r="O11" s="1211" t="s">
        <v>777</v>
      </c>
      <c r="P11" s="1185" t="s">
        <v>778</v>
      </c>
      <c r="Q11" s="1211" t="s">
        <v>779</v>
      </c>
      <c r="R11" s="1211" t="s">
        <v>780</v>
      </c>
      <c r="S11" s="1211" t="s">
        <v>1299</v>
      </c>
      <c r="T11" s="1194" t="str">
        <f>'Page accueil'!$C$37</f>
        <v>Informel</v>
      </c>
      <c r="U11" s="1187" t="str">
        <f>'Page accueil'!$C$39</f>
        <v>Convaincant</v>
      </c>
      <c r="V11" s="1187" t="str">
        <f>'Page accueil'!$C$40</f>
        <v>Conforme</v>
      </c>
    </row>
    <row r="12" spans="1:23">
      <c r="A12" s="174"/>
      <c r="B12" s="175"/>
      <c r="C12" s="175"/>
      <c r="D12" s="175"/>
      <c r="E12" s="175"/>
      <c r="F12" s="175"/>
      <c r="G12" s="175"/>
      <c r="H12" s="175"/>
      <c r="I12" s="175"/>
      <c r="J12" s="175"/>
      <c r="L12" s="1185" t="str">
        <f>'Page accueil'!C37</f>
        <v>Informel</v>
      </c>
      <c r="M12" s="1186">
        <f t="shared" ref="M12:M14" si="0">COUNTIFS($E$105:$E$106,L12)+COUNTIFS($E$108:$E$113,L12)+COUNTIFS($E$115:$E$118,L12)+COUNTIFS($E$120:$E$125,L12)+COUNTIFS($E$127:$E$131,L12)</f>
        <v>0</v>
      </c>
      <c r="N12" s="1186"/>
      <c r="O12" s="1211">
        <v>1</v>
      </c>
      <c r="P12" s="1211">
        <v>0</v>
      </c>
      <c r="Q12" s="1211">
        <v>0</v>
      </c>
      <c r="R12" s="1211">
        <v>0</v>
      </c>
      <c r="S12" s="1211">
        <v>1</v>
      </c>
      <c r="T12" s="1194">
        <f>'Page accueil'!$A$37</f>
        <v>0.3</v>
      </c>
      <c r="U12" s="1194">
        <f>'Page accueil'!$A$39</f>
        <v>0.6</v>
      </c>
      <c r="V12" s="1194">
        <f>'Page accueil'!$A$40</f>
        <v>0.8</v>
      </c>
    </row>
    <row r="13" spans="1:23">
      <c r="A13" s="174"/>
      <c r="B13" s="175"/>
      <c r="C13" s="175"/>
      <c r="D13" s="175"/>
      <c r="E13" s="175"/>
      <c r="F13" s="175"/>
      <c r="G13" s="175"/>
      <c r="H13" s="175"/>
      <c r="I13" s="175"/>
      <c r="J13" s="175"/>
      <c r="L13" s="1185" t="str">
        <f>'Page accueil'!C39</f>
        <v>Convaincant</v>
      </c>
      <c r="M13" s="1186">
        <f t="shared" si="0"/>
        <v>0</v>
      </c>
      <c r="N13" s="1186"/>
      <c r="O13" s="1211">
        <v>1</v>
      </c>
      <c r="P13" s="1211">
        <v>1</v>
      </c>
      <c r="Q13" s="1211">
        <v>0</v>
      </c>
      <c r="R13" s="1211">
        <v>0</v>
      </c>
      <c r="S13" s="1211">
        <v>0</v>
      </c>
      <c r="T13" s="1194">
        <f>'Page accueil'!$A$37</f>
        <v>0.3</v>
      </c>
      <c r="U13" s="1194">
        <f>'Page accueil'!$A$39</f>
        <v>0.6</v>
      </c>
      <c r="V13" s="1194">
        <f>'Page accueil'!$A$40</f>
        <v>0.8</v>
      </c>
    </row>
    <row r="14" spans="1:23">
      <c r="A14" s="174"/>
      <c r="B14" s="175"/>
      <c r="C14" s="175"/>
      <c r="D14" s="175"/>
      <c r="E14" s="175"/>
      <c r="F14" s="175"/>
      <c r="G14" s="175"/>
      <c r="H14" s="175"/>
      <c r="I14" s="175"/>
      <c r="J14" s="175"/>
      <c r="L14" s="1185" t="str">
        <f>'Page accueil'!C40</f>
        <v>Conforme</v>
      </c>
      <c r="M14" s="1186">
        <f t="shared" si="0"/>
        <v>0</v>
      </c>
      <c r="N14" s="1186"/>
      <c r="O14" s="1211">
        <v>0</v>
      </c>
      <c r="P14" s="1211">
        <v>1</v>
      </c>
      <c r="Q14" s="1211">
        <v>1</v>
      </c>
      <c r="R14" s="1211">
        <v>0</v>
      </c>
      <c r="S14" s="1211">
        <v>0</v>
      </c>
      <c r="T14" s="1194">
        <f>'Page accueil'!$A$37</f>
        <v>0.3</v>
      </c>
      <c r="U14" s="1194">
        <f>'Page accueil'!$A$39</f>
        <v>0.6</v>
      </c>
      <c r="V14" s="1194">
        <f>'Page accueil'!$A$40</f>
        <v>0.8</v>
      </c>
    </row>
    <row r="15" spans="1:23">
      <c r="A15" s="174"/>
      <c r="B15" s="175"/>
      <c r="C15" s="175"/>
      <c r="D15" s="175"/>
      <c r="E15" s="175"/>
      <c r="F15" s="175"/>
      <c r="G15" s="175"/>
      <c r="H15" s="175"/>
      <c r="I15" s="175"/>
      <c r="J15" s="175"/>
      <c r="L15" s="1212" t="s">
        <v>1303</v>
      </c>
      <c r="M15" s="1177">
        <f>SUM(M11:M14)</f>
        <v>0</v>
      </c>
      <c r="N15" s="1177"/>
      <c r="O15" s="1211">
        <v>0</v>
      </c>
      <c r="P15" s="1211">
        <v>0</v>
      </c>
      <c r="Q15" s="1211">
        <v>1</v>
      </c>
      <c r="R15" s="1211">
        <v>1</v>
      </c>
      <c r="S15" s="1211">
        <v>0</v>
      </c>
      <c r="T15" s="1194">
        <f>'Page accueil'!$A$37</f>
        <v>0.3</v>
      </c>
      <c r="U15" s="1194">
        <f>'Page accueil'!$A$39</f>
        <v>0.6</v>
      </c>
      <c r="V15" s="1194">
        <f>'Page accueil'!$A$40</f>
        <v>0.8</v>
      </c>
    </row>
    <row r="16" spans="1:23">
      <c r="A16" s="174"/>
      <c r="B16" s="175"/>
      <c r="C16" s="175"/>
      <c r="D16" s="175"/>
      <c r="E16" s="175"/>
      <c r="F16" s="175"/>
      <c r="G16" s="175"/>
      <c r="H16" s="175"/>
      <c r="I16" s="175"/>
      <c r="J16" s="175"/>
      <c r="O16" s="1211">
        <v>0</v>
      </c>
      <c r="P16" s="1211">
        <v>0</v>
      </c>
      <c r="Q16" s="1211">
        <v>0</v>
      </c>
      <c r="R16" s="1211">
        <v>1</v>
      </c>
      <c r="S16" s="1211">
        <v>1</v>
      </c>
      <c r="T16" s="1194">
        <f>'Page accueil'!$A$37</f>
        <v>0.3</v>
      </c>
      <c r="U16" s="1194">
        <f>'Page accueil'!$A$39</f>
        <v>0.6</v>
      </c>
      <c r="V16" s="1194">
        <f>'Page accueil'!$A$40</f>
        <v>0.8</v>
      </c>
    </row>
    <row r="17" spans="1:20">
      <c r="A17" s="174"/>
      <c r="B17" s="175"/>
      <c r="C17" s="175"/>
      <c r="D17" s="175"/>
      <c r="E17" s="175"/>
      <c r="F17" s="175"/>
      <c r="G17" s="175"/>
      <c r="H17" s="175"/>
      <c r="I17" s="175"/>
      <c r="J17" s="175"/>
      <c r="S17" s="564"/>
      <c r="T17" s="564"/>
    </row>
    <row r="18" spans="1:20">
      <c r="A18" s="174"/>
      <c r="B18" s="175"/>
      <c r="C18" s="175"/>
      <c r="D18" s="175"/>
      <c r="E18" s="175"/>
      <c r="F18" s="175"/>
      <c r="G18" s="175"/>
      <c r="H18" s="175"/>
      <c r="I18" s="175"/>
      <c r="J18" s="175"/>
      <c r="S18" s="564"/>
      <c r="T18" s="564"/>
    </row>
    <row r="19" spans="1:20">
      <c r="A19" s="174"/>
      <c r="B19" s="175"/>
      <c r="C19" s="175"/>
      <c r="D19" s="175"/>
      <c r="E19" s="175"/>
      <c r="F19" s="175"/>
      <c r="G19" s="175"/>
      <c r="H19" s="175"/>
      <c r="I19" s="175"/>
      <c r="J19" s="175"/>
      <c r="S19" s="564"/>
      <c r="T19" s="564"/>
    </row>
    <row r="20" spans="1:20">
      <c r="A20" s="174"/>
      <c r="B20" s="175"/>
      <c r="C20" s="175"/>
      <c r="D20" s="175"/>
      <c r="E20" s="175"/>
      <c r="F20" s="175"/>
      <c r="G20" s="175"/>
      <c r="H20" s="175"/>
      <c r="I20" s="175"/>
      <c r="J20" s="175"/>
      <c r="L20" s="567" t="s">
        <v>1300</v>
      </c>
      <c r="O20" s="1187"/>
      <c r="P20" s="1187"/>
      <c r="Q20" s="1187"/>
      <c r="R20" s="1187"/>
      <c r="S20" s="564"/>
      <c r="T20" s="564"/>
    </row>
    <row r="21" spans="1:20">
      <c r="A21" s="174"/>
      <c r="B21" s="175"/>
      <c r="C21" s="175"/>
      <c r="D21" s="175"/>
      <c r="E21" s="175"/>
      <c r="F21" s="175"/>
      <c r="G21" s="175"/>
      <c r="H21" s="175"/>
      <c r="I21" s="175"/>
      <c r="J21" s="175"/>
      <c r="L21" s="1185" t="str">
        <f>'Page accueil'!A27</f>
        <v>Choix de Véracité</v>
      </c>
      <c r="M21" s="1194" t="str">
        <f>'Page accueil'!B27</f>
        <v>Taux</v>
      </c>
      <c r="N21" s="1214">
        <f>COUNTIFS('Critères '!$G$19:$G$46,'Résultats ISO FDIS 13485'!M21)+COUNTIFS('Critères '!$G$48:$G$94,'Résultats ISO FDIS 13485'!M21)+COUNTIFS('Critères '!$G$97:$G$108,'Résultats ISO FDIS 13485'!M21)+COUNTIFS('Critères '!$G$110:$G$112,'Résultats ISO FDIS 13485'!M21)+COUNTIFS('Critères '!$G$114:$G$120,'Résultats ISO FDIS 13485'!M21)+COUNTIFS('Critères '!$G$122:$G$145,'Résultats ISO FDIS 13485'!M21)+COUNTIFS('Critères '!$G$147:$G$162,'Résultats ISO FDIS 13485'!M21)+COUNTIFS('Critères '!$G$165:$G$190,'Résultats ISO FDIS 13485'!M21)+COUNTIFS('Critères '!$G$193:$G$195,'Résultats ISO FDIS 13485'!M21)+COUNTIFS('Critères '!$G$197:$G$203,'Résultats ISO FDIS 13485'!M21)+COUNTIFS('Critères '!$G$205:$G$205,'Résultats ISO FDIS 13485'!M21)+COUNTIFS('Critères '!$G$207:$G$212,'Résultats ISO FDIS 13485'!M21)+COUNTIFS('Critères '!$G$215:$G$223,'Résultats ISO FDIS 13485'!M21)+COUNTIFS('Critères '!$G$225:$G$243,'Résultats ISO FDIS 13485'!M21)+COUNTIFS('Critères '!$G$245:$G$289,'Résultats ISO FDIS 13485'!M21)+COUNTIFS('Critères '!$G$292:$G$324,'Résultats ISO FDIS 13485'!M21)+COUNTIFS('Critères '!$G$326:$G$362,'Résultats ISO FDIS 13485'!M21)+COUNTIFS('Critères '!$G$364:$G$372,'Résultats ISO FDIS 13485'!M21)+COUNTIFS('Critères '!$G$375:$G$379,'Résultats ISO FDIS 13485'!M21)+COUNTIFS('Critères '!$G$382:$G$427,'Résultats ISO FDIS 13485'!M21)+COUNTIFS('Critères '!$G$429:$G$455,'Résultats ISO FDIS 13485'!M21)+COUNTIFS('Critères '!$G$457:$G$469,'Résultats ISO FDIS 13485'!M21)+COUNTIFS('Critères '!$G$472:$G$495,'Résultats ISO FDIS 13485'!M21)</f>
        <v>335</v>
      </c>
      <c r="O21" s="1185"/>
      <c r="P21" s="1185"/>
      <c r="Q21" s="1185"/>
      <c r="R21" s="1185"/>
      <c r="S21" s="564"/>
      <c r="T21" s="564"/>
    </row>
    <row r="22" spans="1:20">
      <c r="A22" s="174"/>
      <c r="B22" s="175"/>
      <c r="C22" s="175"/>
      <c r="D22" s="175"/>
      <c r="E22" s="175"/>
      <c r="F22" s="175"/>
      <c r="G22" s="175"/>
      <c r="H22" s="175"/>
      <c r="I22" s="175"/>
      <c r="J22" s="175"/>
      <c r="L22" s="1185" t="str">
        <f>'Page accueil'!A28</f>
        <v>FAUX unanime</v>
      </c>
      <c r="M22" s="1194">
        <f>'Page accueil'!B28</f>
        <v>0</v>
      </c>
      <c r="N22" s="1214">
        <f>COUNTIFS('Critères '!$G$19:$G$46,'Résultats ISO FDIS 13485'!M22)+COUNTIFS('Critères '!$G$48:$G$94,'Résultats ISO FDIS 13485'!M22)+COUNTIFS('Critères '!$G$97:$G$108,'Résultats ISO FDIS 13485'!M22)+COUNTIFS('Critères '!$G$110:$G$112,'Résultats ISO FDIS 13485'!M22)+COUNTIFS('Critères '!$G$114:$G$120,'Résultats ISO FDIS 13485'!M22)+COUNTIFS('Critères '!$G$122:$G$145,'Résultats ISO FDIS 13485'!M22)+COUNTIFS('Critères '!$G$147:$G$162,'Résultats ISO FDIS 13485'!M22)+COUNTIFS('Critères '!$G$165:$G$190,'Résultats ISO FDIS 13485'!M22)+COUNTIFS('Critères '!$G$193:$G$195,'Résultats ISO FDIS 13485'!M22)+COUNTIFS('Critères '!$G$197:$G$203,'Résultats ISO FDIS 13485'!M22)+COUNTIFS('Critères '!$G$205:$G$205,'Résultats ISO FDIS 13485'!M22)+COUNTIFS('Critères '!$G$207:$G$212,'Résultats ISO FDIS 13485'!M22)+COUNTIFS('Critères '!$G$215:$G$223,'Résultats ISO FDIS 13485'!M22)+COUNTIFS('Critères '!$G$225:$G$243,'Résultats ISO FDIS 13485'!M22)+COUNTIFS('Critères '!$G$245:$G$289,'Résultats ISO FDIS 13485'!M22)+COUNTIFS('Critères '!$G$292:$G$324,'Résultats ISO FDIS 13485'!M22)+COUNTIFS('Critères '!$G$326:$G$362,'Résultats ISO FDIS 13485'!M22)+COUNTIFS('Critères '!$G$364:$G$372,'Résultats ISO FDIS 13485'!M22)+COUNTIFS('Critères '!$G$375:$G$379,'Résultats ISO FDIS 13485'!M22)+COUNTIFS('Critères '!$G$382:$G$427,'Résultats ISO FDIS 13485'!M22)+COUNTIFS('Critères '!$G$429:$G$455,'Résultats ISO FDIS 13485'!M22)+COUNTIFS('Critères '!$G$457:$G$469,'Résultats ISO FDIS 13485'!M22)+COUNTIFS('Critères '!$G$472:$G$495,'Résultats ISO FDIS 13485'!M22)</f>
        <v>0</v>
      </c>
      <c r="O22" s="1185"/>
      <c r="P22" s="1185"/>
      <c r="Q22" s="1185"/>
      <c r="R22" s="1185"/>
      <c r="S22" s="564"/>
      <c r="T22" s="564"/>
    </row>
    <row r="23" spans="1:20">
      <c r="A23" s="174"/>
      <c r="B23" s="175"/>
      <c r="C23" s="175"/>
      <c r="D23" s="175"/>
      <c r="E23" s="175"/>
      <c r="F23" s="175"/>
      <c r="G23" s="175"/>
      <c r="H23" s="175"/>
      <c r="I23" s="175"/>
      <c r="J23" s="175"/>
      <c r="L23" s="1185" t="b">
        <f>'Page accueil'!A29</f>
        <v>0</v>
      </c>
      <c r="M23" s="1194">
        <f>'Page accueil'!B29</f>
        <v>0.2</v>
      </c>
      <c r="N23" s="1214">
        <f>COUNTIFS('Critères '!$G$19:$G$46,'Résultats ISO FDIS 13485'!M23)+COUNTIFS('Critères '!$G$48:$G$94,'Résultats ISO FDIS 13485'!M23)+COUNTIFS('Critères '!$G$97:$G$108,'Résultats ISO FDIS 13485'!M23)+COUNTIFS('Critères '!$G$110:$G$112,'Résultats ISO FDIS 13485'!M23)+COUNTIFS('Critères '!$G$114:$G$120,'Résultats ISO FDIS 13485'!M23)+COUNTIFS('Critères '!$G$122:$G$145,'Résultats ISO FDIS 13485'!M23)+COUNTIFS('Critères '!$G$147:$G$162,'Résultats ISO FDIS 13485'!M23)+COUNTIFS('Critères '!$G$165:$G$190,'Résultats ISO FDIS 13485'!M23)+COUNTIFS('Critères '!$G$193:$G$195,'Résultats ISO FDIS 13485'!M23)+COUNTIFS('Critères '!$G$197:$G$203,'Résultats ISO FDIS 13485'!M23)+COUNTIFS('Critères '!$G$205:$G$205,'Résultats ISO FDIS 13485'!M23)+COUNTIFS('Critères '!$G$207:$G$212,'Résultats ISO FDIS 13485'!M23)+COUNTIFS('Critères '!$G$215:$G$223,'Résultats ISO FDIS 13485'!M23)+COUNTIFS('Critères '!$G$225:$G$243,'Résultats ISO FDIS 13485'!M23)+COUNTIFS('Critères '!$G$245:$G$289,'Résultats ISO FDIS 13485'!M23)+COUNTIFS('Critères '!$G$292:$G$324,'Résultats ISO FDIS 13485'!M23)+COUNTIFS('Critères '!$G$326:$G$362,'Résultats ISO FDIS 13485'!M23)+COUNTIFS('Critères '!$G$364:$G$372,'Résultats ISO FDIS 13485'!M23)+COUNTIFS('Critères '!$G$375:$G$379,'Résultats ISO FDIS 13485'!M23)+COUNTIFS('Critères '!$G$382:$G$427,'Résultats ISO FDIS 13485'!M23)+COUNTIFS('Critères '!$G$429:$G$455,'Résultats ISO FDIS 13485'!M23)+COUNTIFS('Critères '!$G$457:$G$469,'Résultats ISO FDIS 13485'!M23)+COUNTIFS('Critères '!$G$472:$G$495,'Résultats ISO FDIS 13485'!M23)</f>
        <v>0</v>
      </c>
      <c r="O23" s="1185"/>
      <c r="P23" s="1185"/>
      <c r="Q23" s="1185"/>
      <c r="R23" s="1185"/>
      <c r="S23" s="564"/>
      <c r="T23" s="564"/>
    </row>
    <row r="24" spans="1:20">
      <c r="A24" s="174"/>
      <c r="B24" s="175"/>
      <c r="C24" s="175"/>
      <c r="D24" s="175"/>
      <c r="E24" s="175"/>
      <c r="F24" s="175"/>
      <c r="G24" s="175"/>
      <c r="H24" s="175"/>
      <c r="I24" s="175"/>
      <c r="J24" s="175"/>
      <c r="L24" s="1185" t="str">
        <f>'Page accueil'!A30</f>
        <v>Plutôt FAUX</v>
      </c>
      <c r="M24" s="1194">
        <f>'Page accueil'!B30</f>
        <v>0.4</v>
      </c>
      <c r="N24" s="1214">
        <f>COUNTIFS('Critères '!$G$19:$G$46,'Résultats ISO FDIS 13485'!M24)+COUNTIFS('Critères '!$G$48:$G$94,'Résultats ISO FDIS 13485'!M24)+COUNTIFS('Critères '!$G$97:$G$108,'Résultats ISO FDIS 13485'!M24)+COUNTIFS('Critères '!$G$110:$G$112,'Résultats ISO FDIS 13485'!M24)+COUNTIFS('Critères '!$G$114:$G$120,'Résultats ISO FDIS 13485'!M24)+COUNTIFS('Critères '!$G$122:$G$145,'Résultats ISO FDIS 13485'!M24)+COUNTIFS('Critères '!$G$147:$G$162,'Résultats ISO FDIS 13485'!M24)+COUNTIFS('Critères '!$G$165:$G$190,'Résultats ISO FDIS 13485'!M24)+COUNTIFS('Critères '!$G$193:$G$195,'Résultats ISO FDIS 13485'!M24)+COUNTIFS('Critères '!$G$197:$G$203,'Résultats ISO FDIS 13485'!M24)+COUNTIFS('Critères '!$G$205:$G$205,'Résultats ISO FDIS 13485'!M24)+COUNTIFS('Critères '!$G$207:$G$212,'Résultats ISO FDIS 13485'!M24)+COUNTIFS('Critères '!$G$215:$G$223,'Résultats ISO FDIS 13485'!M24)+COUNTIFS('Critères '!$G$225:$G$243,'Résultats ISO FDIS 13485'!M24)+COUNTIFS('Critères '!$G$245:$G$289,'Résultats ISO FDIS 13485'!M24)+COUNTIFS('Critères '!$G$292:$G$324,'Résultats ISO FDIS 13485'!M24)+COUNTIFS('Critères '!$G$326:$G$362,'Résultats ISO FDIS 13485'!M24)+COUNTIFS('Critères '!$G$364:$G$372,'Résultats ISO FDIS 13485'!M24)+COUNTIFS('Critères '!$G$375:$G$379,'Résultats ISO FDIS 13485'!M24)+COUNTIFS('Critères '!$G$382:$G$427,'Résultats ISO FDIS 13485'!M24)+COUNTIFS('Critères '!$G$429:$G$455,'Résultats ISO FDIS 13485'!M24)+COUNTIFS('Critères '!$G$457:$G$469,'Résultats ISO FDIS 13485'!M24)+COUNTIFS('Critères '!$G$472:$G$495,'Résultats ISO FDIS 13485'!M24)</f>
        <v>0</v>
      </c>
      <c r="O24" s="1185"/>
      <c r="P24" s="1185"/>
      <c r="Q24" s="1185"/>
      <c r="R24" s="1185"/>
      <c r="S24" s="564"/>
      <c r="T24" s="564"/>
    </row>
    <row r="25" spans="1:20" ht="13.5" customHeight="1">
      <c r="A25" s="174"/>
      <c r="B25" s="175"/>
      <c r="C25" s="175"/>
      <c r="D25" s="175"/>
      <c r="E25" s="175"/>
      <c r="F25" s="175"/>
      <c r="G25" s="175"/>
      <c r="H25" s="175"/>
      <c r="I25" s="175"/>
      <c r="J25" s="175"/>
      <c r="L25" s="1185" t="str">
        <f>'Page accueil'!A31</f>
        <v>Plutôt VRAI</v>
      </c>
      <c r="M25" s="1194">
        <f>'Page accueil'!B31</f>
        <v>0.6</v>
      </c>
      <c r="N25" s="1214">
        <f>COUNTIFS('Critères '!$G$19:$G$46,'Résultats ISO FDIS 13485'!M25)+COUNTIFS('Critères '!$G$48:$G$94,'Résultats ISO FDIS 13485'!M25)+COUNTIFS('Critères '!$G$97:$G$108,'Résultats ISO FDIS 13485'!M25)+COUNTIFS('Critères '!$G$110:$G$112,'Résultats ISO FDIS 13485'!M25)+COUNTIFS('Critères '!$G$114:$G$120,'Résultats ISO FDIS 13485'!M25)+COUNTIFS('Critères '!$G$122:$G$145,'Résultats ISO FDIS 13485'!M25)+COUNTIFS('Critères '!$G$147:$G$162,'Résultats ISO FDIS 13485'!M25)+COUNTIFS('Critères '!$G$165:$G$190,'Résultats ISO FDIS 13485'!M25)+COUNTIFS('Critères '!$G$193:$G$195,'Résultats ISO FDIS 13485'!M25)+COUNTIFS('Critères '!$G$197:$G$203,'Résultats ISO FDIS 13485'!M25)+COUNTIFS('Critères '!$G$205:$G$205,'Résultats ISO FDIS 13485'!M25)+COUNTIFS('Critères '!$G$207:$G$212,'Résultats ISO FDIS 13485'!M25)+COUNTIFS('Critères '!$G$215:$G$223,'Résultats ISO FDIS 13485'!M25)+COUNTIFS('Critères '!$G$225:$G$243,'Résultats ISO FDIS 13485'!M25)+COUNTIFS('Critères '!$G$245:$G$289,'Résultats ISO FDIS 13485'!M25)+COUNTIFS('Critères '!$G$292:$G$324,'Résultats ISO FDIS 13485'!M25)+COUNTIFS('Critères '!$G$326:$G$362,'Résultats ISO FDIS 13485'!M25)+COUNTIFS('Critères '!$G$364:$G$372,'Résultats ISO FDIS 13485'!M25)+COUNTIFS('Critères '!$G$375:$G$379,'Résultats ISO FDIS 13485'!M25)+COUNTIFS('Critères '!$G$382:$G$427,'Résultats ISO FDIS 13485'!M25)+COUNTIFS('Critères '!$G$429:$G$455,'Résultats ISO FDIS 13485'!M25)+COUNTIFS('Critères '!$G$457:$G$469,'Résultats ISO FDIS 13485'!M25)+COUNTIFS('Critères '!$G$472:$G$495,'Résultats ISO FDIS 13485'!M25)</f>
        <v>0</v>
      </c>
      <c r="O25" s="1185"/>
      <c r="P25" s="1185"/>
      <c r="Q25" s="1185"/>
      <c r="R25" s="1185"/>
      <c r="S25" s="564"/>
      <c r="T25" s="564"/>
    </row>
    <row r="26" spans="1:20">
      <c r="A26" s="174"/>
      <c r="B26" s="175"/>
      <c r="C26" s="175"/>
      <c r="D26" s="175"/>
      <c r="E26" s="175"/>
      <c r="F26" s="175"/>
      <c r="G26" s="175"/>
      <c r="H26" s="175"/>
      <c r="I26" s="175"/>
      <c r="J26" s="175"/>
      <c r="L26" s="1185" t="b">
        <f>'Page accueil'!A32</f>
        <v>1</v>
      </c>
      <c r="M26" s="1194">
        <f>'Page accueil'!B32</f>
        <v>0.8</v>
      </c>
      <c r="N26" s="1214">
        <f>COUNTIFS('Critères '!$G$19:$G$46,'Résultats ISO FDIS 13485'!M26)+COUNTIFS('Critères '!$G$48:$G$94,'Résultats ISO FDIS 13485'!M26)+COUNTIFS('Critères '!$G$97:$G$108,'Résultats ISO FDIS 13485'!M26)+COUNTIFS('Critères '!$G$110:$G$112,'Résultats ISO FDIS 13485'!M26)+COUNTIFS('Critères '!$G$114:$G$120,'Résultats ISO FDIS 13485'!M26)+COUNTIFS('Critères '!$G$122:$G$145,'Résultats ISO FDIS 13485'!M26)+COUNTIFS('Critères '!$G$147:$G$162,'Résultats ISO FDIS 13485'!M26)+COUNTIFS('Critères '!$G$165:$G$190,'Résultats ISO FDIS 13485'!M26)+COUNTIFS('Critères '!$G$193:$G$195,'Résultats ISO FDIS 13485'!M26)+COUNTIFS('Critères '!$G$197:$G$203,'Résultats ISO FDIS 13485'!M26)+COUNTIFS('Critères '!$G$205:$G$205,'Résultats ISO FDIS 13485'!M26)+COUNTIFS('Critères '!$G$207:$G$212,'Résultats ISO FDIS 13485'!M26)+COUNTIFS('Critères '!$G$215:$G$223,'Résultats ISO FDIS 13485'!M26)+COUNTIFS('Critères '!$G$225:$G$243,'Résultats ISO FDIS 13485'!M26)+COUNTIFS('Critères '!$G$245:$G$289,'Résultats ISO FDIS 13485'!M26)+COUNTIFS('Critères '!$G$292:$G$324,'Résultats ISO FDIS 13485'!M26)+COUNTIFS('Critères '!$G$326:$G$362,'Résultats ISO FDIS 13485'!M26)+COUNTIFS('Critères '!$G$364:$G$372,'Résultats ISO FDIS 13485'!M26)+COUNTIFS('Critères '!$G$375:$G$379,'Résultats ISO FDIS 13485'!M26)+COUNTIFS('Critères '!$G$382:$G$427,'Résultats ISO FDIS 13485'!M26)+COUNTIFS('Critères '!$G$429:$G$455,'Résultats ISO FDIS 13485'!M26)+COUNTIFS('Critères '!$G$457:$G$469,'Résultats ISO FDIS 13485'!M26)+COUNTIFS('Critères '!$G$472:$G$495,'Résultats ISO FDIS 13485'!M26)</f>
        <v>0</v>
      </c>
      <c r="O26" s="1185"/>
      <c r="P26" s="1185"/>
      <c r="Q26" s="1185"/>
      <c r="R26" s="1185"/>
      <c r="S26" s="564"/>
      <c r="T26" s="564"/>
    </row>
    <row r="27" spans="1:20">
      <c r="A27" s="174"/>
      <c r="B27" s="175"/>
      <c r="C27" s="175"/>
      <c r="D27" s="175"/>
      <c r="E27" s="175"/>
      <c r="F27" s="175"/>
      <c r="G27" s="175"/>
      <c r="H27" s="175"/>
      <c r="I27" s="175"/>
      <c r="J27" s="175"/>
      <c r="L27" s="1185" t="str">
        <f>'Page accueil'!A33</f>
        <v>VRAI Prouvé</v>
      </c>
      <c r="M27" s="1194">
        <f>'Page accueil'!B33</f>
        <v>1</v>
      </c>
      <c r="N27" s="1214">
        <f>COUNTIFS('Critères '!$G$19:$G$46,'Résultats ISO FDIS 13485'!M27)+COUNTIFS('Critères '!$G$48:$G$94,'Résultats ISO FDIS 13485'!M27)+COUNTIFS('Critères '!$G$97:$G$108,'Résultats ISO FDIS 13485'!M27)+COUNTIFS('Critères '!$G$110:$G$112,'Résultats ISO FDIS 13485'!M27)+COUNTIFS('Critères '!$G$114:$G$120,'Résultats ISO FDIS 13485'!M27)+COUNTIFS('Critères '!$G$122:$G$145,'Résultats ISO FDIS 13485'!M27)+COUNTIFS('Critères '!$G$147:$G$162,'Résultats ISO FDIS 13485'!M27)+COUNTIFS('Critères '!$G$165:$G$190,'Résultats ISO FDIS 13485'!M27)+COUNTIFS('Critères '!$G$193:$G$195,'Résultats ISO FDIS 13485'!M27)+COUNTIFS('Critères '!$G$197:$G$203,'Résultats ISO FDIS 13485'!M27)+COUNTIFS('Critères '!$G$205:$G$205,'Résultats ISO FDIS 13485'!M27)+COUNTIFS('Critères '!$G$207:$G$212,'Résultats ISO FDIS 13485'!M27)+COUNTIFS('Critères '!$G$215:$G$223,'Résultats ISO FDIS 13485'!M27)+COUNTIFS('Critères '!$G$225:$G$243,'Résultats ISO FDIS 13485'!M27)+COUNTIFS('Critères '!$G$245:$G$289,'Résultats ISO FDIS 13485'!M27)+COUNTIFS('Critères '!$G$292:$G$324,'Résultats ISO FDIS 13485'!M27)+COUNTIFS('Critères '!$G$326:$G$362,'Résultats ISO FDIS 13485'!M27)+COUNTIFS('Critères '!$G$364:$G$372,'Résultats ISO FDIS 13485'!M27)+COUNTIFS('Critères '!$G$375:$G$379,'Résultats ISO FDIS 13485'!M27)+COUNTIFS('Critères '!$G$382:$G$427,'Résultats ISO FDIS 13485'!M27)+COUNTIFS('Critères '!$G$429:$G$455,'Résultats ISO FDIS 13485'!M27)+COUNTIFS('Critères '!$G$457:$G$469,'Résultats ISO FDIS 13485'!M27)+COUNTIFS('Critères '!$G$472:$G$495,'Résultats ISO FDIS 13485'!M27)</f>
        <v>0</v>
      </c>
      <c r="O27" s="1185"/>
      <c r="P27" s="1185"/>
      <c r="Q27" s="1185"/>
      <c r="R27" s="1185"/>
      <c r="S27" s="564"/>
      <c r="T27" s="564"/>
    </row>
    <row r="28" spans="1:20">
      <c r="A28" s="174"/>
      <c r="B28" s="175"/>
      <c r="C28" s="175"/>
      <c r="D28" s="175"/>
      <c r="E28" s="175"/>
      <c r="F28" s="175"/>
      <c r="G28" s="175"/>
      <c r="H28" s="175"/>
      <c r="I28" s="175"/>
      <c r="J28" s="175"/>
      <c r="L28" s="1215" t="s">
        <v>1302</v>
      </c>
      <c r="M28" s="1215"/>
      <c r="N28" s="1177">
        <f>SUM(N21:N27)</f>
        <v>335</v>
      </c>
      <c r="O28" s="1177"/>
      <c r="P28" s="1177"/>
      <c r="Q28" s="1177"/>
      <c r="R28" s="1177"/>
      <c r="S28" s="564"/>
      <c r="T28" s="564"/>
    </row>
    <row r="29" spans="1:20">
      <c r="A29" s="174"/>
      <c r="B29" s="175"/>
      <c r="C29" s="175"/>
      <c r="D29" s="175"/>
      <c r="E29" s="175"/>
      <c r="F29" s="175"/>
      <c r="G29" s="175"/>
      <c r="H29" s="175"/>
      <c r="I29" s="175"/>
      <c r="J29" s="175"/>
      <c r="M29" s="564"/>
      <c r="N29" s="564"/>
      <c r="O29" s="564"/>
      <c r="P29" s="564"/>
      <c r="Q29" s="564"/>
      <c r="R29" s="564"/>
      <c r="S29" s="564"/>
      <c r="T29" s="564"/>
    </row>
    <row r="30" spans="1:20" ht="14.25" customHeight="1">
      <c r="A30" s="174"/>
      <c r="B30" s="175"/>
      <c r="C30" s="175"/>
      <c r="D30" s="175"/>
      <c r="E30" s="175"/>
      <c r="F30" s="175"/>
      <c r="G30" s="175"/>
      <c r="H30" s="175"/>
      <c r="I30" s="175"/>
      <c r="J30" s="175"/>
      <c r="L30" s="1188"/>
      <c r="M30" s="564"/>
      <c r="N30" s="564"/>
      <c r="O30" s="564"/>
      <c r="P30" s="564"/>
      <c r="Q30" s="564"/>
      <c r="R30" s="564"/>
      <c r="S30" s="564"/>
      <c r="T30" s="564"/>
    </row>
    <row r="31" spans="1:20" ht="21" customHeight="1">
      <c r="A31" s="880" t="str">
        <f>IFERROR(IF(N21=0,CONCATENATE("Autodiagnostic complet des ",N28," critères"),CONCATENATE(N28," critères à évaluer, il en reste à faire : ")),"")</f>
        <v xml:space="preserve">335 critères à évaluer, il en reste à faire : </v>
      </c>
      <c r="B31" s="881"/>
      <c r="C31" s="881"/>
      <c r="D31" s="201">
        <f>IF(N21=0,"",N21)</f>
        <v>335</v>
      </c>
      <c r="E31" s="176"/>
      <c r="F31" s="176"/>
      <c r="G31" s="176"/>
      <c r="H31" s="176"/>
      <c r="I31" s="176"/>
      <c r="J31" s="176"/>
      <c r="L31" s="1189"/>
      <c r="M31" s="1190"/>
      <c r="N31" s="1190"/>
      <c r="O31" s="1190"/>
      <c r="P31" s="1190"/>
      <c r="Q31" s="1190"/>
      <c r="R31" s="1190"/>
      <c r="S31" s="564"/>
      <c r="T31" s="564"/>
    </row>
    <row r="32" spans="1:20" ht="14" customHeight="1">
      <c r="A32" s="882" t="s">
        <v>1249</v>
      </c>
      <c r="B32" s="883"/>
      <c r="C32" s="883"/>
      <c r="D32" s="883"/>
      <c r="E32" s="883"/>
      <c r="F32" s="883"/>
      <c r="G32" s="883"/>
      <c r="H32" s="1112"/>
      <c r="I32" s="620"/>
      <c r="J32" s="1208" t="s">
        <v>1385</v>
      </c>
      <c r="K32" s="1191"/>
      <c r="L32" s="1179"/>
      <c r="M32" s="1179"/>
      <c r="N32" s="1179"/>
      <c r="O32" s="1179"/>
      <c r="P32" s="1179"/>
      <c r="Q32" s="1179"/>
      <c r="R32" s="1179"/>
      <c r="S32" s="564"/>
      <c r="T32" s="564"/>
    </row>
    <row r="33" spans="1:23" ht="14" customHeight="1">
      <c r="A33" s="174"/>
      <c r="B33" s="175"/>
      <c r="C33" s="175"/>
      <c r="D33" s="175"/>
      <c r="E33" s="175"/>
      <c r="F33" s="175"/>
      <c r="G33" s="175"/>
      <c r="H33" s="1113"/>
      <c r="I33" s="623" t="str">
        <f>" - - - - -"</f>
        <v xml:space="preserve"> - - - - -</v>
      </c>
      <c r="J33" s="626" t="str">
        <f>CONCATENATE(TEXT('Page accueil'!$A$40,"#%")," ",'Page accueil'!$C$40)</f>
        <v>80% Conforme</v>
      </c>
      <c r="K33" s="1192"/>
      <c r="L33" s="1192"/>
      <c r="M33" s="1192"/>
      <c r="N33" s="1192"/>
      <c r="O33" s="1192"/>
      <c r="P33" s="1192"/>
      <c r="Q33" s="1192"/>
      <c r="R33" s="1192"/>
      <c r="S33" s="564"/>
      <c r="T33" s="564"/>
    </row>
    <row r="34" spans="1:23" ht="14" customHeight="1">
      <c r="A34" s="174"/>
      <c r="B34" s="175"/>
      <c r="C34" s="175"/>
      <c r="D34" s="175"/>
      <c r="E34" s="175"/>
      <c r="F34" s="175"/>
      <c r="G34" s="175"/>
      <c r="H34" s="1114"/>
      <c r="I34" s="624" t="str">
        <f>"- - - - -"</f>
        <v>- - - - -</v>
      </c>
      <c r="J34" s="621" t="str">
        <f>CONCATENATE(TEXT('Page accueil'!$A$39,"#%")," ",'Page accueil'!$C$39)</f>
        <v>60% Convaincant</v>
      </c>
      <c r="K34" s="1193"/>
      <c r="L34" s="1193"/>
      <c r="M34" s="1193"/>
      <c r="N34" s="1193"/>
      <c r="O34" s="1193"/>
      <c r="P34" s="1193"/>
      <c r="Q34" s="1193"/>
      <c r="R34" s="1193"/>
      <c r="S34" s="564"/>
      <c r="T34" s="564"/>
    </row>
    <row r="35" spans="1:23" ht="14" customHeight="1">
      <c r="A35" s="174"/>
      <c r="B35" s="175"/>
      <c r="C35" s="175"/>
      <c r="D35" s="175"/>
      <c r="E35" s="175"/>
      <c r="F35" s="175"/>
      <c r="G35" s="175"/>
      <c r="H35" s="1114"/>
      <c r="I35" s="625" t="str">
        <f>"- - - - -"</f>
        <v>- - - - -</v>
      </c>
      <c r="J35" s="622" t="str">
        <f>CONCATENATE(TEXT('Page accueil'!$A$37,"#%")," ",'Page accueil'!$C$37)</f>
        <v>30% Informel</v>
      </c>
      <c r="K35" s="1193"/>
      <c r="L35" s="1193"/>
      <c r="M35" s="1193"/>
      <c r="N35" s="1193"/>
      <c r="O35" s="1193"/>
      <c r="P35" s="1193"/>
      <c r="Q35" s="1193"/>
      <c r="R35" s="1193"/>
      <c r="S35" s="564"/>
      <c r="T35" s="564"/>
    </row>
    <row r="36" spans="1:23" ht="27" customHeight="1">
      <c r="A36" s="174"/>
      <c r="B36" s="175"/>
      <c r="C36" s="175"/>
      <c r="D36" s="175"/>
      <c r="E36" s="175"/>
      <c r="F36" s="175"/>
      <c r="G36" s="175"/>
      <c r="H36" s="830" t="s">
        <v>1388</v>
      </c>
      <c r="I36" s="830"/>
      <c r="J36" s="831"/>
      <c r="K36" s="1193"/>
      <c r="L36" s="1193"/>
      <c r="M36" s="1193"/>
      <c r="N36" s="1193"/>
      <c r="O36" s="1193"/>
      <c r="P36" s="1193"/>
      <c r="Q36" s="1193"/>
      <c r="R36" s="1193"/>
      <c r="S36" s="564"/>
      <c r="T36" s="564"/>
    </row>
    <row r="37" spans="1:23" ht="32" customHeight="1">
      <c r="A37" s="174"/>
      <c r="B37" s="175"/>
      <c r="C37" s="175"/>
      <c r="D37" s="175"/>
      <c r="E37" s="175"/>
      <c r="F37" s="175"/>
      <c r="G37" s="175"/>
      <c r="H37" s="1118" t="s">
        <v>1261</v>
      </c>
      <c r="I37" s="820" t="s">
        <v>1262</v>
      </c>
      <c r="J37" s="821"/>
      <c r="K37" s="1193"/>
      <c r="L37" s="1193"/>
      <c r="M37" s="1193"/>
      <c r="N37" s="1193"/>
      <c r="O37" s="1193"/>
      <c r="P37" s="1193"/>
      <c r="Q37" s="1193"/>
      <c r="R37" s="1193"/>
      <c r="S37" s="564"/>
      <c r="T37" s="564"/>
    </row>
    <row r="38" spans="1:23" ht="32" customHeight="1">
      <c r="A38" s="174"/>
      <c r="B38" s="175"/>
      <c r="C38" s="175"/>
      <c r="D38" s="175"/>
      <c r="E38" s="175"/>
      <c r="F38" s="175"/>
      <c r="G38" s="175"/>
      <c r="H38" s="1119" t="s">
        <v>1244</v>
      </c>
      <c r="I38" s="672" t="s">
        <v>1243</v>
      </c>
      <c r="J38" s="673"/>
      <c r="K38" s="1192"/>
      <c r="L38" s="1192"/>
      <c r="M38" s="1192"/>
      <c r="N38" s="1192"/>
      <c r="O38" s="1192"/>
      <c r="P38" s="1192"/>
      <c r="Q38" s="1192"/>
      <c r="R38" s="1192"/>
      <c r="S38" s="564"/>
      <c r="T38" s="564"/>
      <c r="U38" s="565"/>
      <c r="V38" s="565"/>
      <c r="W38" s="565"/>
    </row>
    <row r="39" spans="1:23" ht="32" customHeight="1">
      <c r="A39" s="174"/>
      <c r="B39" s="175"/>
      <c r="C39" s="175"/>
      <c r="D39" s="175"/>
      <c r="E39" s="175"/>
      <c r="F39" s="175"/>
      <c r="G39" s="175"/>
      <c r="H39" s="1119" t="s">
        <v>1245</v>
      </c>
      <c r="I39" s="672" t="s">
        <v>1243</v>
      </c>
      <c r="J39" s="673"/>
      <c r="K39" s="1193"/>
      <c r="L39" s="1193"/>
      <c r="M39" s="1193"/>
      <c r="N39" s="1193"/>
      <c r="O39" s="1193"/>
      <c r="P39" s="1193"/>
      <c r="Q39" s="1193"/>
      <c r="R39" s="1193"/>
      <c r="S39" s="564"/>
      <c r="T39" s="564"/>
    </row>
    <row r="40" spans="1:23" ht="32" customHeight="1">
      <c r="A40" s="174"/>
      <c r="B40" s="175"/>
      <c r="C40" s="175"/>
      <c r="D40" s="175"/>
      <c r="E40" s="175"/>
      <c r="F40" s="175"/>
      <c r="G40" s="175"/>
      <c r="H40" s="1120" t="s">
        <v>1246</v>
      </c>
      <c r="I40" s="672" t="s">
        <v>1243</v>
      </c>
      <c r="J40" s="673"/>
      <c r="K40" s="1193"/>
      <c r="L40" s="1193"/>
      <c r="M40" s="1193"/>
      <c r="N40" s="1193"/>
      <c r="O40" s="1193"/>
      <c r="P40" s="1193"/>
      <c r="Q40" s="1193"/>
      <c r="R40" s="1193"/>
      <c r="S40" s="564"/>
      <c r="T40" s="564"/>
    </row>
    <row r="41" spans="1:23" ht="32" customHeight="1">
      <c r="A41" s="174"/>
      <c r="B41" s="175"/>
      <c r="C41" s="175"/>
      <c r="D41" s="175"/>
      <c r="E41" s="175"/>
      <c r="F41" s="175"/>
      <c r="G41" s="175"/>
      <c r="H41" s="1121" t="s">
        <v>1247</v>
      </c>
      <c r="I41" s="1116" t="s">
        <v>1243</v>
      </c>
      <c r="J41" s="1117"/>
      <c r="K41" s="1193"/>
      <c r="L41" s="1193"/>
      <c r="M41" s="1193"/>
      <c r="N41" s="1193"/>
      <c r="O41" s="1193"/>
      <c r="P41" s="1193"/>
      <c r="Q41" s="1193"/>
      <c r="R41" s="1193"/>
      <c r="S41" s="564"/>
      <c r="T41" s="564"/>
    </row>
    <row r="42" spans="1:23" ht="32" customHeight="1">
      <c r="A42" s="174"/>
      <c r="B42" s="175"/>
      <c r="C42" s="175"/>
      <c r="D42" s="175"/>
      <c r="E42" s="175"/>
      <c r="F42" s="175"/>
      <c r="G42" s="175"/>
      <c r="H42" s="1118" t="s">
        <v>1261</v>
      </c>
      <c r="I42" s="820" t="s">
        <v>1262</v>
      </c>
      <c r="J42" s="821"/>
      <c r="K42" s="1193"/>
      <c r="L42" s="1193"/>
      <c r="M42" s="1193"/>
      <c r="N42" s="1193"/>
      <c r="O42" s="1193"/>
      <c r="P42" s="1193"/>
      <c r="Q42" s="1193"/>
      <c r="R42" s="1193"/>
      <c r="S42" s="564"/>
      <c r="T42" s="564"/>
    </row>
    <row r="43" spans="1:23" ht="32" customHeight="1">
      <c r="A43" s="174"/>
      <c r="B43" s="175"/>
      <c r="C43" s="175"/>
      <c r="D43" s="175"/>
      <c r="E43" s="175"/>
      <c r="F43" s="175"/>
      <c r="G43" s="175"/>
      <c r="H43" s="1119" t="s">
        <v>1244</v>
      </c>
      <c r="I43" s="672" t="s">
        <v>1243</v>
      </c>
      <c r="J43" s="673"/>
      <c r="K43" s="1192"/>
      <c r="L43" s="1192"/>
      <c r="M43" s="1192"/>
      <c r="N43" s="1192"/>
      <c r="O43" s="1192"/>
      <c r="P43" s="1192"/>
      <c r="Q43" s="1192"/>
      <c r="R43" s="1192"/>
      <c r="S43" s="564"/>
      <c r="T43" s="564"/>
    </row>
    <row r="44" spans="1:23" ht="32" customHeight="1">
      <c r="A44" s="174"/>
      <c r="B44" s="175"/>
      <c r="C44" s="175"/>
      <c r="D44" s="175"/>
      <c r="E44" s="175"/>
      <c r="F44" s="175"/>
      <c r="G44" s="175"/>
      <c r="H44" s="1119" t="s">
        <v>1245</v>
      </c>
      <c r="I44" s="672" t="s">
        <v>1243</v>
      </c>
      <c r="J44" s="673"/>
      <c r="K44" s="1193"/>
      <c r="L44" s="1193"/>
      <c r="M44" s="1193"/>
      <c r="N44" s="1193"/>
      <c r="O44" s="1193"/>
      <c r="P44" s="1193"/>
      <c r="Q44" s="1193"/>
      <c r="R44" s="1193"/>
      <c r="S44" s="564"/>
      <c r="T44" s="564"/>
    </row>
    <row r="45" spans="1:23" ht="32" customHeight="1">
      <c r="A45" s="174"/>
      <c r="B45" s="175"/>
      <c r="C45" s="175"/>
      <c r="D45" s="175"/>
      <c r="E45" s="175"/>
      <c r="F45" s="175"/>
      <c r="G45" s="175"/>
      <c r="H45" s="1120" t="s">
        <v>1246</v>
      </c>
      <c r="I45" s="672" t="s">
        <v>1243</v>
      </c>
      <c r="J45" s="673"/>
      <c r="K45" s="1193"/>
      <c r="L45" s="1193"/>
      <c r="M45" s="1193"/>
      <c r="N45" s="1193"/>
      <c r="O45" s="1193"/>
      <c r="P45" s="1193"/>
      <c r="Q45" s="1193"/>
      <c r="R45" s="1193"/>
      <c r="S45" s="564"/>
      <c r="T45" s="564"/>
    </row>
    <row r="46" spans="1:23" ht="32" customHeight="1">
      <c r="A46" s="174"/>
      <c r="B46" s="175"/>
      <c r="C46" s="175"/>
      <c r="D46" s="175"/>
      <c r="E46" s="175"/>
      <c r="F46" s="175"/>
      <c r="G46" s="175"/>
      <c r="H46" s="1120" t="s">
        <v>1247</v>
      </c>
      <c r="I46" s="672" t="s">
        <v>1243</v>
      </c>
      <c r="J46" s="673"/>
      <c r="K46" s="1193"/>
      <c r="L46" s="1193"/>
      <c r="M46" s="1193"/>
      <c r="N46" s="1193"/>
      <c r="O46" s="1193"/>
      <c r="P46" s="1193"/>
      <c r="Q46" s="1193"/>
      <c r="R46" s="1193"/>
      <c r="S46" s="564"/>
      <c r="T46" s="564"/>
      <c r="U46" s="565"/>
      <c r="V46" s="565"/>
      <c r="W46" s="565"/>
    </row>
    <row r="47" spans="1:23" ht="25" customHeight="1">
      <c r="A47" s="867" t="s">
        <v>1248</v>
      </c>
      <c r="B47" s="868"/>
      <c r="C47" s="868"/>
      <c r="D47" s="868"/>
      <c r="E47" s="868"/>
      <c r="F47" s="868"/>
      <c r="G47" s="868"/>
      <c r="H47" s="1115"/>
      <c r="I47" s="1115"/>
      <c r="J47" s="1115"/>
      <c r="K47" s="1193"/>
      <c r="L47" s="1193"/>
      <c r="M47" s="1193"/>
      <c r="N47" s="1193"/>
      <c r="O47" s="1193"/>
      <c r="P47" s="1193"/>
      <c r="Q47" s="1193"/>
      <c r="R47" s="1193"/>
      <c r="S47" s="564"/>
      <c r="T47" s="564"/>
      <c r="U47" s="565"/>
      <c r="V47" s="565"/>
      <c r="W47" s="565"/>
    </row>
    <row r="48" spans="1:23" ht="25" customHeight="1">
      <c r="A48" s="832" t="str">
        <f>CONCATENATE("Article ",'Critères '!$A$17," : ",'Critères '!$B$17)</f>
        <v>Article 4 : Système de Management de la Qualité (SMQ)</v>
      </c>
      <c r="B48" s="833"/>
      <c r="C48" s="833"/>
      <c r="D48" s="833"/>
      <c r="E48" s="833"/>
      <c r="F48" s="239" t="str">
        <f>'Critères '!$D$17</f>
        <v/>
      </c>
      <c r="G48" s="834" t="str">
        <f>'Critères '!$E$17</f>
        <v/>
      </c>
      <c r="H48" s="834"/>
      <c r="I48" s="834"/>
      <c r="J48" s="612" t="str">
        <f>'Critères '!$F$17</f>
        <v/>
      </c>
      <c r="K48" s="1194"/>
      <c r="L48" s="1194"/>
      <c r="M48" s="1194"/>
      <c r="N48" s="1194"/>
      <c r="O48" s="1194"/>
      <c r="P48" s="1194"/>
      <c r="Q48" s="1194"/>
      <c r="R48" s="1194"/>
      <c r="S48" s="564"/>
      <c r="T48" s="564"/>
      <c r="U48" s="565"/>
      <c r="V48" s="565"/>
      <c r="W48" s="565"/>
    </row>
    <row r="49" spans="1:23" ht="25" customHeight="1">
      <c r="A49" s="212"/>
      <c r="B49" s="206"/>
      <c r="C49" s="775"/>
      <c r="D49" s="775"/>
      <c r="E49" s="775"/>
      <c r="F49" s="205"/>
      <c r="G49" s="205"/>
      <c r="H49" s="205"/>
      <c r="I49" s="205"/>
      <c r="J49" s="205"/>
      <c r="S49" s="564"/>
      <c r="T49" s="564"/>
      <c r="U49" s="565"/>
      <c r="V49" s="565"/>
      <c r="W49" s="565"/>
    </row>
    <row r="50" spans="1:23" ht="25" customHeight="1">
      <c r="A50" s="208"/>
      <c r="B50" s="205"/>
      <c r="C50" s="205"/>
      <c r="D50" s="14"/>
      <c r="E50" s="15"/>
      <c r="F50" s="233" t="s">
        <v>1261</v>
      </c>
      <c r="G50" s="842" t="s">
        <v>1262</v>
      </c>
      <c r="H50" s="842"/>
      <c r="I50" s="842"/>
      <c r="J50" s="843"/>
      <c r="K50" s="1195"/>
      <c r="L50" s="1195"/>
      <c r="M50" s="1195"/>
      <c r="N50" s="1195"/>
      <c r="O50" s="1195"/>
      <c r="P50" s="1195"/>
      <c r="Q50" s="1195"/>
      <c r="R50" s="1195"/>
      <c r="S50" s="564"/>
      <c r="T50" s="564"/>
      <c r="U50" s="565"/>
      <c r="V50" s="565"/>
      <c r="W50" s="565"/>
    </row>
    <row r="51" spans="1:23" ht="25" customHeight="1">
      <c r="A51" s="208"/>
      <c r="B51" s="15"/>
      <c r="C51" s="15"/>
      <c r="D51" s="15"/>
      <c r="E51" s="15"/>
      <c r="F51" s="234" t="s">
        <v>1244</v>
      </c>
      <c r="G51" s="850" t="s">
        <v>1243</v>
      </c>
      <c r="H51" s="850"/>
      <c r="I51" s="850"/>
      <c r="J51" s="851"/>
      <c r="K51" s="1183"/>
      <c r="L51" s="1183"/>
      <c r="M51" s="1183"/>
      <c r="N51" s="1183"/>
      <c r="O51" s="1183"/>
      <c r="P51" s="1183"/>
      <c r="Q51" s="1183"/>
      <c r="R51" s="1183"/>
      <c r="S51" s="564"/>
      <c r="T51" s="564"/>
      <c r="U51" s="565"/>
      <c r="V51" s="565"/>
      <c r="W51" s="565"/>
    </row>
    <row r="52" spans="1:23" ht="25" customHeight="1">
      <c r="A52" s="208"/>
      <c r="B52" s="15"/>
      <c r="C52" s="15"/>
      <c r="D52" s="15"/>
      <c r="E52" s="15"/>
      <c r="F52" s="235"/>
      <c r="G52" s="850"/>
      <c r="H52" s="850"/>
      <c r="I52" s="850"/>
      <c r="J52" s="851"/>
      <c r="K52" s="1183"/>
      <c r="L52" s="1183"/>
      <c r="M52" s="1183"/>
      <c r="N52" s="1183"/>
      <c r="O52" s="1183"/>
      <c r="P52" s="1183"/>
      <c r="Q52" s="1183"/>
      <c r="R52" s="1183"/>
      <c r="S52" s="564"/>
      <c r="T52" s="564"/>
      <c r="U52" s="565"/>
      <c r="V52" s="565"/>
      <c r="W52" s="565"/>
    </row>
    <row r="53" spans="1:23" ht="25" customHeight="1">
      <c r="A53" s="208"/>
      <c r="B53" s="15"/>
      <c r="C53" s="15"/>
      <c r="D53" s="15"/>
      <c r="E53" s="15"/>
      <c r="F53" s="234" t="s">
        <v>1245</v>
      </c>
      <c r="G53" s="850" t="s">
        <v>1243</v>
      </c>
      <c r="H53" s="850"/>
      <c r="I53" s="850"/>
      <c r="J53" s="851"/>
      <c r="K53" s="1183"/>
      <c r="L53" s="1183"/>
      <c r="M53" s="1183"/>
      <c r="N53" s="1183"/>
      <c r="O53" s="1183"/>
      <c r="P53" s="1183"/>
      <c r="Q53" s="1183"/>
      <c r="R53" s="1183"/>
      <c r="S53" s="564"/>
      <c r="T53" s="564"/>
      <c r="U53" s="565"/>
      <c r="V53" s="565"/>
      <c r="W53" s="565"/>
    </row>
    <row r="54" spans="1:23" ht="25" customHeight="1">
      <c r="A54" s="208"/>
      <c r="B54" s="15"/>
      <c r="C54" s="15"/>
      <c r="D54" s="15"/>
      <c r="E54" s="15"/>
      <c r="F54" s="236" t="s">
        <v>1246</v>
      </c>
      <c r="G54" s="345" t="s">
        <v>1243</v>
      </c>
      <c r="H54" s="345"/>
      <c r="I54" s="345"/>
      <c r="J54" s="614"/>
      <c r="K54" s="1183"/>
      <c r="L54" s="1183"/>
      <c r="M54" s="1183"/>
      <c r="N54" s="1183"/>
      <c r="O54" s="1183"/>
      <c r="P54" s="1183"/>
      <c r="Q54" s="1183"/>
      <c r="R54" s="1183"/>
      <c r="S54" s="564"/>
      <c r="T54" s="564"/>
      <c r="U54" s="565"/>
      <c r="V54" s="565"/>
      <c r="W54" s="565"/>
    </row>
    <row r="55" spans="1:23" ht="25" customHeight="1">
      <c r="A55" s="208"/>
      <c r="B55" s="15"/>
      <c r="C55" s="15"/>
      <c r="D55" s="15"/>
      <c r="E55" s="15"/>
      <c r="F55" s="236" t="s">
        <v>1247</v>
      </c>
      <c r="G55" s="345" t="s">
        <v>1243</v>
      </c>
      <c r="H55" s="345"/>
      <c r="I55" s="345"/>
      <c r="J55" s="614"/>
      <c r="K55" s="1183"/>
      <c r="L55" s="1183"/>
      <c r="M55" s="1183"/>
      <c r="N55" s="1183"/>
      <c r="O55" s="1183"/>
      <c r="P55" s="1183"/>
      <c r="Q55" s="1183"/>
      <c r="R55" s="1183"/>
      <c r="S55" s="564"/>
      <c r="T55" s="564"/>
      <c r="U55" s="565"/>
      <c r="V55" s="565"/>
      <c r="W55" s="565"/>
    </row>
    <row r="56" spans="1:23" ht="25" customHeight="1">
      <c r="A56" s="211"/>
      <c r="B56" s="33"/>
      <c r="C56" s="33"/>
      <c r="D56" s="33"/>
      <c r="E56" s="33"/>
      <c r="F56" s="346"/>
      <c r="G56" s="347"/>
      <c r="H56" s="347"/>
      <c r="I56" s="347"/>
      <c r="J56" s="347"/>
      <c r="K56" s="1193"/>
      <c r="L56" s="1193"/>
      <c r="M56" s="1193"/>
      <c r="N56" s="1193"/>
      <c r="O56" s="1193"/>
      <c r="P56" s="1193"/>
      <c r="Q56" s="1193"/>
      <c r="R56" s="1193"/>
      <c r="S56" s="564"/>
      <c r="T56" s="564"/>
      <c r="U56" s="565"/>
      <c r="V56" s="565"/>
      <c r="W56" s="565"/>
    </row>
    <row r="57" spans="1:23" ht="25" customHeight="1">
      <c r="A57" s="840" t="str">
        <f>CONCATENATE("Article ",'Critères '!$A$95," : ",'Critères '!$B$95)</f>
        <v>Article 5 : Gestion des responsabilités</v>
      </c>
      <c r="B57" s="841"/>
      <c r="C57" s="841"/>
      <c r="D57" s="841"/>
      <c r="E57" s="841"/>
      <c r="F57" s="214" t="str">
        <f>'Critères '!$D$95</f>
        <v/>
      </c>
      <c r="G57" s="835" t="str">
        <f>'Critères '!$E$95</f>
        <v/>
      </c>
      <c r="H57" s="835"/>
      <c r="I57" s="835"/>
      <c r="J57" s="613" t="str">
        <f>'Critères '!$F$95</f>
        <v/>
      </c>
      <c r="K57" s="1194"/>
      <c r="L57" s="1194"/>
      <c r="M57" s="1194"/>
      <c r="N57" s="1194"/>
      <c r="O57" s="1194"/>
      <c r="P57" s="1194"/>
      <c r="Q57" s="1194"/>
      <c r="R57" s="1194"/>
      <c r="S57" s="564"/>
      <c r="T57" s="564"/>
      <c r="U57" s="565"/>
      <c r="V57" s="565"/>
      <c r="W57" s="565"/>
    </row>
    <row r="58" spans="1:23" ht="25" customHeight="1">
      <c r="A58" s="212"/>
      <c r="B58" s="206"/>
      <c r="C58" s="207"/>
      <c r="D58" s="207"/>
      <c r="E58" s="207"/>
      <c r="F58" s="205"/>
      <c r="G58" s="205"/>
      <c r="H58" s="205"/>
      <c r="I58" s="205"/>
      <c r="J58" s="205"/>
      <c r="S58" s="564"/>
      <c r="T58" s="564"/>
      <c r="U58" s="565"/>
      <c r="V58" s="565"/>
      <c r="W58" s="565"/>
    </row>
    <row r="59" spans="1:23" ht="25" customHeight="1">
      <c r="A59" s="208"/>
      <c r="B59" s="32"/>
      <c r="C59" s="32"/>
      <c r="D59" s="14"/>
      <c r="E59" s="15"/>
      <c r="F59" s="229" t="s">
        <v>1261</v>
      </c>
      <c r="G59" s="844" t="s">
        <v>1262</v>
      </c>
      <c r="H59" s="844"/>
      <c r="I59" s="844"/>
      <c r="J59" s="845"/>
      <c r="K59" s="1195"/>
      <c r="L59" s="1195"/>
      <c r="M59" s="1195"/>
      <c r="N59" s="1195"/>
      <c r="O59" s="1195"/>
      <c r="P59" s="1195"/>
      <c r="Q59" s="1195"/>
      <c r="R59" s="1195"/>
      <c r="S59" s="564"/>
      <c r="T59" s="564"/>
      <c r="U59" s="565"/>
      <c r="V59" s="565"/>
      <c r="W59" s="565"/>
    </row>
    <row r="60" spans="1:23" ht="25" customHeight="1">
      <c r="A60" s="208"/>
      <c r="B60" s="15"/>
      <c r="C60" s="15"/>
      <c r="D60" s="15"/>
      <c r="E60" s="15"/>
      <c r="F60" s="230" t="s">
        <v>1244</v>
      </c>
      <c r="G60" s="761" t="s">
        <v>1243</v>
      </c>
      <c r="H60" s="761"/>
      <c r="I60" s="761"/>
      <c r="J60" s="819"/>
      <c r="K60" s="1183"/>
      <c r="L60" s="1183"/>
      <c r="M60" s="1183"/>
      <c r="N60" s="1183"/>
      <c r="O60" s="1183"/>
      <c r="P60" s="1183"/>
      <c r="Q60" s="1183"/>
      <c r="R60" s="1183"/>
      <c r="S60" s="564"/>
      <c r="T60" s="564"/>
      <c r="U60" s="565"/>
      <c r="V60" s="565"/>
      <c r="W60" s="565"/>
    </row>
    <row r="61" spans="1:23" ht="25" customHeight="1">
      <c r="A61" s="208"/>
      <c r="B61" s="15"/>
      <c r="C61" s="15"/>
      <c r="D61" s="15"/>
      <c r="E61" s="15"/>
      <c r="F61" s="231"/>
      <c r="G61" s="761"/>
      <c r="H61" s="761"/>
      <c r="I61" s="761"/>
      <c r="J61" s="819"/>
      <c r="K61" s="1183"/>
      <c r="L61" s="1183"/>
      <c r="M61" s="1183"/>
      <c r="N61" s="1183"/>
      <c r="O61" s="1183"/>
      <c r="P61" s="1183"/>
      <c r="Q61" s="1183"/>
      <c r="R61" s="1183"/>
      <c r="S61" s="564"/>
      <c r="T61" s="564"/>
      <c r="U61" s="565"/>
      <c r="V61" s="565"/>
      <c r="W61" s="565"/>
    </row>
    <row r="62" spans="1:23" ht="25" customHeight="1">
      <c r="A62" s="208"/>
      <c r="B62" s="15"/>
      <c r="C62" s="15"/>
      <c r="D62" s="15"/>
      <c r="E62" s="15"/>
      <c r="F62" s="230" t="s">
        <v>1245</v>
      </c>
      <c r="G62" s="761" t="s">
        <v>1243</v>
      </c>
      <c r="H62" s="761"/>
      <c r="I62" s="761"/>
      <c r="J62" s="819"/>
      <c r="K62" s="1183"/>
      <c r="L62" s="1183"/>
      <c r="M62" s="1183"/>
      <c r="N62" s="1183"/>
      <c r="O62" s="1183"/>
      <c r="P62" s="1183"/>
      <c r="Q62" s="1183"/>
      <c r="R62" s="1183"/>
      <c r="S62" s="564"/>
      <c r="T62" s="564"/>
      <c r="U62" s="565"/>
      <c r="V62" s="565"/>
      <c r="W62" s="565"/>
    </row>
    <row r="63" spans="1:23" ht="25" customHeight="1">
      <c r="A63" s="208"/>
      <c r="B63" s="15"/>
      <c r="C63" s="15"/>
      <c r="D63" s="15"/>
      <c r="E63" s="15"/>
      <c r="F63" s="232" t="s">
        <v>1246</v>
      </c>
      <c r="G63" s="245" t="s">
        <v>1243</v>
      </c>
      <c r="H63" s="245"/>
      <c r="I63" s="245"/>
      <c r="J63" s="614"/>
      <c r="K63" s="1183"/>
      <c r="L63" s="1183"/>
      <c r="M63" s="1183"/>
      <c r="N63" s="1183"/>
      <c r="O63" s="1183"/>
      <c r="P63" s="1183"/>
      <c r="Q63" s="1183"/>
      <c r="R63" s="1183"/>
      <c r="S63" s="564"/>
      <c r="T63" s="564"/>
      <c r="U63" s="565"/>
      <c r="V63" s="565"/>
      <c r="W63" s="565"/>
    </row>
    <row r="64" spans="1:23" ht="25" customHeight="1">
      <c r="A64" s="208"/>
      <c r="B64" s="15"/>
      <c r="C64" s="15"/>
      <c r="D64" s="15"/>
      <c r="E64" s="15"/>
      <c r="F64" s="232" t="s">
        <v>1247</v>
      </c>
      <c r="G64" s="245" t="s">
        <v>1243</v>
      </c>
      <c r="H64" s="245"/>
      <c r="I64" s="245"/>
      <c r="J64" s="614"/>
      <c r="K64" s="1183"/>
      <c r="L64" s="1183"/>
      <c r="M64" s="1183"/>
      <c r="N64" s="1183"/>
      <c r="O64" s="1183"/>
      <c r="P64" s="1183"/>
      <c r="Q64" s="1183"/>
      <c r="R64" s="1183"/>
      <c r="S64" s="564"/>
      <c r="T64" s="564"/>
      <c r="U64" s="565"/>
      <c r="V64" s="565"/>
      <c r="W64" s="565"/>
    </row>
    <row r="65" spans="1:23" ht="25" customHeight="1">
      <c r="A65" s="209"/>
      <c r="B65" s="210"/>
      <c r="C65" s="210"/>
      <c r="D65" s="210"/>
      <c r="E65" s="210"/>
      <c r="F65" s="210"/>
      <c r="G65" s="210"/>
      <c r="H65" s="210"/>
      <c r="I65" s="210"/>
      <c r="J65" s="210"/>
      <c r="S65" s="564"/>
      <c r="T65" s="564"/>
      <c r="U65" s="565"/>
      <c r="V65" s="565"/>
      <c r="W65" s="565"/>
    </row>
    <row r="66" spans="1:23" ht="25" customHeight="1">
      <c r="A66" s="836" t="str">
        <f>CONCATENATE("Article ",'Critères '!$A$191," : ",'Critères '!$B$191)</f>
        <v>Article 6 : Management des ressources</v>
      </c>
      <c r="B66" s="837"/>
      <c r="C66" s="837"/>
      <c r="D66" s="837"/>
      <c r="E66" s="837"/>
      <c r="F66" s="238" t="str">
        <f>'Critères '!$D$191</f>
        <v/>
      </c>
      <c r="G66" s="846" t="str">
        <f>'Critères '!$E$191</f>
        <v/>
      </c>
      <c r="H66" s="846"/>
      <c r="I66" s="846"/>
      <c r="J66" s="609" t="str">
        <f>'Critères '!$F$191</f>
        <v/>
      </c>
      <c r="K66" s="1194"/>
      <c r="L66" s="1194"/>
      <c r="M66" s="1194"/>
      <c r="N66" s="1194"/>
      <c r="O66" s="1194"/>
      <c r="P66" s="1194"/>
      <c r="Q66" s="1194"/>
      <c r="R66" s="1194"/>
      <c r="S66" s="564"/>
      <c r="T66" s="564"/>
      <c r="U66" s="565"/>
      <c r="V66" s="565"/>
      <c r="W66" s="565"/>
    </row>
    <row r="67" spans="1:23" ht="25" customHeight="1">
      <c r="A67" s="212"/>
      <c r="B67" s="206"/>
      <c r="C67" s="775"/>
      <c r="D67" s="775"/>
      <c r="E67" s="775"/>
      <c r="F67" s="205"/>
      <c r="G67" s="205"/>
      <c r="H67" s="205"/>
      <c r="I67" s="205"/>
      <c r="J67" s="205"/>
      <c r="S67" s="564"/>
      <c r="T67" s="564"/>
      <c r="U67" s="565"/>
      <c r="V67" s="565"/>
      <c r="W67" s="565"/>
    </row>
    <row r="68" spans="1:23" ht="25" customHeight="1">
      <c r="A68" s="208"/>
      <c r="B68" s="32"/>
      <c r="C68" s="32"/>
      <c r="D68" s="14"/>
      <c r="E68" s="15"/>
      <c r="F68" s="225" t="s">
        <v>1261</v>
      </c>
      <c r="G68" s="844" t="s">
        <v>1262</v>
      </c>
      <c r="H68" s="844"/>
      <c r="I68" s="844"/>
      <c r="J68" s="845"/>
      <c r="K68" s="1195"/>
      <c r="L68" s="1195"/>
      <c r="M68" s="1195"/>
      <c r="N68" s="1195"/>
      <c r="O68" s="1195"/>
      <c r="P68" s="1195"/>
      <c r="Q68" s="1195"/>
      <c r="R68" s="1195"/>
      <c r="S68" s="564"/>
      <c r="T68" s="564"/>
      <c r="U68" s="565"/>
      <c r="V68" s="565"/>
      <c r="W68" s="565"/>
    </row>
    <row r="69" spans="1:23" ht="25" customHeight="1">
      <c r="A69" s="208"/>
      <c r="B69" s="15"/>
      <c r="C69" s="15"/>
      <c r="D69" s="15"/>
      <c r="E69" s="15"/>
      <c r="F69" s="226" t="s">
        <v>1244</v>
      </c>
      <c r="G69" s="761" t="s">
        <v>1243</v>
      </c>
      <c r="H69" s="761"/>
      <c r="I69" s="761"/>
      <c r="J69" s="819"/>
      <c r="K69" s="1183"/>
      <c r="L69" s="1183"/>
      <c r="M69" s="1183"/>
      <c r="N69" s="1183"/>
      <c r="O69" s="1183"/>
      <c r="P69" s="1183"/>
      <c r="Q69" s="1183"/>
      <c r="R69" s="1183"/>
      <c r="S69" s="564"/>
      <c r="T69" s="564"/>
      <c r="U69" s="565"/>
      <c r="V69" s="565"/>
      <c r="W69" s="565"/>
    </row>
    <row r="70" spans="1:23" ht="25" customHeight="1">
      <c r="A70" s="208"/>
      <c r="B70" s="15"/>
      <c r="C70" s="15"/>
      <c r="D70" s="15"/>
      <c r="E70" s="15"/>
      <c r="F70" s="227"/>
      <c r="G70" s="761"/>
      <c r="H70" s="761"/>
      <c r="I70" s="761"/>
      <c r="J70" s="819"/>
      <c r="K70" s="1183"/>
      <c r="L70" s="1183"/>
      <c r="M70" s="1183"/>
      <c r="N70" s="1183"/>
      <c r="O70" s="1183"/>
      <c r="P70" s="1183"/>
      <c r="Q70" s="1183"/>
      <c r="R70" s="1183"/>
      <c r="S70" s="564"/>
      <c r="T70" s="564"/>
      <c r="U70" s="565"/>
      <c r="V70" s="565"/>
      <c r="W70" s="565"/>
    </row>
    <row r="71" spans="1:23" ht="25" customHeight="1">
      <c r="A71" s="208"/>
      <c r="B71" s="15"/>
      <c r="C71" s="15"/>
      <c r="D71" s="15"/>
      <c r="E71" s="15"/>
      <c r="F71" s="226" t="s">
        <v>1245</v>
      </c>
      <c r="G71" s="761" t="s">
        <v>1243</v>
      </c>
      <c r="H71" s="761"/>
      <c r="I71" s="761"/>
      <c r="J71" s="819"/>
      <c r="K71" s="1183"/>
      <c r="L71" s="1183"/>
      <c r="M71" s="1183"/>
      <c r="N71" s="1183"/>
      <c r="O71" s="1183"/>
      <c r="P71" s="1183"/>
      <c r="Q71" s="1183"/>
      <c r="R71" s="1183"/>
      <c r="S71" s="564"/>
      <c r="T71" s="564"/>
      <c r="U71" s="565"/>
      <c r="V71" s="565"/>
      <c r="W71" s="565"/>
    </row>
    <row r="72" spans="1:23" ht="25" customHeight="1">
      <c r="A72" s="208"/>
      <c r="B72" s="15"/>
      <c r="C72" s="15"/>
      <c r="D72" s="15"/>
      <c r="E72" s="15"/>
      <c r="F72" s="228" t="s">
        <v>1246</v>
      </c>
      <c r="G72" s="245" t="s">
        <v>1243</v>
      </c>
      <c r="H72" s="245"/>
      <c r="I72" s="245"/>
      <c r="J72" s="614"/>
      <c r="K72" s="1183"/>
      <c r="L72" s="1183"/>
      <c r="M72" s="1183"/>
      <c r="N72" s="1183"/>
      <c r="O72" s="1183"/>
      <c r="P72" s="1183"/>
      <c r="Q72" s="1183"/>
      <c r="R72" s="1183"/>
      <c r="S72" s="564"/>
      <c r="T72" s="564"/>
      <c r="U72" s="565"/>
      <c r="V72" s="565"/>
      <c r="W72" s="565"/>
    </row>
    <row r="73" spans="1:23" ht="25" customHeight="1">
      <c r="A73" s="208"/>
      <c r="B73" s="15"/>
      <c r="C73" s="15"/>
      <c r="D73" s="15"/>
      <c r="E73" s="15"/>
      <c r="F73" s="228" t="s">
        <v>1247</v>
      </c>
      <c r="G73" s="245" t="s">
        <v>1243</v>
      </c>
      <c r="H73" s="245"/>
      <c r="I73" s="245"/>
      <c r="J73" s="614"/>
      <c r="K73" s="1183"/>
      <c r="L73" s="1183"/>
      <c r="M73" s="1183"/>
      <c r="N73" s="1183"/>
      <c r="O73" s="1183"/>
      <c r="P73" s="1183"/>
      <c r="Q73" s="1183"/>
      <c r="R73" s="1183"/>
      <c r="S73" s="564"/>
      <c r="T73" s="564"/>
      <c r="U73" s="565"/>
      <c r="V73" s="565"/>
      <c r="W73" s="565"/>
    </row>
    <row r="74" spans="1:23" ht="25" customHeight="1">
      <c r="A74" s="213"/>
      <c r="B74" s="205"/>
      <c r="C74" s="205"/>
      <c r="D74" s="205"/>
      <c r="E74" s="205"/>
      <c r="F74" s="205"/>
      <c r="G74" s="205"/>
      <c r="H74" s="205"/>
      <c r="I74" s="205"/>
      <c r="J74" s="205"/>
      <c r="S74" s="564"/>
      <c r="T74" s="564"/>
      <c r="U74" s="565"/>
      <c r="V74" s="565"/>
      <c r="W74" s="565"/>
    </row>
    <row r="75" spans="1:23" ht="25" customHeight="1">
      <c r="A75" s="847" t="str">
        <f>CONCATENATE("Article ",'Critères '!$A$213," : ",'Critères '!$B$213)</f>
        <v>Article 7 : Réalisation du produit</v>
      </c>
      <c r="B75" s="848"/>
      <c r="C75" s="848"/>
      <c r="D75" s="848"/>
      <c r="E75" s="848"/>
      <c r="F75" s="215" t="str">
        <f>'Critères '!$D$213</f>
        <v/>
      </c>
      <c r="G75" s="849" t="str">
        <f>'Critères '!$E$213</f>
        <v/>
      </c>
      <c r="H75" s="849"/>
      <c r="I75" s="849"/>
      <c r="J75" s="610" t="str">
        <f>'Critères '!$F$213</f>
        <v/>
      </c>
      <c r="K75" s="1194"/>
      <c r="L75" s="1194"/>
      <c r="M75" s="1194"/>
      <c r="N75" s="1194"/>
      <c r="O75" s="1194"/>
      <c r="P75" s="1194"/>
      <c r="Q75" s="1194"/>
      <c r="R75" s="1194"/>
      <c r="S75" s="564"/>
      <c r="T75" s="564"/>
      <c r="U75" s="565"/>
      <c r="V75" s="565"/>
      <c r="W75" s="565"/>
    </row>
    <row r="76" spans="1:23" ht="25" customHeight="1">
      <c r="A76" s="212"/>
      <c r="B76" s="206"/>
      <c r="C76" s="775"/>
      <c r="D76" s="775"/>
      <c r="E76" s="775"/>
      <c r="F76" s="205"/>
      <c r="G76" s="205"/>
      <c r="H76" s="205"/>
      <c r="I76" s="205"/>
      <c r="J76" s="205"/>
      <c r="S76" s="564"/>
      <c r="T76" s="564"/>
      <c r="U76" s="565"/>
      <c r="V76" s="565"/>
      <c r="W76" s="565"/>
    </row>
    <row r="77" spans="1:23" ht="25" customHeight="1">
      <c r="A77" s="208"/>
      <c r="B77" s="32"/>
      <c r="C77" s="32"/>
      <c r="D77" s="14"/>
      <c r="E77" s="15"/>
      <c r="F77" s="221" t="s">
        <v>1261</v>
      </c>
      <c r="G77" s="820" t="s">
        <v>1262</v>
      </c>
      <c r="H77" s="820"/>
      <c r="I77" s="820"/>
      <c r="J77" s="821"/>
      <c r="K77" s="1195"/>
      <c r="L77" s="1195"/>
      <c r="M77" s="1195"/>
      <c r="N77" s="1195"/>
      <c r="O77" s="1195"/>
      <c r="P77" s="1195"/>
      <c r="Q77" s="1195"/>
      <c r="R77" s="1195"/>
      <c r="S77" s="564"/>
      <c r="T77" s="564"/>
      <c r="U77" s="565"/>
      <c r="V77" s="565"/>
      <c r="W77" s="565"/>
    </row>
    <row r="78" spans="1:23" ht="25" customHeight="1">
      <c r="A78" s="208"/>
      <c r="B78" s="15"/>
      <c r="C78" s="15"/>
      <c r="D78" s="15"/>
      <c r="E78" s="15"/>
      <c r="F78" s="222" t="s">
        <v>1244</v>
      </c>
      <c r="G78" s="672" t="s">
        <v>1243</v>
      </c>
      <c r="H78" s="672"/>
      <c r="I78" s="672"/>
      <c r="J78" s="673"/>
      <c r="K78" s="1183"/>
      <c r="L78" s="1183"/>
      <c r="M78" s="1183"/>
      <c r="N78" s="1183"/>
      <c r="O78" s="1183"/>
      <c r="P78" s="1183"/>
      <c r="Q78" s="1183"/>
      <c r="R78" s="1183"/>
      <c r="S78" s="564"/>
      <c r="T78" s="564"/>
      <c r="U78" s="565"/>
      <c r="V78" s="565"/>
      <c r="W78" s="565"/>
    </row>
    <row r="79" spans="1:23" ht="25" customHeight="1">
      <c r="A79" s="208"/>
      <c r="B79" s="15"/>
      <c r="C79" s="15"/>
      <c r="D79" s="15"/>
      <c r="E79" s="15"/>
      <c r="F79" s="223"/>
      <c r="G79" s="672"/>
      <c r="H79" s="672"/>
      <c r="I79" s="672"/>
      <c r="J79" s="673"/>
      <c r="K79" s="1183"/>
      <c r="L79" s="1183"/>
      <c r="M79" s="1183"/>
      <c r="N79" s="1183"/>
      <c r="O79" s="1183"/>
      <c r="P79" s="1183"/>
      <c r="Q79" s="1183"/>
      <c r="R79" s="1183"/>
      <c r="S79" s="564"/>
      <c r="T79" s="564"/>
      <c r="U79" s="565"/>
      <c r="V79" s="565"/>
      <c r="W79" s="565"/>
    </row>
    <row r="80" spans="1:23" ht="25" customHeight="1">
      <c r="A80" s="208"/>
      <c r="B80" s="15"/>
      <c r="C80" s="15"/>
      <c r="D80" s="15"/>
      <c r="E80" s="15"/>
      <c r="F80" s="222" t="s">
        <v>1245</v>
      </c>
      <c r="G80" s="672" t="s">
        <v>1243</v>
      </c>
      <c r="H80" s="672"/>
      <c r="I80" s="672"/>
      <c r="J80" s="673"/>
      <c r="K80" s="1183"/>
      <c r="L80" s="1183"/>
      <c r="M80" s="1183"/>
      <c r="N80" s="1183"/>
      <c r="O80" s="1183"/>
      <c r="P80" s="1183"/>
      <c r="Q80" s="1183"/>
      <c r="R80" s="1183"/>
      <c r="S80" s="564"/>
      <c r="T80" s="564"/>
      <c r="U80" s="565"/>
      <c r="V80" s="565"/>
      <c r="W80" s="565"/>
    </row>
    <row r="81" spans="1:23" ht="25" customHeight="1">
      <c r="A81" s="208"/>
      <c r="B81" s="15"/>
      <c r="C81" s="15"/>
      <c r="D81" s="15"/>
      <c r="E81" s="15"/>
      <c r="F81" s="224" t="s">
        <v>1246</v>
      </c>
      <c r="G81" s="251" t="s">
        <v>1243</v>
      </c>
      <c r="H81" s="251"/>
      <c r="I81" s="251"/>
      <c r="J81" s="608"/>
      <c r="K81" s="1183"/>
      <c r="L81" s="1183"/>
      <c r="M81" s="1183"/>
      <c r="N81" s="1183"/>
      <c r="O81" s="1183"/>
      <c r="P81" s="1183"/>
      <c r="Q81" s="1183"/>
      <c r="R81" s="1183"/>
      <c r="S81" s="564"/>
      <c r="T81" s="564"/>
      <c r="U81" s="565"/>
      <c r="V81" s="565"/>
      <c r="W81" s="565"/>
    </row>
    <row r="82" spans="1:23" ht="25" customHeight="1">
      <c r="A82" s="208"/>
      <c r="B82" s="15"/>
      <c r="C82" s="15"/>
      <c r="D82" s="15"/>
      <c r="E82" s="15"/>
      <c r="F82" s="224" t="s">
        <v>1247</v>
      </c>
      <c r="G82" s="251" t="s">
        <v>1243</v>
      </c>
      <c r="H82" s="251"/>
      <c r="I82" s="251"/>
      <c r="J82" s="608"/>
      <c r="K82" s="1183"/>
      <c r="L82" s="1183"/>
      <c r="M82" s="1183"/>
      <c r="N82" s="1183"/>
      <c r="O82" s="1183"/>
      <c r="P82" s="1183"/>
      <c r="Q82" s="1183"/>
      <c r="R82" s="1183"/>
      <c r="S82" s="564"/>
      <c r="T82" s="564"/>
      <c r="U82" s="565"/>
      <c r="V82" s="565"/>
      <c r="W82" s="565"/>
    </row>
    <row r="83" spans="1:23" ht="25" customHeight="1">
      <c r="A83" s="209"/>
      <c r="B83" s="210"/>
      <c r="C83" s="210"/>
      <c r="D83" s="210"/>
      <c r="E83" s="210"/>
      <c r="F83" s="210"/>
      <c r="G83" s="210"/>
      <c r="H83" s="210"/>
      <c r="I83" s="210"/>
      <c r="J83" s="210"/>
      <c r="S83" s="564"/>
      <c r="T83" s="564"/>
      <c r="U83" s="565"/>
      <c r="V83" s="565"/>
      <c r="W83" s="565"/>
    </row>
    <row r="84" spans="1:23" ht="25" customHeight="1">
      <c r="A84" s="822" t="str">
        <f>CONCATENATE("Article ",'Critères '!$A$373," : ",'Critères '!$B$373)</f>
        <v>Article 8 : Mesure, analyse et amélioration</v>
      </c>
      <c r="B84" s="823"/>
      <c r="C84" s="823"/>
      <c r="D84" s="823"/>
      <c r="E84" s="823"/>
      <c r="F84" s="237" t="str">
        <f>'Critères '!$D$373</f>
        <v/>
      </c>
      <c r="G84" s="824" t="str">
        <f>'Critères '!$E$373</f>
        <v/>
      </c>
      <c r="H84" s="824"/>
      <c r="I84" s="824"/>
      <c r="J84" s="611" t="str">
        <f>'Critères '!$F$373</f>
        <v/>
      </c>
      <c r="K84" s="1194"/>
      <c r="L84" s="1194"/>
      <c r="M84" s="1194"/>
      <c r="N84" s="1194"/>
      <c r="O84" s="1194"/>
      <c r="P84" s="1194"/>
      <c r="Q84" s="1194"/>
      <c r="R84" s="1194"/>
      <c r="S84" s="564"/>
      <c r="T84" s="564"/>
      <c r="U84" s="565"/>
      <c r="V84" s="565"/>
      <c r="W84" s="565"/>
    </row>
    <row r="85" spans="1:23" ht="25" customHeight="1">
      <c r="A85" s="212"/>
      <c r="B85" s="206"/>
      <c r="C85" s="775"/>
      <c r="D85" s="775"/>
      <c r="E85" s="775"/>
      <c r="F85" s="205"/>
      <c r="G85" s="205"/>
      <c r="H85" s="205"/>
      <c r="I85" s="205"/>
      <c r="J85" s="205"/>
      <c r="S85" s="564"/>
      <c r="T85" s="564"/>
      <c r="U85" s="565"/>
      <c r="V85" s="565"/>
      <c r="W85" s="565"/>
    </row>
    <row r="86" spans="1:23" ht="25" customHeight="1">
      <c r="A86" s="208"/>
      <c r="B86" s="32"/>
      <c r="C86" s="32"/>
      <c r="D86" s="14"/>
      <c r="E86" s="15"/>
      <c r="F86" s="217" t="s">
        <v>1261</v>
      </c>
      <c r="G86" s="820" t="s">
        <v>1262</v>
      </c>
      <c r="H86" s="820"/>
      <c r="I86" s="820"/>
      <c r="J86" s="821"/>
      <c r="K86" s="1195"/>
      <c r="L86" s="1195"/>
      <c r="M86" s="1195"/>
      <c r="N86" s="1195"/>
      <c r="O86" s="1195"/>
      <c r="P86" s="1195"/>
      <c r="Q86" s="1195"/>
      <c r="R86" s="1195"/>
      <c r="S86" s="564"/>
      <c r="T86" s="564"/>
      <c r="U86" s="565"/>
      <c r="V86" s="565"/>
      <c r="W86" s="565"/>
    </row>
    <row r="87" spans="1:23" ht="25" customHeight="1">
      <c r="A87" s="208"/>
      <c r="B87" s="15"/>
      <c r="C87" s="15"/>
      <c r="D87" s="15"/>
      <c r="E87" s="15"/>
      <c r="F87" s="218" t="s">
        <v>1244</v>
      </c>
      <c r="G87" s="672" t="s">
        <v>1243</v>
      </c>
      <c r="H87" s="672"/>
      <c r="I87" s="672"/>
      <c r="J87" s="673"/>
      <c r="K87" s="1183"/>
      <c r="L87" s="1183"/>
      <c r="M87" s="1183"/>
      <c r="N87" s="1183"/>
      <c r="O87" s="1183"/>
      <c r="P87" s="1183"/>
      <c r="Q87" s="1183"/>
      <c r="R87" s="1183"/>
      <c r="S87" s="564"/>
      <c r="T87" s="564"/>
      <c r="U87" s="565"/>
      <c r="V87" s="565"/>
      <c r="W87" s="565"/>
    </row>
    <row r="88" spans="1:23" ht="25" customHeight="1">
      <c r="A88" s="208"/>
      <c r="B88" s="15"/>
      <c r="C88" s="15"/>
      <c r="D88" s="15"/>
      <c r="E88" s="15"/>
      <c r="F88" s="219"/>
      <c r="G88" s="672"/>
      <c r="H88" s="672"/>
      <c r="I88" s="672"/>
      <c r="J88" s="673"/>
      <c r="K88" s="1183"/>
      <c r="L88" s="1183"/>
      <c r="M88" s="1183"/>
      <c r="N88" s="1183"/>
      <c r="O88" s="1183"/>
      <c r="P88" s="1183"/>
      <c r="Q88" s="1183"/>
      <c r="R88" s="1183"/>
      <c r="S88" s="564"/>
      <c r="T88" s="564"/>
      <c r="U88" s="565"/>
      <c r="V88" s="565"/>
      <c r="W88" s="565"/>
    </row>
    <row r="89" spans="1:23" ht="25" customHeight="1">
      <c r="A89" s="208"/>
      <c r="B89" s="15"/>
      <c r="C89" s="15"/>
      <c r="D89" s="15"/>
      <c r="E89" s="15"/>
      <c r="F89" s="218" t="s">
        <v>1245</v>
      </c>
      <c r="G89" s="672" t="s">
        <v>1243</v>
      </c>
      <c r="H89" s="672"/>
      <c r="I89" s="672"/>
      <c r="J89" s="673"/>
      <c r="K89" s="1183"/>
      <c r="L89" s="1183"/>
      <c r="M89" s="1183"/>
      <c r="N89" s="1183"/>
      <c r="O89" s="1183"/>
      <c r="P89" s="1183"/>
      <c r="Q89" s="1183"/>
      <c r="R89" s="1183"/>
      <c r="S89" s="564"/>
      <c r="T89" s="564"/>
      <c r="U89" s="565"/>
      <c r="V89" s="565"/>
      <c r="W89" s="565"/>
    </row>
    <row r="90" spans="1:23" ht="25" customHeight="1">
      <c r="A90" s="208"/>
      <c r="B90" s="15"/>
      <c r="C90" s="15"/>
      <c r="D90" s="15"/>
      <c r="E90" s="15"/>
      <c r="F90" s="220" t="s">
        <v>1246</v>
      </c>
      <c r="G90" s="251" t="s">
        <v>1243</v>
      </c>
      <c r="H90" s="251"/>
      <c r="I90" s="251"/>
      <c r="J90" s="608"/>
      <c r="K90" s="1183"/>
      <c r="L90" s="1183"/>
      <c r="M90" s="1183"/>
      <c r="N90" s="1183"/>
      <c r="O90" s="1183"/>
      <c r="P90" s="1183"/>
      <c r="Q90" s="1183"/>
      <c r="R90" s="1183"/>
      <c r="S90" s="564"/>
      <c r="T90" s="564"/>
      <c r="U90" s="565"/>
      <c r="V90" s="565"/>
      <c r="W90" s="565"/>
    </row>
    <row r="91" spans="1:23" ht="25" customHeight="1">
      <c r="A91" s="208"/>
      <c r="B91" s="15"/>
      <c r="C91" s="15"/>
      <c r="D91" s="15"/>
      <c r="E91" s="15"/>
      <c r="F91" s="220" t="s">
        <v>1247</v>
      </c>
      <c r="G91" s="251" t="s">
        <v>1243</v>
      </c>
      <c r="H91" s="251"/>
      <c r="I91" s="251"/>
      <c r="J91" s="608"/>
      <c r="K91" s="1183"/>
      <c r="L91" s="1183"/>
      <c r="M91" s="1183"/>
      <c r="N91" s="1183"/>
      <c r="O91" s="1183"/>
      <c r="P91" s="1183"/>
      <c r="Q91" s="1183"/>
      <c r="R91" s="1183"/>
      <c r="S91" s="564"/>
      <c r="T91" s="564"/>
      <c r="U91" s="565"/>
      <c r="V91" s="565"/>
      <c r="W91" s="565"/>
    </row>
    <row r="92" spans="1:23" ht="25" customHeight="1">
      <c r="A92" s="213"/>
      <c r="B92" s="205"/>
      <c r="C92" s="205"/>
      <c r="D92" s="205"/>
      <c r="E92" s="205"/>
      <c r="F92" s="205"/>
      <c r="G92" s="205"/>
      <c r="H92" s="205"/>
      <c r="I92" s="205"/>
      <c r="J92" s="205"/>
      <c r="S92" s="564"/>
      <c r="T92" s="564"/>
      <c r="U92" s="565"/>
      <c r="V92" s="565"/>
      <c r="W92" s="565"/>
    </row>
    <row r="93" spans="1:23" ht="25" customHeight="1">
      <c r="A93" s="813" t="s">
        <v>1263</v>
      </c>
      <c r="B93" s="814"/>
      <c r="C93" s="814"/>
      <c r="D93" s="814"/>
      <c r="E93" s="814"/>
      <c r="F93" s="814"/>
      <c r="G93" s="814"/>
      <c r="H93" s="814"/>
      <c r="I93" s="814"/>
      <c r="J93" s="815"/>
      <c r="K93" s="1196"/>
      <c r="L93" s="1197"/>
      <c r="M93" s="1197"/>
      <c r="N93" s="1197"/>
      <c r="O93" s="1197"/>
      <c r="P93" s="1197"/>
      <c r="Q93" s="1197"/>
      <c r="R93" s="1197"/>
      <c r="S93" s="564"/>
      <c r="T93" s="564"/>
      <c r="U93" s="565"/>
      <c r="V93" s="565"/>
      <c r="W93" s="565"/>
    </row>
    <row r="94" spans="1:23" ht="25" customHeight="1">
      <c r="A94" s="816"/>
      <c r="B94" s="817"/>
      <c r="C94" s="817"/>
      <c r="D94" s="817"/>
      <c r="E94" s="817"/>
      <c r="F94" s="817"/>
      <c r="G94" s="817"/>
      <c r="H94" s="817"/>
      <c r="I94" s="817"/>
      <c r="J94" s="818"/>
      <c r="K94" s="1196"/>
      <c r="L94" s="1197"/>
      <c r="M94" s="1197"/>
      <c r="N94" s="1197"/>
      <c r="O94" s="1197"/>
      <c r="P94" s="1197"/>
      <c r="Q94" s="1197"/>
      <c r="R94" s="1197"/>
      <c r="S94" s="564"/>
      <c r="T94" s="564"/>
      <c r="U94" s="565"/>
      <c r="V94" s="565"/>
      <c r="W94" s="565"/>
    </row>
    <row r="95" spans="1:23" ht="25" customHeight="1">
      <c r="A95" s="816"/>
      <c r="B95" s="817"/>
      <c r="C95" s="817"/>
      <c r="D95" s="817"/>
      <c r="E95" s="817"/>
      <c r="F95" s="817"/>
      <c r="G95" s="817"/>
      <c r="H95" s="817"/>
      <c r="I95" s="817"/>
      <c r="J95" s="818"/>
      <c r="K95" s="1196"/>
      <c r="L95" s="1197"/>
      <c r="M95" s="1197"/>
      <c r="N95" s="1197"/>
      <c r="O95" s="1197"/>
      <c r="P95" s="1197"/>
      <c r="Q95" s="1197"/>
      <c r="R95" s="1197"/>
      <c r="S95" s="564"/>
      <c r="T95" s="564"/>
      <c r="U95" s="565"/>
      <c r="V95" s="565"/>
      <c r="W95" s="565"/>
    </row>
    <row r="96" spans="1:23" ht="25" customHeight="1">
      <c r="A96" s="816"/>
      <c r="B96" s="817"/>
      <c r="C96" s="817"/>
      <c r="D96" s="817"/>
      <c r="E96" s="817"/>
      <c r="F96" s="817"/>
      <c r="G96" s="817"/>
      <c r="H96" s="817"/>
      <c r="I96" s="817"/>
      <c r="J96" s="818"/>
      <c r="K96" s="1196"/>
      <c r="L96" s="1197"/>
      <c r="M96" s="1197"/>
      <c r="N96" s="1197"/>
      <c r="O96" s="1197"/>
      <c r="P96" s="1197"/>
      <c r="Q96" s="1197"/>
      <c r="R96" s="1197"/>
      <c r="S96" s="564"/>
      <c r="T96" s="564"/>
      <c r="U96" s="565"/>
      <c r="V96" s="565"/>
      <c r="W96" s="565"/>
    </row>
    <row r="97" spans="1:23" ht="25" customHeight="1">
      <c r="A97" s="816"/>
      <c r="B97" s="817"/>
      <c r="C97" s="817"/>
      <c r="D97" s="817"/>
      <c r="E97" s="817"/>
      <c r="F97" s="817"/>
      <c r="G97" s="817"/>
      <c r="H97" s="817"/>
      <c r="I97" s="817"/>
      <c r="J97" s="818"/>
      <c r="K97" s="1196"/>
      <c r="L97" s="1197"/>
      <c r="M97" s="1197"/>
      <c r="N97" s="1197"/>
      <c r="O97" s="1197"/>
      <c r="P97" s="1197"/>
      <c r="Q97" s="1197"/>
      <c r="R97" s="1197"/>
      <c r="S97" s="564"/>
      <c r="T97" s="564"/>
      <c r="U97" s="565"/>
      <c r="V97" s="565"/>
      <c r="W97" s="565"/>
    </row>
    <row r="98" spans="1:23" ht="25" customHeight="1">
      <c r="A98" s="816"/>
      <c r="B98" s="817"/>
      <c r="C98" s="817"/>
      <c r="D98" s="817"/>
      <c r="E98" s="817"/>
      <c r="F98" s="817"/>
      <c r="G98" s="817"/>
      <c r="H98" s="817"/>
      <c r="I98" s="817"/>
      <c r="J98" s="818"/>
      <c r="K98" s="1196"/>
      <c r="L98" s="1197"/>
      <c r="M98" s="1197"/>
      <c r="N98" s="1197"/>
      <c r="O98" s="1197"/>
      <c r="P98" s="1197"/>
      <c r="Q98" s="1197"/>
      <c r="R98" s="1197"/>
      <c r="S98" s="564"/>
      <c r="T98" s="564"/>
      <c r="U98" s="565"/>
      <c r="V98" s="565"/>
      <c r="W98" s="565"/>
    </row>
    <row r="99" spans="1:23" ht="25" customHeight="1">
      <c r="A99" s="816"/>
      <c r="B99" s="817"/>
      <c r="C99" s="817"/>
      <c r="D99" s="817"/>
      <c r="E99" s="817"/>
      <c r="F99" s="817"/>
      <c r="G99" s="817"/>
      <c r="H99" s="817"/>
      <c r="I99" s="817"/>
      <c r="J99" s="818"/>
      <c r="K99" s="1196"/>
      <c r="L99" s="1197"/>
      <c r="M99" s="1197"/>
      <c r="N99" s="1197"/>
      <c r="O99" s="1197"/>
      <c r="P99" s="1197"/>
      <c r="Q99" s="1197"/>
      <c r="R99" s="1197"/>
      <c r="S99" s="564"/>
      <c r="T99" s="564"/>
      <c r="U99" s="565"/>
      <c r="V99" s="565"/>
      <c r="W99" s="565"/>
    </row>
    <row r="100" spans="1:23" ht="25" customHeight="1">
      <c r="A100" s="816"/>
      <c r="B100" s="817"/>
      <c r="C100" s="817"/>
      <c r="D100" s="817"/>
      <c r="E100" s="817"/>
      <c r="F100" s="817"/>
      <c r="G100" s="817"/>
      <c r="H100" s="817"/>
      <c r="I100" s="817"/>
      <c r="J100" s="818"/>
      <c r="K100" s="1196"/>
      <c r="L100" s="1197"/>
      <c r="M100" s="1197"/>
      <c r="N100" s="1197"/>
      <c r="O100" s="1197"/>
      <c r="P100" s="1197"/>
      <c r="Q100" s="1197"/>
      <c r="R100" s="1197"/>
      <c r="S100" s="564"/>
      <c r="T100" s="564"/>
      <c r="U100" s="565"/>
      <c r="V100" s="565"/>
      <c r="W100" s="565"/>
    </row>
    <row r="101" spans="1:23" ht="25" customHeight="1">
      <c r="A101" s="794"/>
      <c r="B101" s="795"/>
      <c r="C101" s="795"/>
      <c r="D101" s="795"/>
      <c r="E101" s="795"/>
      <c r="F101" s="795"/>
      <c r="G101" s="795"/>
      <c r="H101" s="795"/>
      <c r="I101" s="795"/>
      <c r="J101" s="796"/>
      <c r="K101" s="1196"/>
      <c r="L101" s="1197"/>
      <c r="M101" s="1197"/>
      <c r="N101" s="1197"/>
      <c r="O101" s="1197"/>
      <c r="P101" s="1197"/>
      <c r="Q101" s="1197"/>
      <c r="R101" s="1197"/>
      <c r="S101" s="564"/>
      <c r="T101" s="564"/>
      <c r="U101" s="565"/>
      <c r="V101" s="565"/>
      <c r="W101" s="565"/>
    </row>
    <row r="102" spans="1:23" ht="17" customHeight="1">
      <c r="A102" s="890" t="s">
        <v>1269</v>
      </c>
      <c r="B102" s="891"/>
      <c r="C102" s="891"/>
      <c r="D102" s="404"/>
      <c r="E102" s="405" t="s">
        <v>1296</v>
      </c>
      <c r="F102" s="405" t="str">
        <f>'Critères '!A13</f>
        <v>Taux mutuel</v>
      </c>
      <c r="G102" s="809" t="s">
        <v>1297</v>
      </c>
      <c r="H102" s="809"/>
      <c r="I102" s="809"/>
      <c r="J102" s="810"/>
      <c r="K102" s="1193"/>
      <c r="L102" s="1193"/>
      <c r="M102" s="1193"/>
      <c r="N102" s="1193"/>
      <c r="O102" s="1193"/>
      <c r="P102" s="1193"/>
      <c r="Q102" s="1193"/>
      <c r="R102" s="1193"/>
      <c r="S102" s="564"/>
      <c r="T102" s="564"/>
      <c r="U102" s="565"/>
      <c r="V102" s="565"/>
      <c r="W102" s="565"/>
    </row>
    <row r="103" spans="1:23" ht="17" customHeight="1">
      <c r="A103" s="892"/>
      <c r="B103" s="893"/>
      <c r="C103" s="893"/>
      <c r="D103" s="406"/>
      <c r="E103" s="407" t="str">
        <f>'Critères '!D14</f>
        <v/>
      </c>
      <c r="F103" s="408" t="str">
        <f>'Critères '!C14</f>
        <v/>
      </c>
      <c r="G103" s="409"/>
      <c r="H103" s="409"/>
      <c r="I103" s="409"/>
      <c r="J103" s="409"/>
      <c r="K103" s="1193"/>
      <c r="L103" s="1229" t="s">
        <v>1304</v>
      </c>
      <c r="M103" s="1229"/>
      <c r="N103" s="1229"/>
      <c r="O103" s="1229"/>
      <c r="P103" s="1229"/>
      <c r="Q103" s="1187"/>
      <c r="R103" s="1210" t="s">
        <v>1384</v>
      </c>
      <c r="S103" s="1187"/>
      <c r="T103" s="564"/>
      <c r="U103" s="565"/>
      <c r="V103" s="565"/>
      <c r="W103" s="565"/>
    </row>
    <row r="104" spans="1:23" ht="14" customHeight="1">
      <c r="A104" s="309" t="str">
        <f>CONCATENATE("Article ",'Critères '!$A$17," : ",'Critères '!$B$17)</f>
        <v>Article 4 : Système de Management de la Qualité (SMQ)</v>
      </c>
      <c r="B104" s="310"/>
      <c r="C104" s="310"/>
      <c r="D104" s="310"/>
      <c r="E104" s="301" t="str">
        <f>IFERROR(VLOOKUP(F104,'Page accueil'!$A$36:$E$40,3),"")</f>
        <v/>
      </c>
      <c r="F104" s="301" t="str">
        <f>'Critères '!$G$17</f>
        <v/>
      </c>
      <c r="G104" s="894" t="s">
        <v>1297</v>
      </c>
      <c r="H104" s="894"/>
      <c r="I104" s="894"/>
      <c r="J104" s="895"/>
      <c r="K104" s="1226"/>
      <c r="L104" s="1211" t="s">
        <v>777</v>
      </c>
      <c r="M104" s="1211" t="s">
        <v>778</v>
      </c>
      <c r="N104" s="1211" t="s">
        <v>779</v>
      </c>
      <c r="O104" s="1211" t="s">
        <v>780</v>
      </c>
      <c r="P104" s="1211" t="s">
        <v>1299</v>
      </c>
      <c r="Q104" s="1194" t="str">
        <f>'Page accueil'!$C$37</f>
        <v>Informel</v>
      </c>
      <c r="R104" s="1187" t="str">
        <f>'Page accueil'!$C$39</f>
        <v>Convaincant</v>
      </c>
      <c r="S104" s="1187" t="str">
        <f>'Page accueil'!$C$40</f>
        <v>Conforme</v>
      </c>
      <c r="T104" s="564"/>
      <c r="U104" s="565"/>
      <c r="V104" s="565"/>
      <c r="W104" s="565"/>
    </row>
    <row r="105" spans="1:23" ht="14" customHeight="1">
      <c r="A105" s="311" t="str">
        <f>CONCATENATE("Article ",'Critères '!$A$18," : ",'Critères '!$B$18)</f>
        <v>Article 4.1 : Exigences générales du SMQ et ses processus</v>
      </c>
      <c r="B105" s="312"/>
      <c r="C105" s="312"/>
      <c r="D105" s="312"/>
      <c r="E105" s="282" t="str">
        <f>IFERROR(VLOOKUP(F105,'Page accueil'!$A$36:$E$40,3),"")</f>
        <v/>
      </c>
      <c r="F105" s="283" t="str">
        <f>'Critères '!$G$18</f>
        <v/>
      </c>
      <c r="G105" s="809"/>
      <c r="H105" s="809"/>
      <c r="I105" s="809"/>
      <c r="J105" s="810"/>
      <c r="K105" s="1227"/>
      <c r="L105" s="1185">
        <v>1</v>
      </c>
      <c r="M105" s="1185">
        <v>0</v>
      </c>
      <c r="N105" s="1185">
        <v>0</v>
      </c>
      <c r="O105" s="1185">
        <v>0</v>
      </c>
      <c r="P105" s="1185">
        <v>1</v>
      </c>
      <c r="Q105" s="1194">
        <f>'Page accueil'!$A$37</f>
        <v>0.3</v>
      </c>
      <c r="R105" s="1194">
        <f>'Page accueil'!$A$39</f>
        <v>0.6</v>
      </c>
      <c r="S105" s="1194">
        <f>'Page accueil'!$A$40</f>
        <v>0.8</v>
      </c>
      <c r="T105" s="564"/>
      <c r="U105" s="565"/>
      <c r="V105" s="565"/>
      <c r="W105" s="565"/>
    </row>
    <row r="106" spans="1:23" ht="14" customHeight="1">
      <c r="A106" s="337" t="str">
        <f>CONCATENATE("Article ",'Critères '!$A$47," : ",'Critères '!$B$47)</f>
        <v>Article 4.2 : Exigences relatives à la documentation</v>
      </c>
      <c r="B106" s="338"/>
      <c r="C106" s="338"/>
      <c r="D106" s="338"/>
      <c r="E106" s="284" t="str">
        <f>IFERROR(VLOOKUP(F106,'Page accueil'!$A$36:$E$40,3),"")</f>
        <v/>
      </c>
      <c r="F106" s="285" t="str">
        <f>'Critères '!$G$47</f>
        <v/>
      </c>
      <c r="G106" s="811"/>
      <c r="H106" s="811"/>
      <c r="I106" s="811"/>
      <c r="J106" s="812"/>
      <c r="K106" s="1227"/>
      <c r="L106" s="1185">
        <v>1</v>
      </c>
      <c r="M106" s="1185">
        <v>0</v>
      </c>
      <c r="N106" s="1185">
        <v>0</v>
      </c>
      <c r="O106" s="1185">
        <v>0</v>
      </c>
      <c r="P106" s="1185">
        <v>0</v>
      </c>
      <c r="Q106" s="1194">
        <f>'Page accueil'!$A$37</f>
        <v>0.3</v>
      </c>
      <c r="R106" s="1194">
        <f>'Page accueil'!$A$39</f>
        <v>0.6</v>
      </c>
      <c r="S106" s="1194">
        <f>'Page accueil'!$A$40</f>
        <v>0.8</v>
      </c>
      <c r="T106" s="564"/>
      <c r="U106" s="565"/>
      <c r="V106" s="565"/>
      <c r="W106" s="565"/>
    </row>
    <row r="107" spans="1:23" ht="14" customHeight="1">
      <c r="A107" s="313" t="str">
        <f>CONCATENATE("Article ",'Critères '!$A$95," : ",'Critères '!$B$95)</f>
        <v>Article 5 : Gestion des responsabilités</v>
      </c>
      <c r="B107" s="314"/>
      <c r="C107" s="314"/>
      <c r="D107" s="314"/>
      <c r="E107" s="302" t="str">
        <f>IFERROR(VLOOKUP(F107,'Page accueil'!$A$36:$E$40,3),"")</f>
        <v/>
      </c>
      <c r="F107" s="302" t="str">
        <f>'Critères '!$G$95</f>
        <v/>
      </c>
      <c r="G107" s="894" t="s">
        <v>1297</v>
      </c>
      <c r="H107" s="894"/>
      <c r="I107" s="894"/>
      <c r="J107" s="895"/>
      <c r="K107" s="1226"/>
      <c r="L107" s="1188"/>
      <c r="M107" s="1188"/>
      <c r="N107" s="1188"/>
      <c r="O107" s="1190"/>
      <c r="P107" s="1190"/>
      <c r="Q107" s="1194"/>
      <c r="R107" s="1194"/>
      <c r="S107" s="1194"/>
      <c r="T107" s="564"/>
      <c r="U107" s="565"/>
      <c r="V107" s="565"/>
      <c r="W107" s="565"/>
    </row>
    <row r="108" spans="1:23" ht="14" customHeight="1">
      <c r="A108" s="315" t="str">
        <f>CONCATENATE("Article ",'Critères '!$A$96," : ",'Critères '!$B$96)</f>
        <v>Article 5.1 : Leadership et engagement</v>
      </c>
      <c r="B108" s="316"/>
      <c r="C108" s="316"/>
      <c r="D108" s="316"/>
      <c r="E108" s="286" t="str">
        <f>IFERROR(VLOOKUP(F108,'Page accueil'!$A$36:$E$40,3),"")</f>
        <v/>
      </c>
      <c r="F108" s="287" t="str">
        <f>'Critères '!$G$96</f>
        <v/>
      </c>
      <c r="G108" s="809"/>
      <c r="H108" s="809"/>
      <c r="I108" s="809"/>
      <c r="J108" s="810"/>
      <c r="K108" s="1227"/>
      <c r="L108" s="1185">
        <v>1</v>
      </c>
      <c r="M108" s="1185">
        <v>1</v>
      </c>
      <c r="N108" s="1185">
        <v>0</v>
      </c>
      <c r="O108" s="1185">
        <v>0</v>
      </c>
      <c r="P108" s="1185">
        <v>0</v>
      </c>
      <c r="Q108" s="1194">
        <f>'Page accueil'!$A$37</f>
        <v>0.3</v>
      </c>
      <c r="R108" s="1194">
        <f>'Page accueil'!$A$39</f>
        <v>0.6</v>
      </c>
      <c r="S108" s="1194">
        <f>'Page accueil'!$A$40</f>
        <v>0.8</v>
      </c>
      <c r="T108" s="564"/>
      <c r="U108" s="565"/>
      <c r="V108" s="565"/>
      <c r="W108" s="565"/>
    </row>
    <row r="109" spans="1:23" ht="14" customHeight="1">
      <c r="A109" s="315" t="str">
        <f>CONCATENATE("Article ",'Critères '!$A$109," : ",'Critères '!$B$109)</f>
        <v>Article 5.2 : Orientation client</v>
      </c>
      <c r="B109" s="316"/>
      <c r="C109" s="316"/>
      <c r="D109" s="316"/>
      <c r="E109" s="286" t="str">
        <f>IFERROR(VLOOKUP(F109,'Page accueil'!$A$36:$E$40,3),"")</f>
        <v/>
      </c>
      <c r="F109" s="287" t="str">
        <f>'Critères '!$G$109</f>
        <v/>
      </c>
      <c r="G109" s="809"/>
      <c r="H109" s="809"/>
      <c r="I109" s="809"/>
      <c r="J109" s="810"/>
      <c r="K109" s="1227"/>
      <c r="L109" s="1185">
        <v>0</v>
      </c>
      <c r="M109" s="1185">
        <v>1</v>
      </c>
      <c r="N109" s="1185">
        <v>0</v>
      </c>
      <c r="O109" s="1185">
        <v>0</v>
      </c>
      <c r="P109" s="1185">
        <v>0</v>
      </c>
      <c r="Q109" s="1194">
        <f>'Page accueil'!$A$37</f>
        <v>0.3</v>
      </c>
      <c r="R109" s="1194">
        <f>'Page accueil'!$A$39</f>
        <v>0.6</v>
      </c>
      <c r="S109" s="1194">
        <f>'Page accueil'!$A$40</f>
        <v>0.8</v>
      </c>
      <c r="T109" s="564"/>
      <c r="U109" s="565"/>
      <c r="V109" s="565"/>
      <c r="W109" s="565"/>
    </row>
    <row r="110" spans="1:23" ht="14" customHeight="1">
      <c r="A110" s="315" t="str">
        <f>CONCATENATE("Article ",'Critères '!$A$113," : ",'Critères '!$B$113)</f>
        <v>Article 5.3 : Politique qualité</v>
      </c>
      <c r="B110" s="316"/>
      <c r="C110" s="316"/>
      <c r="D110" s="316"/>
      <c r="E110" s="286" t="str">
        <f>IFERROR(VLOOKUP(F110,'Page accueil'!$A$36:$E$40,3),"")</f>
        <v/>
      </c>
      <c r="F110" s="287" t="str">
        <f>'Critères '!$G$113</f>
        <v/>
      </c>
      <c r="G110" s="809"/>
      <c r="H110" s="809"/>
      <c r="I110" s="809"/>
      <c r="J110" s="810"/>
      <c r="K110" s="1227"/>
      <c r="L110" s="1185">
        <v>0</v>
      </c>
      <c r="M110" s="1185">
        <v>1</v>
      </c>
      <c r="N110" s="1185">
        <v>0</v>
      </c>
      <c r="O110" s="1185">
        <v>0</v>
      </c>
      <c r="P110" s="1185">
        <v>0</v>
      </c>
      <c r="Q110" s="1194">
        <f>'Page accueil'!$A$37</f>
        <v>0.3</v>
      </c>
      <c r="R110" s="1194">
        <f>'Page accueil'!$A$39</f>
        <v>0.6</v>
      </c>
      <c r="S110" s="1194">
        <f>'Page accueil'!$A$40</f>
        <v>0.8</v>
      </c>
      <c r="T110" s="564"/>
      <c r="U110" s="565"/>
      <c r="V110" s="565"/>
      <c r="W110" s="565"/>
    </row>
    <row r="111" spans="1:23" ht="14" customHeight="1">
      <c r="A111" s="315" t="str">
        <f>CONCATENATE("Article ",'Critères '!$A$121," : ",'Critères '!$B$121)</f>
        <v>Article 5.4 : Planification</v>
      </c>
      <c r="B111" s="316"/>
      <c r="C111" s="316"/>
      <c r="D111" s="316"/>
      <c r="E111" s="286" t="str">
        <f>IFERROR(VLOOKUP(F111,'Page accueil'!$A$36:$E$40,3),"")</f>
        <v/>
      </c>
      <c r="F111" s="287" t="str">
        <f>'Critères '!$G$121</f>
        <v/>
      </c>
      <c r="G111" s="809"/>
      <c r="H111" s="809"/>
      <c r="I111" s="809"/>
      <c r="J111" s="810"/>
      <c r="K111" s="1227"/>
      <c r="L111" s="1185">
        <v>0</v>
      </c>
      <c r="M111" s="1185">
        <v>1</v>
      </c>
      <c r="N111" s="1185">
        <v>0</v>
      </c>
      <c r="O111" s="1185">
        <v>0</v>
      </c>
      <c r="P111" s="1185">
        <v>0</v>
      </c>
      <c r="Q111" s="1194">
        <f>'Page accueil'!$A$37</f>
        <v>0.3</v>
      </c>
      <c r="R111" s="1194">
        <f>'Page accueil'!$A$39</f>
        <v>0.6</v>
      </c>
      <c r="S111" s="1194">
        <f>'Page accueil'!$A$40</f>
        <v>0.8</v>
      </c>
      <c r="T111" s="564"/>
      <c r="U111" s="565"/>
      <c r="V111" s="565"/>
      <c r="W111" s="565"/>
    </row>
    <row r="112" spans="1:23" ht="14" customHeight="1">
      <c r="A112" s="315" t="str">
        <f>CONCATENATE("Article ",'Critères '!$A$146," : ",'Critères '!$B$146)</f>
        <v>Article 5.5 : Responsabilité, autorité et communication</v>
      </c>
      <c r="B112" s="316"/>
      <c r="C112" s="316"/>
      <c r="D112" s="316"/>
      <c r="E112" s="286" t="str">
        <f>IFERROR(VLOOKUP(F112,'Page accueil'!$A$36:$E$40,3),"")</f>
        <v/>
      </c>
      <c r="F112" s="287" t="str">
        <f>'Critères '!$G$146</f>
        <v/>
      </c>
      <c r="G112" s="809"/>
      <c r="H112" s="809"/>
      <c r="I112" s="809"/>
      <c r="J112" s="810"/>
      <c r="K112" s="1227"/>
      <c r="L112" s="1185">
        <v>0</v>
      </c>
      <c r="M112" s="1185">
        <v>1</v>
      </c>
      <c r="N112" s="1185">
        <v>0</v>
      </c>
      <c r="O112" s="1185">
        <v>0</v>
      </c>
      <c r="P112" s="1185">
        <v>0</v>
      </c>
      <c r="Q112" s="1194">
        <f>'Page accueil'!$A$37</f>
        <v>0.3</v>
      </c>
      <c r="R112" s="1194">
        <f>'Page accueil'!$A$39</f>
        <v>0.6</v>
      </c>
      <c r="S112" s="1194">
        <f>'Page accueil'!$A$40</f>
        <v>0.8</v>
      </c>
      <c r="T112" s="564"/>
      <c r="U112" s="565"/>
      <c r="V112" s="565"/>
      <c r="W112" s="565"/>
    </row>
    <row r="113" spans="1:23" ht="14" customHeight="1">
      <c r="A113" s="335" t="str">
        <f>CONCATENATE("Article ",'Critères '!$A$163," : ",'Critères '!$B$163)</f>
        <v>Article 5.6 : Revue de direction</v>
      </c>
      <c r="B113" s="336"/>
      <c r="C113" s="336"/>
      <c r="D113" s="336"/>
      <c r="E113" s="286" t="str">
        <f>IFERROR(VLOOKUP(F113,'Page accueil'!$A$36:$E$40,3),"")</f>
        <v/>
      </c>
      <c r="F113" s="289" t="str">
        <f>'Critères '!$G$163</f>
        <v/>
      </c>
      <c r="G113" s="811"/>
      <c r="H113" s="811"/>
      <c r="I113" s="811"/>
      <c r="J113" s="812"/>
      <c r="K113" s="1227"/>
      <c r="L113" s="1185">
        <v>0</v>
      </c>
      <c r="M113" s="1185">
        <v>1</v>
      </c>
      <c r="N113" s="1185">
        <v>0</v>
      </c>
      <c r="O113" s="1185">
        <v>0</v>
      </c>
      <c r="P113" s="1185">
        <v>0</v>
      </c>
      <c r="Q113" s="1194">
        <f>'Page accueil'!$A$37</f>
        <v>0.3</v>
      </c>
      <c r="R113" s="1194">
        <f>'Page accueil'!$A$39</f>
        <v>0.6</v>
      </c>
      <c r="S113" s="1194">
        <f>'Page accueil'!$A$40</f>
        <v>0.8</v>
      </c>
      <c r="T113" s="564"/>
      <c r="U113" s="565"/>
      <c r="V113" s="565"/>
      <c r="W113" s="565"/>
    </row>
    <row r="114" spans="1:23" ht="14" customHeight="1">
      <c r="A114" s="317" t="str">
        <f>CONCATENATE("Article ",'Critères '!$A$191," : ",'Critères '!$B$191)</f>
        <v>Article 6 : Management des ressources</v>
      </c>
      <c r="B114" s="318"/>
      <c r="C114" s="318"/>
      <c r="D114" s="318"/>
      <c r="E114" s="303" t="str">
        <f>IFERROR(VLOOKUP(F114,'Page accueil'!$A$36:$E$40,3),"")</f>
        <v/>
      </c>
      <c r="F114" s="303" t="str">
        <f>'Critères '!$G$191</f>
        <v/>
      </c>
      <c r="G114" s="894" t="s">
        <v>1297</v>
      </c>
      <c r="H114" s="894"/>
      <c r="I114" s="894"/>
      <c r="J114" s="895"/>
      <c r="K114" s="1226"/>
      <c r="L114" s="1188"/>
      <c r="M114" s="1188"/>
      <c r="N114" s="1188"/>
      <c r="O114" s="1190"/>
      <c r="P114" s="1190"/>
      <c r="Q114" s="1194"/>
      <c r="R114" s="1194"/>
      <c r="S114" s="1194"/>
      <c r="T114" s="564"/>
      <c r="U114" s="565"/>
      <c r="V114" s="565"/>
      <c r="W114" s="565"/>
    </row>
    <row r="115" spans="1:23" ht="14" customHeight="1">
      <c r="A115" s="319" t="str">
        <f>CONCATENATE("Article ",'Critères '!$A$192," : ",'Critères '!$B$192)</f>
        <v>Article 6.1 : Fourniture des resources</v>
      </c>
      <c r="B115" s="320"/>
      <c r="C115" s="320"/>
      <c r="D115" s="320"/>
      <c r="E115" s="238" t="str">
        <f>IFERROR(VLOOKUP(F115,'Page accueil'!$A$36:$E$40,3),"")</f>
        <v/>
      </c>
      <c r="F115" s="291" t="str">
        <f>'Critères '!$G$192</f>
        <v/>
      </c>
      <c r="G115" s="809"/>
      <c r="H115" s="809"/>
      <c r="I115" s="809"/>
      <c r="J115" s="810"/>
      <c r="K115" s="1227"/>
      <c r="L115" s="1185">
        <v>0</v>
      </c>
      <c r="M115" s="1185">
        <v>1</v>
      </c>
      <c r="N115" s="1185">
        <v>1</v>
      </c>
      <c r="O115" s="1185">
        <v>0</v>
      </c>
      <c r="P115" s="1185">
        <v>0</v>
      </c>
      <c r="Q115" s="1194">
        <f>'Page accueil'!$A$37</f>
        <v>0.3</v>
      </c>
      <c r="R115" s="1194">
        <f>'Page accueil'!$A$39</f>
        <v>0.6</v>
      </c>
      <c r="S115" s="1194">
        <f>'Page accueil'!$A$40</f>
        <v>0.8</v>
      </c>
      <c r="T115" s="564"/>
      <c r="U115" s="565"/>
      <c r="V115" s="565"/>
      <c r="W115" s="565"/>
    </row>
    <row r="116" spans="1:23" ht="14" customHeight="1">
      <c r="A116" s="319" t="str">
        <f>CONCATENATE("Article ",'Critères '!$A$196," : ",'Critères '!$B$196)</f>
        <v>Article 6.2 : Resources humaines</v>
      </c>
      <c r="B116" s="320"/>
      <c r="C116" s="320"/>
      <c r="D116" s="320"/>
      <c r="E116" s="238" t="str">
        <f>IFERROR(VLOOKUP(F116,'Page accueil'!$A$36:$E$40,3),"")</f>
        <v/>
      </c>
      <c r="F116" s="291" t="str">
        <f>'Critères '!$G$196</f>
        <v/>
      </c>
      <c r="G116" s="809"/>
      <c r="H116" s="809"/>
      <c r="I116" s="809"/>
      <c r="J116" s="810"/>
      <c r="K116" s="1227"/>
      <c r="L116" s="1185">
        <v>0</v>
      </c>
      <c r="M116" s="1185">
        <v>0</v>
      </c>
      <c r="N116" s="1185">
        <v>1</v>
      </c>
      <c r="O116" s="1185">
        <v>0</v>
      </c>
      <c r="P116" s="1185">
        <v>0</v>
      </c>
      <c r="Q116" s="1194">
        <f>'Page accueil'!$A$37</f>
        <v>0.3</v>
      </c>
      <c r="R116" s="1194">
        <f>'Page accueil'!$A$39</f>
        <v>0.6</v>
      </c>
      <c r="S116" s="1194">
        <f>'Page accueil'!$A$40</f>
        <v>0.8</v>
      </c>
      <c r="T116" s="564"/>
      <c r="U116" s="565"/>
      <c r="V116" s="565"/>
      <c r="W116" s="565"/>
    </row>
    <row r="117" spans="1:23" ht="14" customHeight="1">
      <c r="A117" s="319" t="str">
        <f>CONCATENATE("Article ",'Critères '!$A$204," : ",'Critères '!$B$204)</f>
        <v>Article 6.3 : Infrastructures</v>
      </c>
      <c r="B117" s="320"/>
      <c r="C117" s="320"/>
      <c r="D117" s="320"/>
      <c r="E117" s="238" t="str">
        <f>IFERROR(VLOOKUP(F117,'Page accueil'!$A$36:$E$40,3),"")</f>
        <v/>
      </c>
      <c r="F117" s="291" t="str">
        <f>'Critères '!$G$206</f>
        <v/>
      </c>
      <c r="G117" s="809"/>
      <c r="H117" s="809"/>
      <c r="I117" s="809"/>
      <c r="J117" s="810"/>
      <c r="K117" s="1227"/>
      <c r="L117" s="1185">
        <v>0</v>
      </c>
      <c r="M117" s="1185">
        <v>0</v>
      </c>
      <c r="N117" s="1185">
        <v>1</v>
      </c>
      <c r="O117" s="1185">
        <v>0</v>
      </c>
      <c r="P117" s="1185">
        <v>0</v>
      </c>
      <c r="Q117" s="1194">
        <f>'Page accueil'!$A$37</f>
        <v>0.3</v>
      </c>
      <c r="R117" s="1194">
        <f>'Page accueil'!$A$39</f>
        <v>0.6</v>
      </c>
      <c r="S117" s="1194">
        <f>'Page accueil'!$A$40</f>
        <v>0.8</v>
      </c>
      <c r="T117" s="564"/>
      <c r="U117" s="565"/>
      <c r="V117" s="565"/>
      <c r="W117" s="565"/>
    </row>
    <row r="118" spans="1:23" ht="14" customHeight="1">
      <c r="A118" s="333" t="str">
        <f>CONCATENATE("Article ",'Critères '!$A$206," : ",'Critères '!$B$206)</f>
        <v>Article 6.4 : Maîtrise de l'environnement de travail et des contaminations</v>
      </c>
      <c r="B118" s="334"/>
      <c r="C118" s="334"/>
      <c r="D118" s="334"/>
      <c r="E118" s="238" t="str">
        <f>IFERROR(VLOOKUP(F118,'Page accueil'!$A$36:$E$40,3),"")</f>
        <v/>
      </c>
      <c r="F118" s="294" t="str">
        <f>'Critères '!$G$206</f>
        <v/>
      </c>
      <c r="G118" s="811"/>
      <c r="H118" s="811"/>
      <c r="I118" s="811"/>
      <c r="J118" s="812"/>
      <c r="K118" s="1227"/>
      <c r="L118" s="1185">
        <v>0</v>
      </c>
      <c r="M118" s="1185">
        <v>0</v>
      </c>
      <c r="N118" s="1185">
        <v>1</v>
      </c>
      <c r="O118" s="1185">
        <v>0</v>
      </c>
      <c r="P118" s="1185">
        <v>0</v>
      </c>
      <c r="Q118" s="1194">
        <f>'Page accueil'!$A$37</f>
        <v>0.3</v>
      </c>
      <c r="R118" s="1194">
        <f>'Page accueil'!$A$39</f>
        <v>0.6</v>
      </c>
      <c r="S118" s="1194">
        <f>'Page accueil'!$A$40</f>
        <v>0.8</v>
      </c>
      <c r="T118" s="564"/>
      <c r="U118" s="565"/>
      <c r="V118" s="565"/>
      <c r="W118" s="565"/>
    </row>
    <row r="119" spans="1:23" ht="14" customHeight="1">
      <c r="A119" s="321" t="str">
        <f>CONCATENATE("Article ",'Critères '!$A$213," : ",'Critères '!$B$213)</f>
        <v>Article 7 : Réalisation du produit</v>
      </c>
      <c r="B119" s="322"/>
      <c r="C119" s="322"/>
      <c r="D119" s="322"/>
      <c r="E119" s="300" t="str">
        <f>IFERROR(VLOOKUP(F119,'Page accueil'!$A$36:$E$40,3),"")</f>
        <v/>
      </c>
      <c r="F119" s="300" t="str">
        <f>'Critères '!$G$213</f>
        <v/>
      </c>
      <c r="G119" s="894" t="s">
        <v>1297</v>
      </c>
      <c r="H119" s="894"/>
      <c r="I119" s="894"/>
      <c r="J119" s="895"/>
      <c r="K119" s="1226"/>
      <c r="L119" s="1188"/>
      <c r="M119" s="1188"/>
      <c r="N119" s="1188"/>
      <c r="O119" s="1190"/>
      <c r="P119" s="1190"/>
      <c r="Q119" s="1194"/>
      <c r="R119" s="1194"/>
      <c r="S119" s="1194"/>
      <c r="T119" s="564"/>
      <c r="U119" s="565"/>
      <c r="V119" s="565"/>
      <c r="W119" s="565"/>
    </row>
    <row r="120" spans="1:23" ht="14" customHeight="1">
      <c r="A120" s="323" t="str">
        <f>CONCATENATE("Article ",'Critères '!$A$214," : ",'Critères '!$B$214)</f>
        <v>Article 7.1 : Planification de la réalisation du produit</v>
      </c>
      <c r="B120" s="324"/>
      <c r="C120" s="324"/>
      <c r="D120" s="324"/>
      <c r="E120" s="293" t="str">
        <f>IFERROR(VLOOKUP(F120,'Page accueil'!$A$36:$E$40,3),"")</f>
        <v/>
      </c>
      <c r="F120" s="296" t="str">
        <f>'Critères '!$G$214</f>
        <v/>
      </c>
      <c r="G120" s="809"/>
      <c r="H120" s="809"/>
      <c r="I120" s="809"/>
      <c r="J120" s="810"/>
      <c r="K120" s="1227"/>
      <c r="L120" s="1185">
        <v>0</v>
      </c>
      <c r="M120" s="1185">
        <v>0</v>
      </c>
      <c r="N120" s="1185">
        <v>1</v>
      </c>
      <c r="O120" s="1185">
        <v>1</v>
      </c>
      <c r="P120" s="1185">
        <v>0</v>
      </c>
      <c r="Q120" s="1194">
        <f>'Page accueil'!$A$37</f>
        <v>0.3</v>
      </c>
      <c r="R120" s="1194">
        <f>'Page accueil'!$A$39</f>
        <v>0.6</v>
      </c>
      <c r="S120" s="1194">
        <f>'Page accueil'!$A$40</f>
        <v>0.8</v>
      </c>
      <c r="T120" s="564"/>
      <c r="U120" s="565"/>
      <c r="V120" s="565"/>
      <c r="W120" s="565"/>
    </row>
    <row r="121" spans="1:23" ht="14" customHeight="1">
      <c r="A121" s="323" t="str">
        <f>CONCATENATE("Article ",'Critères '!$A$224," : ",'Critères '!$B$224)</f>
        <v>Article 7.2  : Gestion des processus clients</v>
      </c>
      <c r="B121" s="324"/>
      <c r="C121" s="324"/>
      <c r="D121" s="324"/>
      <c r="E121" s="293" t="str">
        <f>IFERROR(VLOOKUP(F121,'Page accueil'!$A$36:$E$40,3),"")</f>
        <v/>
      </c>
      <c r="F121" s="296" t="str">
        <f>'Critères '!$G$224</f>
        <v/>
      </c>
      <c r="G121" s="809"/>
      <c r="H121" s="809"/>
      <c r="I121" s="809"/>
      <c r="J121" s="810"/>
      <c r="K121" s="1227"/>
      <c r="L121" s="1185">
        <v>0</v>
      </c>
      <c r="M121" s="1185">
        <v>0</v>
      </c>
      <c r="N121" s="1185">
        <v>0</v>
      </c>
      <c r="O121" s="1185">
        <v>1</v>
      </c>
      <c r="P121" s="1185">
        <v>0</v>
      </c>
      <c r="Q121" s="1194">
        <f>'Page accueil'!$A$37</f>
        <v>0.3</v>
      </c>
      <c r="R121" s="1194">
        <f>'Page accueil'!$A$39</f>
        <v>0.6</v>
      </c>
      <c r="S121" s="1194">
        <f>'Page accueil'!$A$40</f>
        <v>0.8</v>
      </c>
      <c r="T121" s="564"/>
      <c r="U121" s="565"/>
      <c r="V121" s="565"/>
      <c r="W121" s="565"/>
    </row>
    <row r="122" spans="1:23" ht="14" customHeight="1">
      <c r="A122" s="323" t="str">
        <f>CONCATENATE("Article ",'Critères '!$A$244," : ",'Critères '!$B$244)</f>
        <v>Article 7.3 : Conception et développement</v>
      </c>
      <c r="B122" s="324"/>
      <c r="C122" s="324"/>
      <c r="D122" s="324"/>
      <c r="E122" s="293" t="str">
        <f>IFERROR(VLOOKUP(F122,'Page accueil'!$A$36:$E$40,3),"")</f>
        <v/>
      </c>
      <c r="F122" s="296" t="str">
        <f>'Critères '!$G$244</f>
        <v/>
      </c>
      <c r="G122" s="809"/>
      <c r="H122" s="809"/>
      <c r="I122" s="809"/>
      <c r="J122" s="810"/>
      <c r="K122" s="1227"/>
      <c r="L122" s="1185">
        <v>0</v>
      </c>
      <c r="M122" s="1185">
        <v>0</v>
      </c>
      <c r="N122" s="1185">
        <v>0</v>
      </c>
      <c r="O122" s="1185">
        <v>1</v>
      </c>
      <c r="P122" s="1185">
        <v>0</v>
      </c>
      <c r="Q122" s="1194">
        <f>'Page accueil'!$A$37</f>
        <v>0.3</v>
      </c>
      <c r="R122" s="1194">
        <f>'Page accueil'!$A$39</f>
        <v>0.6</v>
      </c>
      <c r="S122" s="1194">
        <f>'Page accueil'!$A$40</f>
        <v>0.8</v>
      </c>
      <c r="T122" s="564"/>
      <c r="U122" s="565"/>
      <c r="V122" s="565"/>
      <c r="W122" s="565"/>
    </row>
    <row r="123" spans="1:23" ht="14" customHeight="1">
      <c r="A123" s="323" t="str">
        <f>CONCATENATE("Article ",'Critères '!$A$290," : ",'Critères '!$B$290)</f>
        <v>Article 7.4 : Gestion des prestataires externes</v>
      </c>
      <c r="B123" s="324"/>
      <c r="C123" s="324"/>
      <c r="D123" s="324"/>
      <c r="E123" s="293" t="str">
        <f>IFERROR(VLOOKUP(F123,'Page accueil'!$A$36:$E$40,3),"")</f>
        <v/>
      </c>
      <c r="F123" s="296" t="str">
        <f>'Critères '!$G$290</f>
        <v/>
      </c>
      <c r="G123" s="809"/>
      <c r="H123" s="809"/>
      <c r="I123" s="809"/>
      <c r="J123" s="810"/>
      <c r="K123" s="1227"/>
      <c r="L123" s="1185">
        <v>0</v>
      </c>
      <c r="M123" s="1185">
        <v>0</v>
      </c>
      <c r="N123" s="1185">
        <v>0</v>
      </c>
      <c r="O123" s="1185">
        <v>1</v>
      </c>
      <c r="P123" s="1185">
        <v>0</v>
      </c>
      <c r="Q123" s="1194">
        <f>'Page accueil'!$A$37</f>
        <v>0.3</v>
      </c>
      <c r="R123" s="1194">
        <f>'Page accueil'!$A$39</f>
        <v>0.6</v>
      </c>
      <c r="S123" s="1194">
        <f>'Page accueil'!$A$40</f>
        <v>0.8</v>
      </c>
      <c r="T123" s="564"/>
      <c r="U123" s="565"/>
      <c r="V123" s="565"/>
      <c r="W123" s="565"/>
    </row>
    <row r="124" spans="1:23" ht="14" customHeight="1">
      <c r="A124" s="323" t="str">
        <f>CONCATENATE("Article ",'Critères '!$A$325," : ",'Critères '!$B$325)</f>
        <v>Article 7.5 : Fourniture des produits et des services</v>
      </c>
      <c r="B124" s="324"/>
      <c r="C124" s="324"/>
      <c r="D124" s="324"/>
      <c r="E124" s="293" t="str">
        <f>IFERROR(VLOOKUP(F124,'Page accueil'!$A$36:$E$40,3),"")</f>
        <v/>
      </c>
      <c r="F124" s="296" t="str">
        <f>'Critères '!G325</f>
        <v/>
      </c>
      <c r="G124" s="809"/>
      <c r="H124" s="809"/>
      <c r="I124" s="809"/>
      <c r="J124" s="810"/>
      <c r="K124" s="1227"/>
      <c r="L124" s="1185">
        <v>0</v>
      </c>
      <c r="M124" s="1185">
        <v>0</v>
      </c>
      <c r="N124" s="1185">
        <v>0</v>
      </c>
      <c r="O124" s="1185">
        <v>1</v>
      </c>
      <c r="P124" s="1185">
        <v>0</v>
      </c>
      <c r="Q124" s="1194">
        <f>'Page accueil'!$A$37</f>
        <v>0.3</v>
      </c>
      <c r="R124" s="1194">
        <f>'Page accueil'!$A$39</f>
        <v>0.6</v>
      </c>
      <c r="S124" s="1194">
        <f>'Page accueil'!$A$40</f>
        <v>0.8</v>
      </c>
      <c r="T124" s="564"/>
      <c r="U124" s="565"/>
      <c r="V124" s="565"/>
      <c r="W124" s="565"/>
    </row>
    <row r="125" spans="1:23" ht="14" customHeight="1">
      <c r="A125" s="331" t="str">
        <f>CONCATENATE("Article ",'Critères '!$A$363," : ",'Critères '!$B$363)</f>
        <v xml:space="preserve">Article 7.6 : Maîtrise de la surveillance et des équipements de mesure </v>
      </c>
      <c r="B125" s="332"/>
      <c r="C125" s="332"/>
      <c r="D125" s="332"/>
      <c r="E125" s="293" t="str">
        <f>IFERROR(VLOOKUP(F125,'Page accueil'!$A$36:$E$40,3),"")</f>
        <v/>
      </c>
      <c r="F125" s="298" t="str">
        <f>'Critères '!G363</f>
        <v/>
      </c>
      <c r="G125" s="811"/>
      <c r="H125" s="811"/>
      <c r="I125" s="811"/>
      <c r="J125" s="812"/>
      <c r="K125" s="1227"/>
      <c r="L125" s="1185">
        <v>0</v>
      </c>
      <c r="M125" s="1185">
        <v>0</v>
      </c>
      <c r="N125" s="1185">
        <v>0</v>
      </c>
      <c r="O125" s="1185">
        <v>1</v>
      </c>
      <c r="P125" s="1185">
        <v>0</v>
      </c>
      <c r="Q125" s="1194">
        <f>'Page accueil'!$A$37</f>
        <v>0.3</v>
      </c>
      <c r="R125" s="1194">
        <f>'Page accueil'!$A$39</f>
        <v>0.6</v>
      </c>
      <c r="S125" s="1194">
        <f>'Page accueil'!$A$40</f>
        <v>0.8</v>
      </c>
      <c r="T125" s="564"/>
      <c r="U125" s="565"/>
      <c r="V125" s="565"/>
      <c r="W125" s="565"/>
    </row>
    <row r="126" spans="1:23" ht="14" customHeight="1">
      <c r="A126" s="325" t="str">
        <f>CONCATENATE("Article ",'Critères '!$A$373," : ",'Critères '!$B$373)</f>
        <v>Article 8 : Mesure, analyse et amélioration</v>
      </c>
      <c r="B126" s="326"/>
      <c r="C126" s="326"/>
      <c r="D126" s="326"/>
      <c r="E126" s="308" t="str">
        <f>IFERROR(VLOOKUP(F126,'Page accueil'!$A$36:$E$40,3),"")</f>
        <v/>
      </c>
      <c r="F126" s="308" t="str">
        <f>'Critères '!$G$373</f>
        <v/>
      </c>
      <c r="G126" s="894" t="s">
        <v>1297</v>
      </c>
      <c r="H126" s="894"/>
      <c r="I126" s="894"/>
      <c r="J126" s="895"/>
      <c r="K126" s="1226"/>
      <c r="L126" s="1185"/>
      <c r="M126" s="1185"/>
      <c r="N126" s="1185"/>
      <c r="O126" s="1185"/>
      <c r="P126" s="1185"/>
      <c r="Q126" s="1194"/>
      <c r="R126" s="1194"/>
      <c r="S126" s="1194"/>
      <c r="T126" s="564"/>
      <c r="U126" s="565"/>
      <c r="V126" s="565"/>
      <c r="W126" s="565"/>
    </row>
    <row r="127" spans="1:23" ht="14" customHeight="1">
      <c r="A127" s="327" t="str">
        <f>CONCATENATE("Article ",'Critères '!$A$374," : ",'Critères '!$B$374)</f>
        <v>Article 8.1 : Généralités</v>
      </c>
      <c r="B127" s="328"/>
      <c r="C127" s="328"/>
      <c r="D127" s="328"/>
      <c r="E127" s="237" t="str">
        <f>IFERROR(VLOOKUP(F127,'Page accueil'!$A$36:$E$40,3),"")</f>
        <v/>
      </c>
      <c r="F127" s="305" t="str">
        <f>'Critères '!$G$374</f>
        <v/>
      </c>
      <c r="G127" s="809"/>
      <c r="H127" s="809"/>
      <c r="I127" s="809"/>
      <c r="J127" s="810"/>
      <c r="K127" s="1227"/>
      <c r="L127" s="1185">
        <v>0</v>
      </c>
      <c r="M127" s="1185">
        <v>0</v>
      </c>
      <c r="N127" s="1185">
        <v>0</v>
      </c>
      <c r="O127" s="1185">
        <v>1</v>
      </c>
      <c r="P127" s="1185">
        <v>1</v>
      </c>
      <c r="Q127" s="1194">
        <f>'Page accueil'!$A$37</f>
        <v>0.3</v>
      </c>
      <c r="R127" s="1194">
        <f>'Page accueil'!$A$39</f>
        <v>0.6</v>
      </c>
      <c r="S127" s="1194">
        <f>'Page accueil'!$A$40</f>
        <v>0.8</v>
      </c>
      <c r="T127" s="564"/>
      <c r="U127" s="565"/>
      <c r="V127" s="565"/>
      <c r="W127" s="565"/>
    </row>
    <row r="128" spans="1:23" ht="14" customHeight="1">
      <c r="A128" s="327" t="str">
        <f>CONCATENATE("Article ",'Critères '!$A$380," : ",'Critères '!$B$380)</f>
        <v>Article 8.2 : Surveillance et mesure</v>
      </c>
      <c r="B128" s="328"/>
      <c r="C128" s="328"/>
      <c r="D128" s="328"/>
      <c r="E128" s="237" t="str">
        <f>IFERROR(VLOOKUP(F128,'Page accueil'!$A$36:$E$40,3),"")</f>
        <v/>
      </c>
      <c r="F128" s="305" t="str">
        <f>'Critères '!$G$380</f>
        <v/>
      </c>
      <c r="G128" s="809"/>
      <c r="H128" s="809"/>
      <c r="I128" s="809"/>
      <c r="J128" s="810"/>
      <c r="K128" s="1227"/>
      <c r="L128" s="1185">
        <v>0</v>
      </c>
      <c r="M128" s="1185">
        <v>0</v>
      </c>
      <c r="N128" s="1185">
        <v>0</v>
      </c>
      <c r="O128" s="1185">
        <v>0</v>
      </c>
      <c r="P128" s="1185">
        <v>1</v>
      </c>
      <c r="Q128" s="1194">
        <f>'Page accueil'!$A$37</f>
        <v>0.3</v>
      </c>
      <c r="R128" s="1194">
        <f>'Page accueil'!$A$39</f>
        <v>0.6</v>
      </c>
      <c r="S128" s="1194">
        <f>'Page accueil'!$A$40</f>
        <v>0.8</v>
      </c>
      <c r="T128" s="564"/>
      <c r="U128" s="565"/>
      <c r="V128" s="565"/>
      <c r="W128" s="565"/>
    </row>
    <row r="129" spans="1:23" ht="14" customHeight="1">
      <c r="A129" s="327" t="str">
        <f>CONCATENATE("Article ",'Critères '!$A$428," : ",'Critères '!$B$428)</f>
        <v>Article 8.3 : Maîtrise des non-conformités</v>
      </c>
      <c r="B129" s="328"/>
      <c r="C129" s="328"/>
      <c r="D129" s="328"/>
      <c r="E129" s="237" t="str">
        <f>IFERROR(VLOOKUP(F129,'Page accueil'!$A$36:$E$40,3),"")</f>
        <v/>
      </c>
      <c r="F129" s="305" t="str">
        <f>'Critères '!$G$428</f>
        <v/>
      </c>
      <c r="G129" s="809"/>
      <c r="H129" s="809"/>
      <c r="I129" s="809"/>
      <c r="J129" s="810"/>
      <c r="K129" s="1227"/>
      <c r="L129" s="1185">
        <v>0</v>
      </c>
      <c r="M129" s="1185">
        <v>0</v>
      </c>
      <c r="N129" s="1185">
        <v>0</v>
      </c>
      <c r="O129" s="1185">
        <v>0</v>
      </c>
      <c r="P129" s="1185">
        <v>1</v>
      </c>
      <c r="Q129" s="1194">
        <f>'Page accueil'!$A$37</f>
        <v>0.3</v>
      </c>
      <c r="R129" s="1194">
        <f>'Page accueil'!$A$39</f>
        <v>0.6</v>
      </c>
      <c r="S129" s="1194">
        <f>'Page accueil'!$A$40</f>
        <v>0.8</v>
      </c>
      <c r="T129" s="564"/>
      <c r="U129" s="565"/>
      <c r="V129" s="565"/>
      <c r="W129" s="565"/>
    </row>
    <row r="130" spans="1:23" ht="14" customHeight="1">
      <c r="A130" s="327" t="str">
        <f>CONCATENATE("Article ",'Critères '!$A$456," : ",'Critères '!$B$456)</f>
        <v>Article 8.4 : Analyse et évaluation des données</v>
      </c>
      <c r="B130" s="328"/>
      <c r="C130" s="328"/>
      <c r="D130" s="328"/>
      <c r="E130" s="237" t="str">
        <f>IFERROR(VLOOKUP(F130,'Page accueil'!$A$36:$E$40,3),"")</f>
        <v/>
      </c>
      <c r="F130" s="305" t="str">
        <f>'Critères '!$G$456</f>
        <v/>
      </c>
      <c r="G130" s="809"/>
      <c r="H130" s="809"/>
      <c r="I130" s="809"/>
      <c r="J130" s="810"/>
      <c r="K130" s="1227"/>
      <c r="L130" s="1185">
        <v>0</v>
      </c>
      <c r="M130" s="1185">
        <v>0</v>
      </c>
      <c r="N130" s="1185">
        <v>0</v>
      </c>
      <c r="O130" s="1185">
        <v>0</v>
      </c>
      <c r="P130" s="1185">
        <v>1</v>
      </c>
      <c r="Q130" s="1194">
        <f>'Page accueil'!$A$37</f>
        <v>0.3</v>
      </c>
      <c r="R130" s="1194">
        <f>'Page accueil'!$A$39</f>
        <v>0.6</v>
      </c>
      <c r="S130" s="1194">
        <f>'Page accueil'!$A$40</f>
        <v>0.8</v>
      </c>
      <c r="T130" s="564"/>
      <c r="U130" s="565"/>
      <c r="V130" s="565"/>
      <c r="W130" s="565"/>
    </row>
    <row r="131" spans="1:23" ht="14" customHeight="1">
      <c r="A131" s="329" t="str">
        <f>CONCATENATE("Article ",'Critères '!$A$470," : ",'Critères '!$B$470)</f>
        <v>Article 8.5 : Amélioration</v>
      </c>
      <c r="B131" s="330"/>
      <c r="C131" s="330"/>
      <c r="D131" s="330"/>
      <c r="E131" s="410" t="str">
        <f>IFERROR(VLOOKUP(F131,'Page accueil'!$A$36:$E$40,3),"")</f>
        <v/>
      </c>
      <c r="F131" s="307" t="str">
        <f>'Critères '!$G$470</f>
        <v/>
      </c>
      <c r="G131" s="811"/>
      <c r="H131" s="811"/>
      <c r="I131" s="811"/>
      <c r="J131" s="812"/>
      <c r="K131" s="1227"/>
      <c r="L131" s="1185">
        <v>0</v>
      </c>
      <c r="M131" s="1185">
        <v>0</v>
      </c>
      <c r="N131" s="1185">
        <v>0</v>
      </c>
      <c r="O131" s="1185">
        <v>0</v>
      </c>
      <c r="P131" s="1185">
        <v>1</v>
      </c>
      <c r="Q131" s="1194">
        <f>'Page accueil'!$A$37</f>
        <v>0.3</v>
      </c>
      <c r="R131" s="1194">
        <f>'Page accueil'!$A$39</f>
        <v>0.6</v>
      </c>
      <c r="S131" s="1194">
        <f>'Page accueil'!$A$40</f>
        <v>0.8</v>
      </c>
      <c r="T131" s="564"/>
      <c r="U131" s="565"/>
      <c r="V131" s="565"/>
      <c r="W131" s="565"/>
    </row>
    <row r="132" spans="1:23" ht="14" customHeight="1">
      <c r="A132" s="884" t="s">
        <v>722</v>
      </c>
      <c r="B132" s="885"/>
      <c r="C132" s="885"/>
      <c r="D132" s="885"/>
      <c r="E132" s="885"/>
      <c r="F132" s="885"/>
      <c r="G132" s="885"/>
      <c r="H132" s="885"/>
      <c r="I132" s="885"/>
      <c r="J132" s="886"/>
      <c r="L132" s="1228"/>
      <c r="M132" s="1228"/>
      <c r="N132" s="1228"/>
      <c r="O132" s="1228"/>
      <c r="P132" s="1228"/>
      <c r="S132" s="564"/>
      <c r="T132" s="564"/>
      <c r="U132" s="565"/>
      <c r="V132" s="565"/>
      <c r="W132" s="565"/>
    </row>
    <row r="133" spans="1:23" s="30" customFormat="1" ht="14" customHeight="1">
      <c r="A133" s="887"/>
      <c r="B133" s="888"/>
      <c r="C133" s="888"/>
      <c r="D133" s="888"/>
      <c r="E133" s="888"/>
      <c r="F133" s="888"/>
      <c r="G133" s="888"/>
      <c r="H133" s="888"/>
      <c r="I133" s="888"/>
      <c r="J133" s="889"/>
      <c r="K133" s="565"/>
      <c r="L133" s="564"/>
      <c r="M133" s="564"/>
      <c r="N133" s="564"/>
      <c r="O133" s="564"/>
      <c r="P133" s="564"/>
      <c r="Q133" s="564"/>
      <c r="R133" s="564"/>
      <c r="S133" s="564"/>
      <c r="T133" s="564"/>
      <c r="U133" s="565"/>
      <c r="V133" s="565"/>
      <c r="W133" s="565"/>
    </row>
    <row r="134" spans="1:23" s="481" customFormat="1" ht="30" customHeight="1">
      <c r="A134" s="478" t="str">
        <f>CONCATENATE("Article ",'Critères '!$A$17," : ",'Critères '!$B$17)</f>
        <v>Article 4 : Système de Management de la Qualité (SMQ)</v>
      </c>
      <c r="B134" s="479"/>
      <c r="C134" s="479"/>
      <c r="D134" s="479"/>
      <c r="E134" s="480"/>
      <c r="F134" s="498" t="s">
        <v>1365</v>
      </c>
      <c r="G134" s="896" t="s">
        <v>725</v>
      </c>
      <c r="H134" s="896"/>
      <c r="I134" s="896"/>
      <c r="J134" s="897"/>
      <c r="K134" s="569"/>
      <c r="L134" s="568"/>
      <c r="M134" s="568"/>
      <c r="N134" s="568"/>
      <c r="O134" s="568"/>
      <c r="P134" s="568"/>
      <c r="Q134" s="568"/>
      <c r="R134" s="568"/>
      <c r="S134" s="568"/>
      <c r="T134" s="568"/>
      <c r="U134" s="569"/>
      <c r="V134" s="569"/>
      <c r="W134" s="569"/>
    </row>
    <row r="135" spans="1:23" s="481" customFormat="1" ht="54" customHeight="1">
      <c r="A135" s="906" t="s">
        <v>1367</v>
      </c>
      <c r="B135" s="907"/>
      <c r="C135" s="907"/>
      <c r="D135" s="907"/>
      <c r="E135" s="907"/>
      <c r="F135" s="907"/>
      <c r="G135" s="907"/>
      <c r="H135" s="907"/>
      <c r="I135" s="907"/>
      <c r="J135" s="908"/>
      <c r="K135" s="569"/>
      <c r="L135" s="568"/>
      <c r="M135" s="568"/>
      <c r="N135" s="568"/>
      <c r="O135" s="568"/>
      <c r="P135" s="568"/>
      <c r="Q135" s="568"/>
      <c r="R135" s="568"/>
      <c r="S135" s="568"/>
      <c r="T135" s="568"/>
      <c r="U135" s="569"/>
      <c r="V135" s="569"/>
      <c r="W135" s="569"/>
    </row>
    <row r="136" spans="1:23" s="481" customFormat="1" ht="30" customHeight="1">
      <c r="A136" s="482" t="str">
        <f>CONCATENATE("Article ",'Critères '!$A$95," : ",'Critères '!$B$95)</f>
        <v>Article 5 : Gestion des responsabilités</v>
      </c>
      <c r="B136" s="483"/>
      <c r="C136" s="483"/>
      <c r="D136" s="483"/>
      <c r="E136" s="484"/>
      <c r="F136" s="497" t="s">
        <v>1366</v>
      </c>
      <c r="G136" s="912" t="s">
        <v>725</v>
      </c>
      <c r="H136" s="912"/>
      <c r="I136" s="912"/>
      <c r="J136" s="913"/>
      <c r="K136" s="569"/>
      <c r="L136" s="568"/>
      <c r="M136" s="568"/>
      <c r="N136" s="568"/>
      <c r="O136" s="568"/>
      <c r="P136" s="568"/>
      <c r="Q136" s="568"/>
      <c r="R136" s="568"/>
      <c r="S136" s="568"/>
      <c r="T136" s="568"/>
      <c r="U136" s="569"/>
      <c r="V136" s="569"/>
      <c r="W136" s="569"/>
    </row>
    <row r="137" spans="1:23" s="481" customFormat="1" ht="54" customHeight="1">
      <c r="A137" s="909" t="s">
        <v>1368</v>
      </c>
      <c r="B137" s="910"/>
      <c r="C137" s="910"/>
      <c r="D137" s="910"/>
      <c r="E137" s="910"/>
      <c r="F137" s="910"/>
      <c r="G137" s="910"/>
      <c r="H137" s="910"/>
      <c r="I137" s="910"/>
      <c r="J137" s="911"/>
      <c r="K137" s="569"/>
      <c r="L137" s="568"/>
      <c r="M137" s="568"/>
      <c r="N137" s="568"/>
      <c r="O137" s="568"/>
      <c r="P137" s="568"/>
      <c r="Q137" s="568"/>
      <c r="R137" s="568"/>
      <c r="S137" s="568"/>
      <c r="T137" s="568"/>
      <c r="U137" s="569"/>
      <c r="V137" s="569"/>
      <c r="W137" s="569"/>
    </row>
    <row r="138" spans="1:23" s="481" customFormat="1" ht="30" customHeight="1">
      <c r="A138" s="485" t="str">
        <f>CONCATENATE("Article ",'Critères '!$A$191," : ",'Critères '!$B$191)</f>
        <v>Article 6 : Management des ressources</v>
      </c>
      <c r="B138" s="486"/>
      <c r="C138" s="486"/>
      <c r="D138" s="486"/>
      <c r="E138" s="487"/>
      <c r="F138" s="496" t="s">
        <v>1366</v>
      </c>
      <c r="G138" s="917" t="s">
        <v>725</v>
      </c>
      <c r="H138" s="917"/>
      <c r="I138" s="917"/>
      <c r="J138" s="918"/>
      <c r="K138" s="570"/>
      <c r="L138" s="571"/>
      <c r="M138" s="571"/>
      <c r="N138" s="571"/>
      <c r="O138" s="571"/>
      <c r="P138" s="571"/>
      <c r="Q138" s="571"/>
      <c r="R138" s="571"/>
      <c r="S138" s="568"/>
      <c r="T138" s="568"/>
      <c r="U138" s="569"/>
      <c r="V138" s="569"/>
      <c r="W138" s="569"/>
    </row>
    <row r="139" spans="1:23" s="481" customFormat="1" ht="54" customHeight="1">
      <c r="A139" s="914" t="s">
        <v>1369</v>
      </c>
      <c r="B139" s="915"/>
      <c r="C139" s="915"/>
      <c r="D139" s="915"/>
      <c r="E139" s="915"/>
      <c r="F139" s="915"/>
      <c r="G139" s="915"/>
      <c r="H139" s="915"/>
      <c r="I139" s="915"/>
      <c r="J139" s="916"/>
      <c r="K139" s="570"/>
      <c r="L139" s="571"/>
      <c r="M139" s="571"/>
      <c r="N139" s="571"/>
      <c r="O139" s="571"/>
      <c r="P139" s="571"/>
      <c r="Q139" s="571"/>
      <c r="R139" s="571"/>
      <c r="S139" s="568"/>
      <c r="T139" s="568"/>
      <c r="U139" s="569"/>
      <c r="V139" s="569"/>
      <c r="W139" s="569"/>
    </row>
    <row r="140" spans="1:23" s="481" customFormat="1" ht="30" customHeight="1">
      <c r="A140" s="488" t="str">
        <f>CONCATENATE("Article ",'Critères '!$A$213," : ",'Critères '!$B$213)</f>
        <v>Article 7 : Réalisation du produit</v>
      </c>
      <c r="B140" s="489"/>
      <c r="C140" s="489"/>
      <c r="D140" s="489"/>
      <c r="E140" s="299"/>
      <c r="F140" s="495" t="s">
        <v>1366</v>
      </c>
      <c r="G140" s="919" t="s">
        <v>731</v>
      </c>
      <c r="H140" s="919"/>
      <c r="I140" s="919"/>
      <c r="J140" s="920"/>
      <c r="K140" s="570"/>
      <c r="L140" s="571"/>
      <c r="M140" s="571"/>
      <c r="N140" s="571"/>
      <c r="O140" s="571"/>
      <c r="P140" s="571"/>
      <c r="Q140" s="571"/>
      <c r="R140" s="571"/>
      <c r="S140" s="571"/>
      <c r="T140" s="571"/>
      <c r="U140" s="570"/>
      <c r="V140" s="570"/>
      <c r="W140" s="570"/>
    </row>
    <row r="141" spans="1:23" s="490" customFormat="1" ht="54" customHeight="1">
      <c r="A141" s="900" t="s">
        <v>1370</v>
      </c>
      <c r="B141" s="901"/>
      <c r="C141" s="901"/>
      <c r="D141" s="901"/>
      <c r="E141" s="901"/>
      <c r="F141" s="901"/>
      <c r="G141" s="901"/>
      <c r="H141" s="901"/>
      <c r="I141" s="901"/>
      <c r="J141" s="902"/>
      <c r="K141" s="572"/>
      <c r="L141" s="573"/>
      <c r="M141" s="573"/>
      <c r="N141" s="573"/>
      <c r="O141" s="573"/>
      <c r="P141" s="573"/>
      <c r="Q141" s="573"/>
      <c r="R141" s="573"/>
      <c r="S141" s="573"/>
      <c r="T141" s="573"/>
      <c r="U141" s="572"/>
      <c r="V141" s="572"/>
      <c r="W141" s="572"/>
    </row>
    <row r="142" spans="1:23" s="481" customFormat="1" ht="30" customHeight="1">
      <c r="A142" s="491" t="str">
        <f>CONCATENATE("Article ",'Critères '!$A$373," : ",'Critères '!$B$373)</f>
        <v>Article 8 : Mesure, analyse et amélioration</v>
      </c>
      <c r="B142" s="492"/>
      <c r="C142" s="492"/>
      <c r="D142" s="492"/>
      <c r="E142" s="493"/>
      <c r="F142" s="494" t="s">
        <v>1366</v>
      </c>
      <c r="G142" s="898" t="s">
        <v>737</v>
      </c>
      <c r="H142" s="898"/>
      <c r="I142" s="898"/>
      <c r="J142" s="899"/>
      <c r="K142" s="570"/>
      <c r="L142" s="571"/>
      <c r="M142" s="571"/>
      <c r="N142" s="571"/>
      <c r="O142" s="571"/>
      <c r="P142" s="571"/>
      <c r="Q142" s="571"/>
      <c r="R142" s="571"/>
      <c r="S142" s="571"/>
      <c r="T142" s="571"/>
      <c r="U142" s="570"/>
      <c r="V142" s="570"/>
      <c r="W142" s="570"/>
    </row>
    <row r="143" spans="1:23" s="490" customFormat="1" ht="54" customHeight="1">
      <c r="A143" s="903" t="s">
        <v>1371</v>
      </c>
      <c r="B143" s="904"/>
      <c r="C143" s="904"/>
      <c r="D143" s="904"/>
      <c r="E143" s="904"/>
      <c r="F143" s="904"/>
      <c r="G143" s="904"/>
      <c r="H143" s="904"/>
      <c r="I143" s="904"/>
      <c r="J143" s="905"/>
      <c r="K143" s="572"/>
      <c r="L143" s="573"/>
      <c r="M143" s="573"/>
      <c r="N143" s="573"/>
      <c r="O143" s="573"/>
      <c r="P143" s="573"/>
      <c r="Q143" s="573"/>
      <c r="R143" s="573"/>
      <c r="S143" s="573"/>
      <c r="T143" s="573"/>
      <c r="U143" s="572"/>
      <c r="V143" s="572"/>
      <c r="W143" s="572"/>
    </row>
    <row r="144" spans="1:23" s="30" customFormat="1">
      <c r="A144" s="18"/>
      <c r="B144" s="18"/>
      <c r="C144" s="18"/>
      <c r="D144" s="18"/>
      <c r="E144" s="18"/>
      <c r="F144" s="18"/>
      <c r="G144" s="18"/>
      <c r="H144" s="18"/>
      <c r="I144" s="18"/>
      <c r="J144" s="18"/>
      <c r="K144" s="566"/>
      <c r="L144" s="567"/>
      <c r="M144" s="567"/>
      <c r="N144" s="567"/>
      <c r="O144" s="567"/>
      <c r="P144" s="567"/>
      <c r="Q144" s="567"/>
      <c r="R144" s="567"/>
      <c r="S144" s="567"/>
      <c r="T144" s="567"/>
      <c r="U144" s="566"/>
      <c r="V144" s="566"/>
      <c r="W144" s="566"/>
    </row>
    <row r="145" spans="1:23" s="30" customFormat="1">
      <c r="A145" s="18"/>
      <c r="B145" s="18"/>
      <c r="C145" s="18"/>
      <c r="D145" s="18"/>
      <c r="E145" s="18"/>
      <c r="F145" s="18"/>
      <c r="G145" s="18"/>
      <c r="H145" s="18"/>
      <c r="I145" s="18"/>
      <c r="J145" s="18"/>
      <c r="K145" s="566"/>
      <c r="L145" s="567"/>
      <c r="M145" s="567"/>
      <c r="N145" s="567"/>
      <c r="O145" s="567"/>
      <c r="P145" s="567"/>
      <c r="Q145" s="567"/>
      <c r="R145" s="567"/>
      <c r="S145" s="567"/>
      <c r="T145" s="567"/>
      <c r="U145" s="566"/>
      <c r="V145" s="566"/>
      <c r="W145" s="566"/>
    </row>
    <row r="146" spans="1:23" s="30" customFormat="1">
      <c r="A146" s="18"/>
      <c r="B146" s="18"/>
      <c r="C146" s="18"/>
      <c r="D146" s="18"/>
      <c r="E146" s="18"/>
      <c r="F146" s="18"/>
      <c r="G146" s="18"/>
      <c r="H146" s="18"/>
      <c r="I146" s="18"/>
      <c r="J146" s="18"/>
      <c r="K146" s="566"/>
      <c r="L146" s="567"/>
      <c r="M146" s="567"/>
      <c r="N146" s="567"/>
      <c r="O146" s="567"/>
      <c r="P146" s="567"/>
      <c r="Q146" s="567"/>
      <c r="R146" s="567"/>
      <c r="S146" s="567"/>
      <c r="T146" s="567"/>
      <c r="U146" s="566"/>
      <c r="V146" s="566"/>
      <c r="W146" s="566"/>
    </row>
    <row r="147" spans="1:23" s="30" customFormat="1">
      <c r="A147" s="18"/>
      <c r="B147" s="18"/>
      <c r="C147" s="18"/>
      <c r="D147" s="18"/>
      <c r="E147" s="18"/>
      <c r="F147" s="18"/>
      <c r="G147" s="18"/>
      <c r="H147" s="18"/>
      <c r="I147" s="18"/>
      <c r="J147" s="18"/>
      <c r="K147" s="566"/>
      <c r="L147" s="567"/>
      <c r="M147" s="567"/>
      <c r="N147" s="567"/>
      <c r="O147" s="567"/>
      <c r="P147" s="567"/>
      <c r="Q147" s="567"/>
      <c r="R147" s="567"/>
      <c r="S147" s="567"/>
      <c r="T147" s="567"/>
      <c r="U147" s="566"/>
      <c r="V147" s="566"/>
      <c r="W147" s="566"/>
    </row>
    <row r="148" spans="1:23" s="30" customFormat="1">
      <c r="A148" s="18"/>
      <c r="B148" s="18"/>
      <c r="C148" s="18"/>
      <c r="D148" s="18"/>
      <c r="E148" s="18"/>
      <c r="F148" s="18"/>
      <c r="G148" s="18"/>
      <c r="H148" s="18"/>
      <c r="I148" s="18"/>
      <c r="J148" s="18"/>
      <c r="K148" s="566"/>
      <c r="L148" s="567"/>
      <c r="M148" s="567"/>
      <c r="N148" s="567"/>
      <c r="O148" s="567"/>
      <c r="P148" s="567"/>
      <c r="Q148" s="567"/>
      <c r="R148" s="567"/>
      <c r="S148" s="567"/>
      <c r="T148" s="567"/>
      <c r="U148" s="566"/>
      <c r="V148" s="566"/>
      <c r="W148" s="566"/>
    </row>
    <row r="149" spans="1:23" s="30" customFormat="1">
      <c r="A149" s="18"/>
      <c r="B149" s="18"/>
      <c r="C149" s="18"/>
      <c r="D149" s="18"/>
      <c r="E149" s="18"/>
      <c r="F149" s="18"/>
      <c r="G149" s="18"/>
      <c r="H149" s="18"/>
      <c r="I149" s="18"/>
      <c r="J149" s="18"/>
      <c r="K149" s="566"/>
      <c r="L149" s="567"/>
      <c r="M149" s="567"/>
      <c r="N149" s="567"/>
      <c r="O149" s="567"/>
      <c r="P149" s="567"/>
      <c r="Q149" s="567"/>
      <c r="R149" s="567"/>
      <c r="S149" s="567"/>
      <c r="T149" s="567"/>
      <c r="U149" s="566"/>
      <c r="V149" s="566"/>
      <c r="W149" s="566"/>
    </row>
    <row r="150" spans="1:23" s="30" customFormat="1">
      <c r="A150" s="18"/>
      <c r="B150" s="18"/>
      <c r="C150" s="18"/>
      <c r="D150" s="18"/>
      <c r="E150" s="18"/>
      <c r="F150" s="18"/>
      <c r="G150" s="18"/>
      <c r="H150" s="18"/>
      <c r="I150" s="18"/>
      <c r="J150" s="18"/>
      <c r="K150" s="566"/>
      <c r="L150" s="567"/>
      <c r="M150" s="567"/>
      <c r="N150" s="567"/>
      <c r="O150" s="567"/>
      <c r="P150" s="567"/>
      <c r="Q150" s="567"/>
      <c r="R150" s="567"/>
      <c r="S150" s="567"/>
      <c r="T150" s="567"/>
      <c r="U150" s="566"/>
      <c r="V150" s="566"/>
      <c r="W150" s="566"/>
    </row>
    <row r="151" spans="1:23" s="30" customFormat="1">
      <c r="A151" s="18"/>
      <c r="B151" s="18"/>
      <c r="C151" s="18"/>
      <c r="D151" s="18"/>
      <c r="E151" s="18"/>
      <c r="F151" s="18"/>
      <c r="G151" s="18"/>
      <c r="H151" s="18"/>
      <c r="I151" s="18"/>
      <c r="J151" s="18"/>
      <c r="K151" s="566"/>
      <c r="L151" s="567"/>
      <c r="M151" s="567"/>
      <c r="N151" s="567"/>
      <c r="O151" s="567"/>
      <c r="P151" s="567"/>
      <c r="Q151" s="567"/>
      <c r="R151" s="567"/>
      <c r="S151" s="567"/>
      <c r="T151" s="567"/>
      <c r="U151" s="566"/>
      <c r="V151" s="566"/>
      <c r="W151" s="566"/>
    </row>
    <row r="152" spans="1:23" s="30" customFormat="1">
      <c r="A152" s="18"/>
      <c r="B152" s="18"/>
      <c r="C152" s="18"/>
      <c r="D152" s="18"/>
      <c r="E152" s="18"/>
      <c r="F152" s="18"/>
      <c r="G152" s="18"/>
      <c r="H152" s="18"/>
      <c r="I152" s="18"/>
      <c r="J152" s="18"/>
      <c r="K152" s="566"/>
      <c r="L152" s="567"/>
      <c r="M152" s="567"/>
      <c r="N152" s="567"/>
      <c r="O152" s="567"/>
      <c r="P152" s="567"/>
      <c r="Q152" s="567"/>
      <c r="R152" s="567"/>
      <c r="S152" s="567"/>
      <c r="T152" s="567"/>
      <c r="U152" s="566"/>
      <c r="V152" s="566"/>
      <c r="W152" s="566"/>
    </row>
    <row r="153" spans="1:23" s="30" customFormat="1">
      <c r="A153" s="18"/>
      <c r="B153" s="18"/>
      <c r="C153" s="18"/>
      <c r="D153" s="18"/>
      <c r="E153" s="18"/>
      <c r="F153" s="18"/>
      <c r="G153" s="18"/>
      <c r="H153" s="18"/>
      <c r="I153" s="18"/>
      <c r="J153" s="18"/>
      <c r="K153" s="566"/>
      <c r="L153" s="567"/>
      <c r="M153" s="567"/>
      <c r="N153" s="567"/>
      <c r="O153" s="567"/>
      <c r="P153" s="567"/>
      <c r="Q153" s="567"/>
      <c r="R153" s="567"/>
      <c r="S153" s="567"/>
      <c r="T153" s="567"/>
      <c r="U153" s="566"/>
      <c r="V153" s="566"/>
      <c r="W153" s="566"/>
    </row>
    <row r="154" spans="1:23" s="30" customFormat="1">
      <c r="A154" s="18"/>
      <c r="B154" s="18"/>
      <c r="C154" s="18"/>
      <c r="D154" s="18"/>
      <c r="E154" s="18"/>
      <c r="F154" s="18"/>
      <c r="G154" s="18"/>
      <c r="H154" s="18"/>
      <c r="I154" s="18"/>
      <c r="J154" s="18"/>
      <c r="K154" s="566"/>
      <c r="L154" s="567"/>
      <c r="M154" s="567"/>
      <c r="N154" s="567"/>
      <c r="O154" s="567"/>
      <c r="P154" s="567"/>
      <c r="Q154" s="567"/>
      <c r="R154" s="567"/>
      <c r="S154" s="567"/>
      <c r="T154" s="567"/>
      <c r="U154" s="566"/>
      <c r="V154" s="566"/>
      <c r="W154" s="566"/>
    </row>
    <row r="155" spans="1:23" s="30" customFormat="1">
      <c r="A155" s="18"/>
      <c r="B155" s="18"/>
      <c r="C155" s="18"/>
      <c r="D155" s="18"/>
      <c r="E155" s="18"/>
      <c r="F155" s="18"/>
      <c r="G155" s="18"/>
      <c r="H155" s="18"/>
      <c r="I155" s="18"/>
      <c r="J155" s="18"/>
      <c r="K155" s="566"/>
      <c r="L155" s="567"/>
      <c r="M155" s="567"/>
      <c r="N155" s="567"/>
      <c r="O155" s="567"/>
      <c r="P155" s="567"/>
      <c r="Q155" s="567"/>
      <c r="R155" s="567"/>
      <c r="S155" s="567"/>
      <c r="T155" s="567"/>
      <c r="U155" s="566"/>
      <c r="V155" s="566"/>
      <c r="W155" s="566"/>
    </row>
    <row r="156" spans="1:23" s="30" customFormat="1">
      <c r="A156" s="18"/>
      <c r="B156" s="18"/>
      <c r="C156" s="18"/>
      <c r="D156" s="18"/>
      <c r="E156" s="18"/>
      <c r="F156" s="18"/>
      <c r="G156" s="18"/>
      <c r="H156" s="18"/>
      <c r="I156" s="18"/>
      <c r="J156" s="18"/>
      <c r="K156" s="566"/>
      <c r="L156" s="567"/>
      <c r="M156" s="567"/>
      <c r="N156" s="567"/>
      <c r="O156" s="567"/>
      <c r="P156" s="567"/>
      <c r="Q156" s="567"/>
      <c r="R156" s="567"/>
      <c r="S156" s="567"/>
      <c r="T156" s="567"/>
      <c r="U156" s="566"/>
      <c r="V156" s="566"/>
      <c r="W156" s="566"/>
    </row>
    <row r="157" spans="1:23" s="30" customFormat="1">
      <c r="A157" s="18"/>
      <c r="B157" s="18"/>
      <c r="C157" s="18"/>
      <c r="D157" s="18"/>
      <c r="E157" s="18"/>
      <c r="F157" s="18"/>
      <c r="G157" s="18"/>
      <c r="H157" s="18"/>
      <c r="I157" s="18"/>
      <c r="J157" s="18"/>
      <c r="K157" s="566"/>
      <c r="L157" s="567"/>
      <c r="M157" s="567"/>
      <c r="N157" s="567"/>
      <c r="O157" s="567"/>
      <c r="P157" s="567"/>
      <c r="Q157" s="567"/>
      <c r="R157" s="567"/>
      <c r="S157" s="567"/>
      <c r="T157" s="567"/>
      <c r="U157" s="566"/>
      <c r="V157" s="566"/>
      <c r="W157" s="566"/>
    </row>
    <row r="158" spans="1:23" s="30" customFormat="1">
      <c r="A158" s="18"/>
      <c r="B158" s="18"/>
      <c r="C158" s="18"/>
      <c r="D158" s="18"/>
      <c r="E158" s="18"/>
      <c r="F158" s="18"/>
      <c r="G158" s="18"/>
      <c r="H158" s="18"/>
      <c r="I158" s="18"/>
      <c r="J158" s="18"/>
      <c r="K158" s="566"/>
      <c r="L158" s="567"/>
      <c r="M158" s="567"/>
      <c r="N158" s="567"/>
      <c r="O158" s="567"/>
      <c r="P158" s="567"/>
      <c r="Q158" s="567"/>
      <c r="R158" s="567"/>
      <c r="S158" s="567"/>
      <c r="T158" s="567"/>
      <c r="U158" s="566"/>
      <c r="V158" s="566"/>
      <c r="W158" s="566"/>
    </row>
    <row r="159" spans="1:23" s="30" customFormat="1">
      <c r="A159" s="18"/>
      <c r="B159" s="18"/>
      <c r="C159" s="18"/>
      <c r="D159" s="18"/>
      <c r="E159" s="18"/>
      <c r="F159" s="18"/>
      <c r="G159" s="18"/>
      <c r="H159" s="18"/>
      <c r="I159" s="18"/>
      <c r="J159" s="18"/>
      <c r="K159" s="566"/>
      <c r="L159" s="567"/>
      <c r="M159" s="567"/>
      <c r="N159" s="567"/>
      <c r="O159" s="567"/>
      <c r="P159" s="567"/>
      <c r="Q159" s="567"/>
      <c r="R159" s="567"/>
      <c r="S159" s="567"/>
      <c r="T159" s="567"/>
      <c r="U159" s="566"/>
      <c r="V159" s="566"/>
      <c r="W159" s="566"/>
    </row>
    <row r="160" spans="1:23" s="30" customFormat="1">
      <c r="A160" s="18"/>
      <c r="B160" s="18"/>
      <c r="C160" s="18"/>
      <c r="D160" s="18"/>
      <c r="E160" s="18"/>
      <c r="F160" s="18"/>
      <c r="G160" s="18"/>
      <c r="H160" s="18"/>
      <c r="I160" s="18"/>
      <c r="J160" s="18"/>
      <c r="K160" s="566"/>
      <c r="L160" s="567"/>
      <c r="M160" s="567"/>
      <c r="N160" s="567"/>
      <c r="O160" s="567"/>
      <c r="P160" s="567"/>
      <c r="Q160" s="567"/>
      <c r="R160" s="567"/>
      <c r="S160" s="567"/>
      <c r="T160" s="567"/>
      <c r="U160" s="566"/>
      <c r="V160" s="566"/>
      <c r="W160" s="566"/>
    </row>
    <row r="161" spans="1:23" s="30" customFormat="1">
      <c r="A161" s="18"/>
      <c r="B161" s="18"/>
      <c r="C161" s="18"/>
      <c r="D161" s="18"/>
      <c r="E161" s="18"/>
      <c r="F161" s="18"/>
      <c r="G161" s="18"/>
      <c r="H161" s="18"/>
      <c r="I161" s="18"/>
      <c r="J161" s="18"/>
      <c r="K161" s="566"/>
      <c r="L161" s="567"/>
      <c r="M161" s="567"/>
      <c r="N161" s="567"/>
      <c r="O161" s="567"/>
      <c r="P161" s="567"/>
      <c r="Q161" s="567"/>
      <c r="R161" s="567"/>
      <c r="S161" s="567"/>
      <c r="T161" s="567"/>
      <c r="U161" s="566"/>
      <c r="V161" s="566"/>
      <c r="W161" s="566"/>
    </row>
    <row r="162" spans="1:23" s="30" customFormat="1">
      <c r="A162" s="18"/>
      <c r="B162" s="18"/>
      <c r="C162" s="18"/>
      <c r="D162" s="18"/>
      <c r="E162" s="18"/>
      <c r="F162" s="18"/>
      <c r="G162" s="18"/>
      <c r="H162" s="18"/>
      <c r="I162" s="18"/>
      <c r="J162" s="18"/>
      <c r="K162" s="566"/>
      <c r="L162" s="567"/>
      <c r="M162" s="567"/>
      <c r="N162" s="567"/>
      <c r="O162" s="567"/>
      <c r="P162" s="567"/>
      <c r="Q162" s="567"/>
      <c r="R162" s="567"/>
      <c r="S162" s="567"/>
      <c r="T162" s="567"/>
      <c r="U162" s="566"/>
      <c r="V162" s="566"/>
      <c r="W162" s="566"/>
    </row>
    <row r="163" spans="1:23" s="30" customFormat="1">
      <c r="A163" s="18"/>
      <c r="B163" s="18"/>
      <c r="C163" s="18"/>
      <c r="D163" s="18"/>
      <c r="E163" s="18"/>
      <c r="F163" s="18"/>
      <c r="G163" s="18"/>
      <c r="H163" s="18"/>
      <c r="I163" s="18"/>
      <c r="J163" s="18"/>
      <c r="K163" s="566"/>
      <c r="L163" s="567"/>
      <c r="M163" s="567"/>
      <c r="N163" s="567"/>
      <c r="O163" s="567"/>
      <c r="P163" s="567"/>
      <c r="Q163" s="567"/>
      <c r="R163" s="567"/>
      <c r="S163" s="567"/>
      <c r="T163" s="567"/>
      <c r="U163" s="566"/>
      <c r="V163" s="566"/>
      <c r="W163" s="566"/>
    </row>
    <row r="164" spans="1:23" s="30" customFormat="1">
      <c r="A164" s="18"/>
      <c r="B164" s="18"/>
      <c r="C164" s="18"/>
      <c r="D164" s="18"/>
      <c r="E164" s="18"/>
      <c r="F164" s="18"/>
      <c r="G164" s="18"/>
      <c r="H164" s="18"/>
      <c r="I164" s="18"/>
      <c r="J164" s="18"/>
      <c r="K164" s="566"/>
      <c r="L164" s="567"/>
      <c r="M164" s="567"/>
      <c r="N164" s="567"/>
      <c r="O164" s="567"/>
      <c r="P164" s="567"/>
      <c r="Q164" s="567"/>
      <c r="R164" s="567"/>
      <c r="S164" s="567"/>
      <c r="T164" s="567"/>
      <c r="U164" s="566"/>
      <c r="V164" s="566"/>
      <c r="W164" s="566"/>
    </row>
    <row r="165" spans="1:23" s="30" customFormat="1">
      <c r="A165" s="18"/>
      <c r="B165" s="18"/>
      <c r="C165" s="18"/>
      <c r="D165" s="18"/>
      <c r="E165" s="18"/>
      <c r="F165" s="18"/>
      <c r="G165" s="18"/>
      <c r="H165" s="18"/>
      <c r="I165" s="18"/>
      <c r="J165" s="18"/>
      <c r="K165" s="566"/>
      <c r="L165" s="567"/>
      <c r="M165" s="567"/>
      <c r="N165" s="567"/>
      <c r="O165" s="567"/>
      <c r="P165" s="567"/>
      <c r="Q165" s="567"/>
      <c r="R165" s="567"/>
      <c r="S165" s="567"/>
      <c r="T165" s="567"/>
      <c r="U165" s="566"/>
      <c r="V165" s="566"/>
      <c r="W165" s="566"/>
    </row>
    <row r="166" spans="1:23" s="30" customFormat="1">
      <c r="A166" s="18"/>
      <c r="B166" s="18"/>
      <c r="C166" s="18"/>
      <c r="D166" s="18"/>
      <c r="E166" s="18"/>
      <c r="F166" s="18"/>
      <c r="G166" s="18"/>
      <c r="H166" s="18"/>
      <c r="I166" s="18"/>
      <c r="J166" s="18"/>
      <c r="K166" s="566"/>
      <c r="L166" s="567"/>
      <c r="M166" s="567"/>
      <c r="N166" s="567"/>
      <c r="O166" s="567"/>
      <c r="P166" s="567"/>
      <c r="Q166" s="567"/>
      <c r="R166" s="567"/>
      <c r="S166" s="567"/>
      <c r="T166" s="567"/>
      <c r="U166" s="566"/>
      <c r="V166" s="566"/>
      <c r="W166" s="566"/>
    </row>
    <row r="167" spans="1:23" s="30" customFormat="1">
      <c r="A167" s="18"/>
      <c r="B167" s="18"/>
      <c r="C167" s="18"/>
      <c r="D167" s="18"/>
      <c r="E167" s="18"/>
      <c r="F167" s="18"/>
      <c r="G167" s="18"/>
      <c r="H167" s="18"/>
      <c r="I167" s="18"/>
      <c r="J167" s="18"/>
      <c r="K167" s="566"/>
      <c r="L167" s="567"/>
      <c r="M167" s="567"/>
      <c r="N167" s="567"/>
      <c r="O167" s="567"/>
      <c r="P167" s="567"/>
      <c r="Q167" s="567"/>
      <c r="R167" s="567"/>
      <c r="S167" s="567"/>
      <c r="T167" s="567"/>
      <c r="U167" s="566"/>
      <c r="V167" s="566"/>
      <c r="W167" s="566"/>
    </row>
    <row r="168" spans="1:23" s="30" customFormat="1">
      <c r="A168" s="18"/>
      <c r="B168" s="18"/>
      <c r="C168" s="18"/>
      <c r="D168" s="18"/>
      <c r="E168" s="18"/>
      <c r="F168" s="18"/>
      <c r="G168" s="18"/>
      <c r="H168" s="18"/>
      <c r="I168" s="18"/>
      <c r="J168" s="18"/>
      <c r="K168" s="566"/>
      <c r="L168" s="567"/>
      <c r="M168" s="567"/>
      <c r="N168" s="567"/>
      <c r="O168" s="567"/>
      <c r="P168" s="567"/>
      <c r="Q168" s="567"/>
      <c r="R168" s="567"/>
      <c r="S168" s="567"/>
      <c r="T168" s="567"/>
      <c r="U168" s="566"/>
      <c r="V168" s="566"/>
      <c r="W168" s="566"/>
    </row>
    <row r="169" spans="1:23" s="30" customFormat="1">
      <c r="A169" s="18"/>
      <c r="B169" s="18"/>
      <c r="C169" s="18"/>
      <c r="D169" s="18"/>
      <c r="E169" s="18"/>
      <c r="F169" s="18"/>
      <c r="G169" s="18"/>
      <c r="H169" s="18"/>
      <c r="I169" s="18"/>
      <c r="J169" s="18"/>
      <c r="K169" s="566"/>
      <c r="L169" s="567"/>
      <c r="M169" s="567"/>
      <c r="N169" s="567"/>
      <c r="O169" s="567"/>
      <c r="P169" s="567"/>
      <c r="Q169" s="567"/>
      <c r="R169" s="567"/>
      <c r="S169" s="567"/>
      <c r="T169" s="567"/>
      <c r="U169" s="566"/>
      <c r="V169" s="566"/>
      <c r="W169" s="566"/>
    </row>
    <row r="170" spans="1:23" s="30" customFormat="1">
      <c r="A170" s="18"/>
      <c r="B170" s="18"/>
      <c r="C170" s="18"/>
      <c r="D170" s="18"/>
      <c r="E170" s="18"/>
      <c r="F170" s="18"/>
      <c r="G170" s="18"/>
      <c r="H170" s="18"/>
      <c r="I170" s="18"/>
      <c r="J170" s="18"/>
      <c r="K170" s="566"/>
      <c r="L170" s="567"/>
      <c r="M170" s="567"/>
      <c r="N170" s="567"/>
      <c r="O170" s="567"/>
      <c r="P170" s="567"/>
      <c r="Q170" s="567"/>
      <c r="R170" s="567"/>
      <c r="S170" s="567"/>
      <c r="T170" s="567"/>
      <c r="U170" s="566"/>
      <c r="V170" s="566"/>
      <c r="W170" s="566"/>
    </row>
    <row r="171" spans="1:23" s="30" customFormat="1">
      <c r="A171" s="18"/>
      <c r="B171" s="18"/>
      <c r="C171" s="18"/>
      <c r="D171" s="18"/>
      <c r="E171" s="18"/>
      <c r="F171" s="18"/>
      <c r="G171" s="18"/>
      <c r="H171" s="18"/>
      <c r="I171" s="18"/>
      <c r="J171" s="18"/>
      <c r="K171" s="566"/>
      <c r="L171" s="567"/>
      <c r="M171" s="567"/>
      <c r="N171" s="567"/>
      <c r="O171" s="567"/>
      <c r="P171" s="567"/>
      <c r="Q171" s="567"/>
      <c r="R171" s="567"/>
      <c r="S171" s="567"/>
      <c r="T171" s="567"/>
      <c r="U171" s="566"/>
      <c r="V171" s="566"/>
      <c r="W171" s="566"/>
    </row>
    <row r="172" spans="1:23" s="30" customFormat="1">
      <c r="A172" s="18"/>
      <c r="B172" s="18"/>
      <c r="C172" s="18"/>
      <c r="D172" s="18"/>
      <c r="E172" s="18"/>
      <c r="F172" s="18"/>
      <c r="G172" s="18"/>
      <c r="H172" s="18"/>
      <c r="I172" s="18"/>
      <c r="J172" s="18"/>
      <c r="K172" s="566"/>
      <c r="L172" s="567"/>
      <c r="M172" s="567"/>
      <c r="N172" s="567"/>
      <c r="O172" s="567"/>
      <c r="P172" s="567"/>
      <c r="Q172" s="567"/>
      <c r="R172" s="567"/>
      <c r="S172" s="567"/>
      <c r="T172" s="567"/>
      <c r="U172" s="566"/>
      <c r="V172" s="566"/>
      <c r="W172" s="566"/>
    </row>
    <row r="173" spans="1:23" s="30" customFormat="1">
      <c r="A173" s="18"/>
      <c r="B173" s="18"/>
      <c r="C173" s="18"/>
      <c r="D173" s="18"/>
      <c r="E173" s="18"/>
      <c r="F173" s="18"/>
      <c r="G173" s="18"/>
      <c r="H173" s="18"/>
      <c r="I173" s="18"/>
      <c r="J173" s="18"/>
      <c r="K173" s="566"/>
      <c r="L173" s="567"/>
      <c r="M173" s="567"/>
      <c r="N173" s="567"/>
      <c r="O173" s="567"/>
      <c r="P173" s="567"/>
      <c r="Q173" s="567"/>
      <c r="R173" s="567"/>
      <c r="S173" s="567"/>
      <c r="T173" s="567"/>
      <c r="U173" s="566"/>
      <c r="V173" s="566"/>
      <c r="W173" s="566"/>
    </row>
    <row r="174" spans="1:23" s="30" customFormat="1">
      <c r="A174" s="18"/>
      <c r="B174" s="18"/>
      <c r="C174" s="18"/>
      <c r="D174" s="18"/>
      <c r="E174" s="18"/>
      <c r="F174" s="18"/>
      <c r="G174" s="18"/>
      <c r="H174" s="18"/>
      <c r="I174" s="18"/>
      <c r="J174" s="18"/>
      <c r="K174" s="566"/>
      <c r="L174" s="567"/>
      <c r="M174" s="567"/>
      <c r="N174" s="567"/>
      <c r="O174" s="567"/>
      <c r="P174" s="567"/>
      <c r="Q174" s="567"/>
      <c r="R174" s="567"/>
      <c r="S174" s="567"/>
      <c r="T174" s="567"/>
      <c r="U174" s="566"/>
      <c r="V174" s="566"/>
      <c r="W174" s="566"/>
    </row>
    <row r="175" spans="1:23" s="30" customFormat="1">
      <c r="A175" s="18"/>
      <c r="B175" s="18"/>
      <c r="C175" s="18"/>
      <c r="D175" s="18"/>
      <c r="E175" s="18"/>
      <c r="F175" s="18"/>
      <c r="G175" s="18"/>
      <c r="H175" s="18"/>
      <c r="I175" s="18"/>
      <c r="J175" s="18"/>
      <c r="K175" s="566"/>
      <c r="L175" s="567"/>
      <c r="M175" s="567"/>
      <c r="N175" s="567"/>
      <c r="O175" s="567"/>
      <c r="P175" s="567"/>
      <c r="Q175" s="567"/>
      <c r="R175" s="567"/>
      <c r="S175" s="567"/>
      <c r="T175" s="567"/>
      <c r="U175" s="566"/>
      <c r="V175" s="566"/>
      <c r="W175" s="566"/>
    </row>
    <row r="176" spans="1:23" s="30" customFormat="1">
      <c r="A176" s="18"/>
      <c r="B176" s="18"/>
      <c r="C176" s="18"/>
      <c r="D176" s="18"/>
      <c r="E176" s="18"/>
      <c r="F176" s="18"/>
      <c r="G176" s="18"/>
      <c r="H176" s="18"/>
      <c r="I176" s="18"/>
      <c r="J176" s="18"/>
      <c r="K176" s="566"/>
      <c r="L176" s="567"/>
      <c r="M176" s="567"/>
      <c r="N176" s="567"/>
      <c r="O176" s="567"/>
      <c r="P176" s="567"/>
      <c r="Q176" s="567"/>
      <c r="R176" s="567"/>
      <c r="S176" s="567"/>
      <c r="T176" s="567"/>
      <c r="U176" s="566"/>
      <c r="V176" s="566"/>
      <c r="W176" s="566"/>
    </row>
    <row r="177" spans="1:26" s="35" customFormat="1">
      <c r="A177" s="18"/>
      <c r="B177" s="18"/>
      <c r="C177" s="18"/>
      <c r="D177" s="18"/>
      <c r="E177" s="18"/>
      <c r="F177" s="18"/>
      <c r="G177" s="18"/>
      <c r="H177" s="18"/>
      <c r="I177" s="18"/>
      <c r="J177" s="18"/>
      <c r="K177" s="566"/>
      <c r="L177" s="567"/>
      <c r="M177" s="567"/>
      <c r="N177" s="567"/>
      <c r="O177" s="567"/>
      <c r="P177" s="567"/>
      <c r="Q177" s="567"/>
      <c r="R177" s="567"/>
      <c r="S177" s="567"/>
      <c r="T177" s="567"/>
      <c r="U177" s="566"/>
      <c r="V177" s="566"/>
      <c r="W177" s="566"/>
      <c r="X177" s="30"/>
      <c r="Y177" s="30"/>
      <c r="Z177" s="30"/>
    </row>
    <row r="178" spans="1:26" s="35" customFormat="1">
      <c r="A178" s="18"/>
      <c r="B178" s="18"/>
      <c r="C178" s="18"/>
      <c r="D178" s="18"/>
      <c r="E178" s="18"/>
      <c r="F178" s="18"/>
      <c r="G178" s="18"/>
      <c r="H178" s="18"/>
      <c r="I178" s="18"/>
      <c r="J178" s="18"/>
      <c r="K178" s="566"/>
      <c r="L178" s="567"/>
      <c r="M178" s="567"/>
      <c r="N178" s="567"/>
      <c r="O178" s="567"/>
      <c r="P178" s="567"/>
      <c r="Q178" s="567"/>
      <c r="R178" s="567"/>
      <c r="S178" s="567"/>
      <c r="T178" s="567"/>
      <c r="U178" s="566"/>
      <c r="V178" s="566"/>
      <c r="W178" s="566"/>
      <c r="X178" s="30"/>
      <c r="Y178" s="30"/>
      <c r="Z178" s="30"/>
    </row>
    <row r="179" spans="1:26" s="35" customFormat="1">
      <c r="A179" s="18"/>
      <c r="B179" s="18"/>
      <c r="C179" s="18"/>
      <c r="D179" s="18"/>
      <c r="E179" s="18"/>
      <c r="F179" s="18"/>
      <c r="G179" s="18"/>
      <c r="H179" s="18"/>
      <c r="I179" s="18"/>
      <c r="J179" s="18"/>
      <c r="K179" s="566"/>
      <c r="L179" s="567"/>
      <c r="M179" s="567"/>
      <c r="N179" s="567"/>
      <c r="O179" s="567"/>
      <c r="P179" s="567"/>
      <c r="Q179" s="567"/>
      <c r="R179" s="567"/>
      <c r="S179" s="567"/>
      <c r="T179" s="567"/>
      <c r="U179" s="566"/>
      <c r="V179" s="566"/>
      <c r="W179" s="566"/>
      <c r="X179" s="30"/>
      <c r="Y179" s="30"/>
      <c r="Z179" s="30"/>
    </row>
    <row r="180" spans="1:26" s="35" customFormat="1">
      <c r="A180" s="18"/>
      <c r="B180" s="18"/>
      <c r="C180" s="18"/>
      <c r="D180" s="18"/>
      <c r="E180" s="18"/>
      <c r="F180" s="18"/>
      <c r="G180" s="18"/>
      <c r="H180" s="18"/>
      <c r="I180" s="18"/>
      <c r="J180" s="18"/>
      <c r="K180" s="566"/>
      <c r="L180" s="567"/>
      <c r="M180" s="567"/>
      <c r="N180" s="567"/>
      <c r="O180" s="567"/>
      <c r="P180" s="567"/>
      <c r="Q180" s="567"/>
      <c r="R180" s="567"/>
      <c r="S180" s="567"/>
      <c r="T180" s="567"/>
      <c r="U180" s="566"/>
      <c r="V180" s="566"/>
      <c r="W180" s="566"/>
      <c r="X180" s="30"/>
      <c r="Y180" s="30"/>
      <c r="Z180" s="30"/>
    </row>
    <row r="181" spans="1:26" s="35" customFormat="1">
      <c r="A181" s="18"/>
      <c r="B181" s="18"/>
      <c r="C181" s="18"/>
      <c r="D181" s="18"/>
      <c r="E181" s="18"/>
      <c r="F181" s="18"/>
      <c r="G181" s="18"/>
      <c r="H181" s="18"/>
      <c r="I181" s="18"/>
      <c r="J181" s="18"/>
      <c r="K181" s="566"/>
      <c r="L181" s="567"/>
      <c r="M181" s="567"/>
      <c r="N181" s="567"/>
      <c r="O181" s="567"/>
      <c r="P181" s="567"/>
      <c r="Q181" s="567"/>
      <c r="R181" s="567"/>
      <c r="S181" s="567"/>
      <c r="T181" s="567"/>
      <c r="U181" s="566"/>
      <c r="V181" s="566"/>
      <c r="W181" s="566"/>
      <c r="X181" s="30"/>
      <c r="Y181" s="30"/>
      <c r="Z181" s="30"/>
    </row>
    <row r="182" spans="1:26" s="35" customFormat="1">
      <c r="A182" s="18"/>
      <c r="B182" s="18"/>
      <c r="C182" s="18"/>
      <c r="D182" s="18"/>
      <c r="E182" s="18"/>
      <c r="F182" s="18"/>
      <c r="G182" s="18"/>
      <c r="H182" s="18"/>
      <c r="I182" s="18"/>
      <c r="J182" s="18"/>
      <c r="K182" s="566"/>
      <c r="L182" s="567"/>
      <c r="M182" s="567"/>
      <c r="N182" s="567"/>
      <c r="O182" s="567"/>
      <c r="P182" s="567"/>
      <c r="Q182" s="567"/>
      <c r="R182" s="567"/>
      <c r="S182" s="567"/>
      <c r="T182" s="567"/>
      <c r="U182" s="566"/>
      <c r="V182" s="566"/>
      <c r="W182" s="566"/>
      <c r="X182" s="30"/>
      <c r="Y182" s="30"/>
      <c r="Z182" s="30"/>
    </row>
    <row r="183" spans="1:26" s="35" customFormat="1">
      <c r="A183" s="18"/>
      <c r="B183" s="18"/>
      <c r="C183" s="18"/>
      <c r="D183" s="18"/>
      <c r="E183" s="18"/>
      <c r="F183" s="18"/>
      <c r="G183" s="18"/>
      <c r="H183" s="18"/>
      <c r="I183" s="18"/>
      <c r="J183" s="18"/>
      <c r="K183" s="566"/>
      <c r="L183" s="567"/>
      <c r="M183" s="567"/>
      <c r="N183" s="567"/>
      <c r="O183" s="567"/>
      <c r="P183" s="567"/>
      <c r="Q183" s="567"/>
      <c r="R183" s="567"/>
      <c r="S183" s="567"/>
      <c r="T183" s="567"/>
      <c r="U183" s="566"/>
      <c r="V183" s="566"/>
      <c r="W183" s="566"/>
      <c r="X183" s="30"/>
      <c r="Y183" s="30"/>
      <c r="Z183" s="30"/>
    </row>
    <row r="184" spans="1:26" s="35" customFormat="1">
      <c r="A184" s="18"/>
      <c r="B184" s="18"/>
      <c r="C184" s="18"/>
      <c r="D184" s="18"/>
      <c r="E184" s="18"/>
      <c r="F184" s="18"/>
      <c r="G184" s="18"/>
      <c r="H184" s="18"/>
      <c r="I184" s="18"/>
      <c r="J184" s="18"/>
      <c r="K184" s="566"/>
      <c r="L184" s="567"/>
      <c r="M184" s="567"/>
      <c r="N184" s="567"/>
      <c r="O184" s="567"/>
      <c r="P184" s="567"/>
      <c r="Q184" s="567"/>
      <c r="R184" s="567"/>
      <c r="S184" s="567"/>
      <c r="T184" s="567"/>
      <c r="U184" s="566"/>
      <c r="V184" s="566"/>
      <c r="W184" s="566"/>
      <c r="X184" s="30"/>
      <c r="Y184" s="30"/>
      <c r="Z184" s="30"/>
    </row>
    <row r="185" spans="1:26" s="35" customFormat="1">
      <c r="A185" s="18"/>
      <c r="B185" s="18"/>
      <c r="C185" s="18"/>
      <c r="D185" s="18"/>
      <c r="E185" s="18"/>
      <c r="F185" s="18"/>
      <c r="G185" s="18"/>
      <c r="H185" s="18"/>
      <c r="I185" s="18"/>
      <c r="J185" s="18"/>
      <c r="K185" s="566"/>
      <c r="L185" s="567"/>
      <c r="M185" s="567"/>
      <c r="N185" s="567"/>
      <c r="O185" s="567"/>
      <c r="P185" s="567"/>
      <c r="Q185" s="567"/>
      <c r="R185" s="567"/>
      <c r="S185" s="567"/>
      <c r="T185" s="567"/>
      <c r="U185" s="566"/>
      <c r="V185" s="566"/>
      <c r="W185" s="566"/>
      <c r="X185" s="30"/>
      <c r="Y185" s="30"/>
      <c r="Z185" s="30"/>
    </row>
    <row r="186" spans="1:26" s="35" customFormat="1">
      <c r="A186" s="18"/>
      <c r="B186" s="18"/>
      <c r="C186" s="18"/>
      <c r="D186" s="18"/>
      <c r="E186" s="18"/>
      <c r="F186" s="18"/>
      <c r="G186" s="18"/>
      <c r="H186" s="18"/>
      <c r="I186" s="18"/>
      <c r="J186" s="18"/>
      <c r="K186" s="566"/>
      <c r="L186" s="567"/>
      <c r="M186" s="567"/>
      <c r="N186" s="567"/>
      <c r="O186" s="567"/>
      <c r="P186" s="567"/>
      <c r="Q186" s="567"/>
      <c r="R186" s="567"/>
      <c r="S186" s="567"/>
      <c r="T186" s="567"/>
      <c r="U186" s="566"/>
      <c r="V186" s="566"/>
      <c r="W186" s="566"/>
      <c r="X186" s="30"/>
      <c r="Y186" s="30"/>
      <c r="Z186" s="30"/>
    </row>
    <row r="187" spans="1:26" s="35" customFormat="1">
      <c r="A187" s="18"/>
      <c r="B187" s="18"/>
      <c r="C187" s="18"/>
      <c r="D187" s="18"/>
      <c r="E187" s="18"/>
      <c r="F187" s="18"/>
      <c r="G187" s="18"/>
      <c r="H187" s="18"/>
      <c r="I187" s="18"/>
      <c r="J187" s="18"/>
      <c r="K187" s="566"/>
      <c r="L187" s="567"/>
      <c r="M187" s="567"/>
      <c r="N187" s="567"/>
      <c r="O187" s="567"/>
      <c r="P187" s="567"/>
      <c r="Q187" s="567"/>
      <c r="R187" s="567"/>
      <c r="S187" s="567"/>
      <c r="T187" s="567"/>
      <c r="U187" s="566"/>
      <c r="V187" s="566"/>
      <c r="W187" s="566"/>
      <c r="X187" s="30"/>
      <c r="Y187" s="30"/>
      <c r="Z187" s="30"/>
    </row>
    <row r="188" spans="1:26" s="35" customFormat="1">
      <c r="A188" s="18"/>
      <c r="B188" s="18"/>
      <c r="C188" s="18"/>
      <c r="D188" s="18"/>
      <c r="E188" s="18"/>
      <c r="F188" s="18"/>
      <c r="G188" s="18"/>
      <c r="H188" s="18"/>
      <c r="I188" s="18"/>
      <c r="J188" s="18"/>
      <c r="K188" s="566"/>
      <c r="L188" s="567"/>
      <c r="M188" s="567"/>
      <c r="N188" s="567"/>
      <c r="O188" s="567"/>
      <c r="P188" s="567"/>
      <c r="Q188" s="567"/>
      <c r="R188" s="567"/>
      <c r="S188" s="567"/>
      <c r="T188" s="567"/>
      <c r="U188" s="566"/>
      <c r="V188" s="566"/>
      <c r="W188" s="566"/>
      <c r="X188" s="30"/>
      <c r="Y188" s="30"/>
      <c r="Z188" s="30"/>
    </row>
    <row r="189" spans="1:26" s="35" customFormat="1">
      <c r="A189" s="18"/>
      <c r="B189" s="18"/>
      <c r="C189" s="18"/>
      <c r="D189" s="18"/>
      <c r="E189" s="18"/>
      <c r="F189" s="18"/>
      <c r="G189" s="18"/>
      <c r="H189" s="18"/>
      <c r="I189" s="18"/>
      <c r="J189" s="18"/>
      <c r="K189" s="566"/>
      <c r="L189" s="567"/>
      <c r="M189" s="567"/>
      <c r="N189" s="567"/>
      <c r="O189" s="567"/>
      <c r="P189" s="567"/>
      <c r="Q189" s="567"/>
      <c r="R189" s="567"/>
      <c r="S189" s="567"/>
      <c r="T189" s="567"/>
      <c r="U189" s="566"/>
      <c r="V189" s="566"/>
      <c r="W189" s="566"/>
      <c r="X189" s="30"/>
      <c r="Y189" s="30"/>
      <c r="Z189" s="30"/>
    </row>
    <row r="190" spans="1:26" s="35" customFormat="1">
      <c r="A190" s="18"/>
      <c r="B190" s="18"/>
      <c r="C190" s="18"/>
      <c r="D190" s="18"/>
      <c r="E190" s="18"/>
      <c r="F190" s="18"/>
      <c r="G190" s="18"/>
      <c r="H190" s="18"/>
      <c r="I190" s="18"/>
      <c r="J190" s="18"/>
      <c r="K190" s="566"/>
      <c r="L190" s="567"/>
      <c r="M190" s="567"/>
      <c r="N190" s="567"/>
      <c r="O190" s="567"/>
      <c r="P190" s="567"/>
      <c r="Q190" s="567"/>
      <c r="R190" s="567"/>
      <c r="S190" s="567"/>
      <c r="T190" s="567"/>
      <c r="U190" s="566"/>
      <c r="V190" s="566"/>
      <c r="W190" s="566"/>
      <c r="X190" s="30"/>
      <c r="Y190" s="30"/>
      <c r="Z190" s="30"/>
    </row>
    <row r="191" spans="1:26" s="35" customFormat="1">
      <c r="A191" s="18"/>
      <c r="B191" s="18"/>
      <c r="C191" s="18"/>
      <c r="D191" s="18"/>
      <c r="E191" s="18"/>
      <c r="F191" s="18"/>
      <c r="G191" s="18"/>
      <c r="H191" s="18"/>
      <c r="I191" s="18"/>
      <c r="J191" s="18"/>
      <c r="K191" s="566"/>
      <c r="L191" s="567"/>
      <c r="M191" s="567"/>
      <c r="N191" s="567"/>
      <c r="O191" s="567"/>
      <c r="P191" s="567"/>
      <c r="Q191" s="567"/>
      <c r="R191" s="567"/>
      <c r="S191" s="567"/>
      <c r="T191" s="567"/>
      <c r="U191" s="566"/>
      <c r="V191" s="566"/>
      <c r="W191" s="566"/>
      <c r="X191" s="30"/>
      <c r="Y191" s="30"/>
      <c r="Z191" s="30"/>
    </row>
    <row r="192" spans="1:26" s="35" customFormat="1">
      <c r="A192" s="18"/>
      <c r="B192" s="18"/>
      <c r="C192" s="18"/>
      <c r="D192" s="18"/>
      <c r="E192" s="18"/>
      <c r="F192" s="18"/>
      <c r="G192" s="18"/>
      <c r="H192" s="18"/>
      <c r="I192" s="18"/>
      <c r="J192" s="18"/>
      <c r="K192" s="566"/>
      <c r="L192" s="567"/>
      <c r="M192" s="567"/>
      <c r="N192" s="567"/>
      <c r="O192" s="567"/>
      <c r="P192" s="567"/>
      <c r="Q192" s="567"/>
      <c r="R192" s="567"/>
      <c r="S192" s="567"/>
      <c r="T192" s="567"/>
      <c r="U192" s="566"/>
      <c r="V192" s="566"/>
      <c r="W192" s="566"/>
      <c r="X192" s="30"/>
      <c r="Y192" s="30"/>
      <c r="Z192" s="30"/>
    </row>
    <row r="193" spans="1:26" s="35" customFormat="1">
      <c r="A193" s="18"/>
      <c r="B193" s="18"/>
      <c r="C193" s="18"/>
      <c r="D193" s="18"/>
      <c r="E193" s="18"/>
      <c r="F193" s="18"/>
      <c r="G193" s="18"/>
      <c r="H193" s="18"/>
      <c r="I193" s="18"/>
      <c r="J193" s="18"/>
      <c r="K193" s="566"/>
      <c r="L193" s="567"/>
      <c r="M193" s="567"/>
      <c r="N193" s="567"/>
      <c r="O193" s="567"/>
      <c r="P193" s="567"/>
      <c r="Q193" s="567"/>
      <c r="R193" s="567"/>
      <c r="S193" s="567"/>
      <c r="T193" s="567"/>
      <c r="U193" s="566"/>
      <c r="V193" s="566"/>
      <c r="W193" s="566"/>
      <c r="X193" s="30"/>
      <c r="Y193" s="30"/>
      <c r="Z193" s="30"/>
    </row>
    <row r="194" spans="1:26" s="35" customFormat="1">
      <c r="A194" s="18"/>
      <c r="B194" s="18"/>
      <c r="C194" s="18"/>
      <c r="D194" s="18"/>
      <c r="E194" s="18"/>
      <c r="F194" s="18"/>
      <c r="G194" s="18"/>
      <c r="H194" s="18"/>
      <c r="I194" s="18"/>
      <c r="J194" s="18"/>
      <c r="K194" s="566"/>
      <c r="L194" s="567"/>
      <c r="M194" s="567"/>
      <c r="N194" s="567"/>
      <c r="O194" s="567"/>
      <c r="P194" s="567"/>
      <c r="Q194" s="567"/>
      <c r="R194" s="567"/>
      <c r="S194" s="567"/>
      <c r="T194" s="567"/>
      <c r="U194" s="566"/>
      <c r="V194" s="566"/>
      <c r="W194" s="566"/>
      <c r="X194" s="30"/>
      <c r="Y194" s="30"/>
      <c r="Z194" s="30"/>
    </row>
    <row r="195" spans="1:26" s="35" customFormat="1">
      <c r="A195" s="18"/>
      <c r="B195" s="18"/>
      <c r="C195" s="18"/>
      <c r="D195" s="18"/>
      <c r="E195" s="18"/>
      <c r="F195" s="18"/>
      <c r="G195" s="18"/>
      <c r="H195" s="18"/>
      <c r="I195" s="18"/>
      <c r="J195" s="18"/>
      <c r="K195" s="566"/>
      <c r="L195" s="567"/>
      <c r="M195" s="567"/>
      <c r="N195" s="567"/>
      <c r="O195" s="567"/>
      <c r="P195" s="567"/>
      <c r="Q195" s="567"/>
      <c r="R195" s="567"/>
      <c r="S195" s="567"/>
      <c r="T195" s="567"/>
      <c r="U195" s="566"/>
      <c r="V195" s="566"/>
      <c r="W195" s="566"/>
      <c r="X195" s="30"/>
      <c r="Y195" s="30"/>
      <c r="Z195" s="30"/>
    </row>
    <row r="196" spans="1:26" s="35" customFormat="1">
      <c r="A196" s="18"/>
      <c r="B196" s="18"/>
      <c r="C196" s="18"/>
      <c r="D196" s="18"/>
      <c r="E196" s="18"/>
      <c r="F196" s="18"/>
      <c r="G196" s="18"/>
      <c r="H196" s="18"/>
      <c r="I196" s="18"/>
      <c r="J196" s="18"/>
      <c r="K196" s="566"/>
      <c r="L196" s="567"/>
      <c r="M196" s="567"/>
      <c r="N196" s="567"/>
      <c r="O196" s="567"/>
      <c r="P196" s="567"/>
      <c r="Q196" s="567"/>
      <c r="R196" s="567"/>
      <c r="S196" s="567"/>
      <c r="T196" s="567"/>
      <c r="U196" s="566"/>
      <c r="V196" s="566"/>
      <c r="W196" s="566"/>
      <c r="X196" s="30"/>
      <c r="Y196" s="30"/>
      <c r="Z196" s="30"/>
    </row>
    <row r="197" spans="1:26" s="35" customFormat="1">
      <c r="A197" s="18"/>
      <c r="B197" s="18"/>
      <c r="C197" s="18"/>
      <c r="D197" s="18"/>
      <c r="E197" s="18"/>
      <c r="F197" s="18"/>
      <c r="G197" s="18"/>
      <c r="H197" s="18"/>
      <c r="I197" s="18"/>
      <c r="J197" s="18"/>
      <c r="K197" s="566"/>
      <c r="L197" s="567"/>
      <c r="M197" s="567"/>
      <c r="N197" s="567"/>
      <c r="O197" s="567"/>
      <c r="P197" s="567"/>
      <c r="Q197" s="567"/>
      <c r="R197" s="567"/>
      <c r="S197" s="567"/>
      <c r="T197" s="567"/>
      <c r="U197" s="566"/>
      <c r="V197" s="566"/>
      <c r="W197" s="566"/>
      <c r="X197" s="30"/>
      <c r="Y197" s="30"/>
      <c r="Z197" s="30"/>
    </row>
    <row r="198" spans="1:26" s="35" customFormat="1">
      <c r="A198" s="18"/>
      <c r="B198" s="18"/>
      <c r="C198" s="18"/>
      <c r="D198" s="18"/>
      <c r="E198" s="18"/>
      <c r="F198" s="18"/>
      <c r="G198" s="18"/>
      <c r="H198" s="18"/>
      <c r="I198" s="18"/>
      <c r="J198" s="18"/>
      <c r="K198" s="566"/>
      <c r="L198" s="567"/>
      <c r="M198" s="567"/>
      <c r="N198" s="567"/>
      <c r="O198" s="567"/>
      <c r="P198" s="567"/>
      <c r="Q198" s="567"/>
      <c r="R198" s="567"/>
      <c r="S198" s="567"/>
      <c r="T198" s="567"/>
      <c r="U198" s="566"/>
      <c r="V198" s="566"/>
      <c r="W198" s="566"/>
      <c r="X198" s="30"/>
      <c r="Y198" s="30"/>
      <c r="Z198" s="30"/>
    </row>
    <row r="199" spans="1:26" s="35" customFormat="1">
      <c r="A199" s="18"/>
      <c r="B199" s="18"/>
      <c r="C199" s="18"/>
      <c r="D199" s="18"/>
      <c r="E199" s="18"/>
      <c r="F199" s="18"/>
      <c r="G199" s="18"/>
      <c r="H199" s="18"/>
      <c r="I199" s="18"/>
      <c r="J199" s="18"/>
      <c r="K199" s="566"/>
      <c r="L199" s="567"/>
      <c r="M199" s="567"/>
      <c r="N199" s="567"/>
      <c r="O199" s="567"/>
      <c r="P199" s="567"/>
      <c r="Q199" s="567"/>
      <c r="R199" s="567"/>
      <c r="S199" s="567"/>
      <c r="T199" s="567"/>
      <c r="U199" s="566"/>
      <c r="V199" s="566"/>
      <c r="W199" s="566"/>
      <c r="X199" s="30"/>
      <c r="Y199" s="30"/>
      <c r="Z199" s="30"/>
    </row>
    <row r="200" spans="1:26" s="35" customFormat="1">
      <c r="A200" s="18"/>
      <c r="B200" s="18"/>
      <c r="C200" s="18"/>
      <c r="D200" s="18"/>
      <c r="E200" s="18"/>
      <c r="F200" s="18"/>
      <c r="G200" s="18"/>
      <c r="H200" s="18"/>
      <c r="I200" s="18"/>
      <c r="J200" s="18"/>
      <c r="K200" s="566"/>
      <c r="L200" s="567"/>
      <c r="M200" s="567"/>
      <c r="N200" s="567"/>
      <c r="O200" s="567"/>
      <c r="P200" s="567"/>
      <c r="Q200" s="567"/>
      <c r="R200" s="567"/>
      <c r="S200" s="567"/>
      <c r="T200" s="567"/>
      <c r="U200" s="566"/>
      <c r="V200" s="566"/>
      <c r="W200" s="566"/>
      <c r="X200" s="30"/>
      <c r="Y200" s="30"/>
      <c r="Z200" s="30"/>
    </row>
    <row r="201" spans="1:26" s="35" customFormat="1">
      <c r="A201" s="18"/>
      <c r="B201" s="18"/>
      <c r="C201" s="18"/>
      <c r="D201" s="18"/>
      <c r="E201" s="18"/>
      <c r="F201" s="18"/>
      <c r="G201" s="18"/>
      <c r="H201" s="18"/>
      <c r="I201" s="18"/>
      <c r="J201" s="18"/>
      <c r="K201" s="566"/>
      <c r="L201" s="567"/>
      <c r="M201" s="567"/>
      <c r="N201" s="567"/>
      <c r="O201" s="567"/>
      <c r="P201" s="567"/>
      <c r="Q201" s="567"/>
      <c r="R201" s="567"/>
      <c r="S201" s="567"/>
      <c r="T201" s="567"/>
      <c r="U201" s="566"/>
      <c r="V201" s="566"/>
      <c r="W201" s="566"/>
      <c r="X201" s="30"/>
      <c r="Y201" s="30"/>
      <c r="Z201" s="30"/>
    </row>
    <row r="202" spans="1:26" s="35" customFormat="1">
      <c r="A202" s="18"/>
      <c r="B202" s="18"/>
      <c r="C202" s="18"/>
      <c r="D202" s="18"/>
      <c r="E202" s="18"/>
      <c r="F202" s="18"/>
      <c r="G202" s="18"/>
      <c r="H202" s="18"/>
      <c r="I202" s="18"/>
      <c r="J202" s="18"/>
      <c r="K202" s="566"/>
      <c r="L202" s="567"/>
      <c r="M202" s="567"/>
      <c r="N202" s="567"/>
      <c r="O202" s="567"/>
      <c r="P202" s="567"/>
      <c r="Q202" s="567"/>
      <c r="R202" s="567"/>
      <c r="S202" s="567"/>
      <c r="T202" s="567"/>
      <c r="U202" s="566"/>
      <c r="V202" s="566"/>
      <c r="W202" s="566"/>
      <c r="X202" s="30"/>
      <c r="Y202" s="30"/>
      <c r="Z202" s="30"/>
    </row>
    <row r="203" spans="1:26" s="35" customFormat="1">
      <c r="A203" s="18"/>
      <c r="B203" s="18"/>
      <c r="C203" s="18"/>
      <c r="D203" s="18"/>
      <c r="E203" s="18"/>
      <c r="F203" s="18"/>
      <c r="G203" s="18"/>
      <c r="H203" s="18"/>
      <c r="I203" s="18"/>
      <c r="J203" s="18"/>
      <c r="K203" s="566"/>
      <c r="L203" s="567"/>
      <c r="M203" s="567"/>
      <c r="N203" s="567"/>
      <c r="O203" s="567"/>
      <c r="P203" s="567"/>
      <c r="Q203" s="567"/>
      <c r="R203" s="567"/>
      <c r="S203" s="567"/>
      <c r="T203" s="567"/>
      <c r="U203" s="566"/>
      <c r="V203" s="566"/>
      <c r="W203" s="566"/>
      <c r="X203" s="30"/>
      <c r="Y203" s="30"/>
      <c r="Z203" s="30"/>
    </row>
    <row r="204" spans="1:26" s="35" customFormat="1">
      <c r="A204" s="18"/>
      <c r="B204" s="18"/>
      <c r="C204" s="18"/>
      <c r="D204" s="18"/>
      <c r="E204" s="18"/>
      <c r="F204" s="18"/>
      <c r="G204" s="18"/>
      <c r="H204" s="18"/>
      <c r="I204" s="18"/>
      <c r="J204" s="18"/>
      <c r="K204" s="566"/>
      <c r="L204" s="567"/>
      <c r="M204" s="567"/>
      <c r="N204" s="567"/>
      <c r="O204" s="567"/>
      <c r="P204" s="567"/>
      <c r="Q204" s="567"/>
      <c r="R204" s="567"/>
      <c r="S204" s="567"/>
      <c r="T204" s="567"/>
      <c r="U204" s="566"/>
      <c r="V204" s="566"/>
      <c r="W204" s="566"/>
      <c r="X204" s="30"/>
      <c r="Y204" s="30"/>
      <c r="Z204" s="30"/>
    </row>
    <row r="205" spans="1:26" s="35" customFormat="1">
      <c r="A205" s="18"/>
      <c r="B205" s="18"/>
      <c r="C205" s="18"/>
      <c r="D205" s="18"/>
      <c r="E205" s="18"/>
      <c r="F205" s="18"/>
      <c r="G205" s="18"/>
      <c r="H205" s="18"/>
      <c r="I205" s="18"/>
      <c r="J205" s="18"/>
      <c r="K205" s="566"/>
      <c r="L205" s="567"/>
      <c r="M205" s="567"/>
      <c r="N205" s="567"/>
      <c r="O205" s="567"/>
      <c r="P205" s="567"/>
      <c r="Q205" s="567"/>
      <c r="R205" s="567"/>
      <c r="S205" s="567"/>
      <c r="T205" s="567"/>
      <c r="U205" s="566"/>
      <c r="V205" s="566"/>
      <c r="W205" s="566"/>
      <c r="X205" s="30"/>
      <c r="Y205" s="30"/>
      <c r="Z205" s="30"/>
    </row>
    <row r="206" spans="1:26" s="35" customFormat="1">
      <c r="A206" s="18"/>
      <c r="B206" s="18"/>
      <c r="C206" s="18"/>
      <c r="D206" s="18"/>
      <c r="E206" s="18"/>
      <c r="F206" s="18"/>
      <c r="G206" s="18"/>
      <c r="H206" s="18"/>
      <c r="I206" s="18"/>
      <c r="J206" s="18"/>
      <c r="K206" s="566"/>
      <c r="L206" s="567"/>
      <c r="M206" s="567"/>
      <c r="N206" s="567"/>
      <c r="O206" s="567"/>
      <c r="P206" s="567"/>
      <c r="Q206" s="567"/>
      <c r="R206" s="567"/>
      <c r="S206" s="567"/>
      <c r="T206" s="567"/>
      <c r="U206" s="566"/>
      <c r="V206" s="566"/>
      <c r="W206" s="566"/>
      <c r="X206" s="30"/>
      <c r="Y206" s="30"/>
      <c r="Z206" s="30"/>
    </row>
    <row r="207" spans="1:26" s="35" customFormat="1">
      <c r="A207" s="18"/>
      <c r="B207" s="18"/>
      <c r="C207" s="18"/>
      <c r="D207" s="18"/>
      <c r="E207" s="18"/>
      <c r="F207" s="18"/>
      <c r="G207" s="18"/>
      <c r="H207" s="18"/>
      <c r="I207" s="18"/>
      <c r="J207" s="18"/>
      <c r="K207" s="566"/>
      <c r="L207" s="567"/>
      <c r="M207" s="567"/>
      <c r="N207" s="567"/>
      <c r="O207" s="567"/>
      <c r="P207" s="567"/>
      <c r="Q207" s="567"/>
      <c r="R207" s="567"/>
      <c r="S207" s="567"/>
      <c r="T207" s="567"/>
      <c r="U207" s="566"/>
      <c r="V207" s="566"/>
      <c r="W207" s="566"/>
      <c r="X207" s="30"/>
      <c r="Y207" s="30"/>
      <c r="Z207" s="30"/>
    </row>
    <row r="208" spans="1:26" s="35" customFormat="1">
      <c r="A208" s="18"/>
      <c r="B208" s="18"/>
      <c r="C208" s="18"/>
      <c r="D208" s="18"/>
      <c r="E208" s="18"/>
      <c r="F208" s="18"/>
      <c r="G208" s="18"/>
      <c r="H208" s="18"/>
      <c r="I208" s="18"/>
      <c r="J208" s="18"/>
      <c r="K208" s="566"/>
      <c r="L208" s="567"/>
      <c r="M208" s="567"/>
      <c r="N208" s="567"/>
      <c r="O208" s="567"/>
      <c r="P208" s="567"/>
      <c r="Q208" s="567"/>
      <c r="R208" s="567"/>
      <c r="S208" s="567"/>
      <c r="T208" s="567"/>
      <c r="U208" s="566"/>
      <c r="V208" s="566"/>
      <c r="W208" s="566"/>
      <c r="X208" s="30"/>
      <c r="Y208" s="30"/>
      <c r="Z208" s="30"/>
    </row>
    <row r="209" spans="1:26" s="35" customFormat="1">
      <c r="A209" s="18"/>
      <c r="B209" s="18"/>
      <c r="C209" s="18"/>
      <c r="D209" s="18"/>
      <c r="E209" s="18"/>
      <c r="F209" s="18"/>
      <c r="G209" s="18"/>
      <c r="H209" s="18"/>
      <c r="I209" s="18"/>
      <c r="J209" s="18"/>
      <c r="K209" s="566"/>
      <c r="L209" s="567"/>
      <c r="M209" s="567"/>
      <c r="N209" s="567"/>
      <c r="O209" s="567"/>
      <c r="P209" s="567"/>
      <c r="Q209" s="567"/>
      <c r="R209" s="567"/>
      <c r="S209" s="567"/>
      <c r="T209" s="567"/>
      <c r="U209" s="566"/>
      <c r="V209" s="566"/>
      <c r="W209" s="566"/>
      <c r="X209" s="30"/>
      <c r="Y209" s="30"/>
      <c r="Z209" s="30"/>
    </row>
    <row r="210" spans="1:26" s="35" customFormat="1">
      <c r="A210" s="18"/>
      <c r="B210" s="18"/>
      <c r="C210" s="18"/>
      <c r="D210" s="18"/>
      <c r="E210" s="18"/>
      <c r="F210" s="18"/>
      <c r="G210" s="18"/>
      <c r="H210" s="18"/>
      <c r="I210" s="18"/>
      <c r="J210" s="18"/>
      <c r="K210" s="566"/>
      <c r="L210" s="567"/>
      <c r="M210" s="567"/>
      <c r="N210" s="567"/>
      <c r="O210" s="567"/>
      <c r="P210" s="567"/>
      <c r="Q210" s="567"/>
      <c r="R210" s="567"/>
      <c r="S210" s="567"/>
      <c r="T210" s="567"/>
      <c r="U210" s="566"/>
      <c r="V210" s="566"/>
      <c r="W210" s="566"/>
      <c r="X210" s="30"/>
      <c r="Y210" s="30"/>
      <c r="Z210" s="30"/>
    </row>
    <row r="211" spans="1:26" s="35" customFormat="1">
      <c r="A211" s="18"/>
      <c r="B211" s="18"/>
      <c r="C211" s="18"/>
      <c r="D211" s="18"/>
      <c r="E211" s="18"/>
      <c r="F211" s="18"/>
      <c r="G211" s="18"/>
      <c r="H211" s="18"/>
      <c r="I211" s="18"/>
      <c r="J211" s="18"/>
      <c r="K211" s="566"/>
      <c r="L211" s="567"/>
      <c r="M211" s="567"/>
      <c r="N211" s="567"/>
      <c r="O211" s="567"/>
      <c r="P211" s="567"/>
      <c r="Q211" s="567"/>
      <c r="R211" s="567"/>
      <c r="S211" s="567"/>
      <c r="T211" s="567"/>
      <c r="U211" s="566"/>
      <c r="V211" s="566"/>
      <c r="W211" s="566"/>
      <c r="X211" s="30"/>
      <c r="Y211" s="30"/>
      <c r="Z211" s="30"/>
    </row>
    <row r="212" spans="1:26" s="35" customFormat="1">
      <c r="A212" s="18"/>
      <c r="B212" s="18"/>
      <c r="C212" s="18"/>
      <c r="D212" s="18"/>
      <c r="E212" s="18"/>
      <c r="F212" s="18"/>
      <c r="G212" s="18"/>
      <c r="H212" s="18"/>
      <c r="I212" s="18"/>
      <c r="J212" s="18"/>
      <c r="K212" s="566"/>
      <c r="L212" s="567"/>
      <c r="M212" s="567"/>
      <c r="N212" s="567"/>
      <c r="O212" s="567"/>
      <c r="P212" s="567"/>
      <c r="Q212" s="567"/>
      <c r="R212" s="567"/>
      <c r="S212" s="567"/>
      <c r="T212" s="567"/>
      <c r="U212" s="566"/>
      <c r="V212" s="566"/>
      <c r="W212" s="566"/>
      <c r="X212" s="30"/>
      <c r="Y212" s="30"/>
      <c r="Z212" s="30"/>
    </row>
    <row r="213" spans="1:26" s="35" customFormat="1">
      <c r="A213" s="18"/>
      <c r="B213" s="18"/>
      <c r="C213" s="18"/>
      <c r="D213" s="18"/>
      <c r="E213" s="18"/>
      <c r="F213" s="18"/>
      <c r="G213" s="18"/>
      <c r="H213" s="18"/>
      <c r="I213" s="18"/>
      <c r="J213" s="18"/>
      <c r="K213" s="566"/>
      <c r="L213" s="567"/>
      <c r="M213" s="567"/>
      <c r="N213" s="567"/>
      <c r="O213" s="567"/>
      <c r="P213" s="567"/>
      <c r="Q213" s="567"/>
      <c r="R213" s="567"/>
      <c r="S213" s="567"/>
      <c r="T213" s="567"/>
      <c r="U213" s="566"/>
      <c r="V213" s="566"/>
      <c r="W213" s="566"/>
      <c r="X213" s="30"/>
      <c r="Y213" s="30"/>
      <c r="Z213" s="30"/>
    </row>
    <row r="214" spans="1:26" s="35" customFormat="1">
      <c r="A214" s="18"/>
      <c r="B214" s="18"/>
      <c r="C214" s="18"/>
      <c r="D214" s="18"/>
      <c r="E214" s="18"/>
      <c r="F214" s="18"/>
      <c r="G214" s="18"/>
      <c r="H214" s="18"/>
      <c r="I214" s="18"/>
      <c r="J214" s="18"/>
      <c r="K214" s="566"/>
      <c r="L214" s="567"/>
      <c r="M214" s="567"/>
      <c r="N214" s="567"/>
      <c r="O214" s="567"/>
      <c r="P214" s="567"/>
      <c r="Q214" s="567"/>
      <c r="R214" s="567"/>
      <c r="S214" s="567"/>
      <c r="T214" s="567"/>
      <c r="U214" s="566"/>
      <c r="V214" s="566"/>
      <c r="W214" s="566"/>
      <c r="X214" s="30"/>
      <c r="Y214" s="30"/>
      <c r="Z214" s="30"/>
    </row>
    <row r="215" spans="1:26" s="35" customFormat="1">
      <c r="A215" s="18"/>
      <c r="B215" s="18"/>
      <c r="C215" s="18"/>
      <c r="D215" s="18"/>
      <c r="E215" s="18"/>
      <c r="F215" s="18"/>
      <c r="G215" s="18"/>
      <c r="H215" s="18"/>
      <c r="I215" s="18"/>
      <c r="J215" s="18"/>
      <c r="K215" s="566"/>
      <c r="L215" s="567"/>
      <c r="M215" s="567"/>
      <c r="N215" s="567"/>
      <c r="O215" s="567"/>
      <c r="P215" s="567"/>
      <c r="Q215" s="567"/>
      <c r="R215" s="567"/>
      <c r="S215" s="567"/>
      <c r="T215" s="567"/>
      <c r="U215" s="566"/>
      <c r="V215" s="566"/>
      <c r="W215" s="566"/>
      <c r="X215" s="30"/>
      <c r="Y215" s="30"/>
      <c r="Z215" s="30"/>
    </row>
    <row r="216" spans="1:26" s="35" customFormat="1">
      <c r="A216" s="18"/>
      <c r="B216" s="18"/>
      <c r="C216" s="18"/>
      <c r="D216" s="18"/>
      <c r="E216" s="18"/>
      <c r="F216" s="18"/>
      <c r="G216" s="18"/>
      <c r="H216" s="18"/>
      <c r="I216" s="18"/>
      <c r="J216" s="18"/>
      <c r="K216" s="566"/>
      <c r="L216" s="567"/>
      <c r="M216" s="567"/>
      <c r="N216" s="567"/>
      <c r="O216" s="567"/>
      <c r="P216" s="567"/>
      <c r="Q216" s="567"/>
      <c r="R216" s="567"/>
      <c r="S216" s="567"/>
      <c r="T216" s="567"/>
      <c r="U216" s="566"/>
      <c r="V216" s="566"/>
      <c r="W216" s="566"/>
      <c r="X216" s="30"/>
      <c r="Y216" s="30"/>
      <c r="Z216" s="30"/>
    </row>
    <row r="217" spans="1:26" s="35" customFormat="1">
      <c r="A217" s="18"/>
      <c r="B217" s="18"/>
      <c r="C217" s="18"/>
      <c r="D217" s="18"/>
      <c r="E217" s="18"/>
      <c r="F217" s="18"/>
      <c r="G217" s="18"/>
      <c r="H217" s="18"/>
      <c r="I217" s="18"/>
      <c r="J217" s="18"/>
      <c r="K217" s="566"/>
      <c r="L217" s="567"/>
      <c r="M217" s="567"/>
      <c r="N217" s="567"/>
      <c r="O217" s="567"/>
      <c r="P217" s="567"/>
      <c r="Q217" s="567"/>
      <c r="R217" s="567"/>
      <c r="S217" s="567"/>
      <c r="T217" s="567"/>
      <c r="U217" s="566"/>
      <c r="V217" s="566"/>
      <c r="W217" s="566"/>
      <c r="X217" s="30"/>
      <c r="Y217" s="30"/>
      <c r="Z217" s="30"/>
    </row>
    <row r="218" spans="1:26" s="35" customFormat="1">
      <c r="A218" s="18"/>
      <c r="B218" s="18"/>
      <c r="C218" s="18"/>
      <c r="D218" s="18"/>
      <c r="E218" s="18"/>
      <c r="F218" s="18"/>
      <c r="G218" s="18"/>
      <c r="H218" s="18"/>
      <c r="I218" s="18"/>
      <c r="J218" s="18"/>
      <c r="K218" s="566"/>
      <c r="L218" s="567"/>
      <c r="M218" s="567"/>
      <c r="N218" s="567"/>
      <c r="O218" s="567"/>
      <c r="P218" s="567"/>
      <c r="Q218" s="567"/>
      <c r="R218" s="567"/>
      <c r="S218" s="567"/>
      <c r="T218" s="567"/>
      <c r="U218" s="566"/>
      <c r="V218" s="566"/>
      <c r="W218" s="566"/>
      <c r="X218" s="30"/>
      <c r="Y218" s="30"/>
      <c r="Z218" s="30"/>
    </row>
    <row r="219" spans="1:26" s="35" customFormat="1">
      <c r="A219" s="18"/>
      <c r="B219" s="18"/>
      <c r="C219" s="18"/>
      <c r="D219" s="18"/>
      <c r="E219" s="18"/>
      <c r="F219" s="18"/>
      <c r="G219" s="18"/>
      <c r="H219" s="18"/>
      <c r="I219" s="18"/>
      <c r="J219" s="18"/>
      <c r="K219" s="566"/>
      <c r="L219" s="567"/>
      <c r="M219" s="567"/>
      <c r="N219" s="567"/>
      <c r="O219" s="567"/>
      <c r="P219" s="567"/>
      <c r="Q219" s="567"/>
      <c r="R219" s="567"/>
      <c r="S219" s="567"/>
      <c r="T219" s="567"/>
      <c r="U219" s="566"/>
      <c r="V219" s="566"/>
      <c r="W219" s="566"/>
      <c r="X219" s="30"/>
      <c r="Y219" s="30"/>
      <c r="Z219" s="30"/>
    </row>
    <row r="220" spans="1:26" s="35" customFormat="1">
      <c r="A220" s="18"/>
      <c r="B220" s="18"/>
      <c r="C220" s="18"/>
      <c r="D220" s="18"/>
      <c r="E220" s="18"/>
      <c r="F220" s="18"/>
      <c r="G220" s="18"/>
      <c r="H220" s="18"/>
      <c r="I220" s="18"/>
      <c r="J220" s="18"/>
      <c r="K220" s="566"/>
      <c r="L220" s="567"/>
      <c r="M220" s="567"/>
      <c r="N220" s="567"/>
      <c r="O220" s="567"/>
      <c r="P220" s="567"/>
      <c r="Q220" s="567"/>
      <c r="R220" s="567"/>
      <c r="S220" s="567"/>
      <c r="T220" s="567"/>
      <c r="U220" s="566"/>
      <c r="V220" s="566"/>
      <c r="W220" s="566"/>
      <c r="X220" s="30"/>
      <c r="Y220" s="30"/>
      <c r="Z220" s="30"/>
    </row>
    <row r="221" spans="1:26" s="35" customFormat="1">
      <c r="A221" s="18"/>
      <c r="B221" s="18"/>
      <c r="C221" s="18"/>
      <c r="D221" s="18"/>
      <c r="E221" s="18"/>
      <c r="F221" s="18"/>
      <c r="G221" s="18"/>
      <c r="H221" s="18"/>
      <c r="I221" s="18"/>
      <c r="J221" s="18"/>
      <c r="K221" s="566"/>
      <c r="L221" s="567"/>
      <c r="M221" s="567"/>
      <c r="N221" s="567"/>
      <c r="O221" s="567"/>
      <c r="P221" s="567"/>
      <c r="Q221" s="567"/>
      <c r="R221" s="567"/>
      <c r="S221" s="567"/>
      <c r="T221" s="567"/>
      <c r="U221" s="566"/>
      <c r="V221" s="566"/>
      <c r="W221" s="566"/>
      <c r="X221" s="30"/>
      <c r="Y221" s="30"/>
      <c r="Z221" s="30"/>
    </row>
    <row r="222" spans="1:26" s="35" customFormat="1">
      <c r="A222" s="18"/>
      <c r="B222" s="18"/>
      <c r="C222" s="18"/>
      <c r="D222" s="18"/>
      <c r="E222" s="18"/>
      <c r="F222" s="18"/>
      <c r="G222" s="18"/>
      <c r="H222" s="18"/>
      <c r="I222" s="18"/>
      <c r="J222" s="18"/>
      <c r="K222" s="566"/>
      <c r="L222" s="567"/>
      <c r="M222" s="567"/>
      <c r="N222" s="567"/>
      <c r="O222" s="567"/>
      <c r="P222" s="567"/>
      <c r="Q222" s="567"/>
      <c r="R222" s="567"/>
      <c r="S222" s="567"/>
      <c r="T222" s="567"/>
      <c r="U222" s="566"/>
      <c r="V222" s="566"/>
      <c r="W222" s="566"/>
      <c r="X222" s="30"/>
      <c r="Y222" s="30"/>
      <c r="Z222" s="30"/>
    </row>
    <row r="223" spans="1:26" s="35" customFormat="1">
      <c r="A223" s="18"/>
      <c r="B223" s="18"/>
      <c r="C223" s="18"/>
      <c r="D223" s="18"/>
      <c r="E223" s="18"/>
      <c r="F223" s="18"/>
      <c r="G223" s="18"/>
      <c r="H223" s="18"/>
      <c r="I223" s="18"/>
      <c r="J223" s="18"/>
      <c r="K223" s="566"/>
      <c r="L223" s="567"/>
      <c r="M223" s="567"/>
      <c r="N223" s="567"/>
      <c r="O223" s="567"/>
      <c r="P223" s="567"/>
      <c r="Q223" s="567"/>
      <c r="R223" s="567"/>
      <c r="S223" s="567"/>
      <c r="T223" s="567"/>
      <c r="U223" s="566"/>
      <c r="V223" s="566"/>
      <c r="W223" s="566"/>
      <c r="X223" s="30"/>
      <c r="Y223" s="30"/>
      <c r="Z223" s="30"/>
    </row>
    <row r="224" spans="1:26" s="35" customFormat="1">
      <c r="A224" s="18"/>
      <c r="B224" s="18"/>
      <c r="C224" s="18"/>
      <c r="D224" s="18"/>
      <c r="E224" s="18"/>
      <c r="F224" s="18"/>
      <c r="G224" s="18"/>
      <c r="H224" s="18"/>
      <c r="I224" s="18"/>
      <c r="J224" s="18"/>
      <c r="K224" s="566"/>
      <c r="L224" s="567"/>
      <c r="M224" s="567"/>
      <c r="N224" s="567"/>
      <c r="O224" s="567"/>
      <c r="P224" s="567"/>
      <c r="Q224" s="567"/>
      <c r="R224" s="567"/>
      <c r="S224" s="567"/>
      <c r="T224" s="567"/>
      <c r="U224" s="566"/>
      <c r="V224" s="566"/>
      <c r="W224" s="566"/>
      <c r="X224" s="30"/>
      <c r="Y224" s="30"/>
      <c r="Z224" s="30"/>
    </row>
    <row r="225" spans="1:26" s="35" customFormat="1">
      <c r="A225" s="18"/>
      <c r="B225" s="18"/>
      <c r="C225" s="18"/>
      <c r="D225" s="18"/>
      <c r="E225" s="18"/>
      <c r="F225" s="18"/>
      <c r="G225" s="18"/>
      <c r="H225" s="18"/>
      <c r="I225" s="18"/>
      <c r="J225" s="18"/>
      <c r="K225" s="566"/>
      <c r="L225" s="567"/>
      <c r="M225" s="567"/>
      <c r="N225" s="567"/>
      <c r="O225" s="567"/>
      <c r="P225" s="567"/>
      <c r="Q225" s="567"/>
      <c r="R225" s="567"/>
      <c r="S225" s="567"/>
      <c r="T225" s="567"/>
      <c r="U225" s="566"/>
      <c r="V225" s="566"/>
      <c r="W225" s="566"/>
      <c r="X225" s="30"/>
      <c r="Y225" s="30"/>
      <c r="Z225" s="30"/>
    </row>
    <row r="226" spans="1:26" s="35" customFormat="1">
      <c r="A226" s="18"/>
      <c r="B226" s="18"/>
      <c r="C226" s="18"/>
      <c r="D226" s="18"/>
      <c r="E226" s="18"/>
      <c r="F226" s="18"/>
      <c r="G226" s="18"/>
      <c r="H226" s="18"/>
      <c r="I226" s="18"/>
      <c r="J226" s="18"/>
      <c r="K226" s="566"/>
      <c r="L226" s="567"/>
      <c r="M226" s="567"/>
      <c r="N226" s="567"/>
      <c r="O226" s="567"/>
      <c r="P226" s="567"/>
      <c r="Q226" s="567"/>
      <c r="R226" s="567"/>
      <c r="S226" s="567"/>
      <c r="T226" s="567"/>
      <c r="U226" s="566"/>
      <c r="V226" s="566"/>
      <c r="W226" s="566"/>
      <c r="X226" s="30"/>
      <c r="Y226" s="30"/>
      <c r="Z226" s="30"/>
    </row>
    <row r="227" spans="1:26" s="35" customFormat="1">
      <c r="A227" s="18"/>
      <c r="B227" s="18"/>
      <c r="C227" s="18"/>
      <c r="D227" s="18"/>
      <c r="E227" s="18"/>
      <c r="F227" s="18"/>
      <c r="G227" s="18"/>
      <c r="H227" s="18"/>
      <c r="I227" s="18"/>
      <c r="J227" s="18"/>
      <c r="K227" s="566"/>
      <c r="L227" s="567"/>
      <c r="M227" s="567"/>
      <c r="N227" s="567"/>
      <c r="O227" s="567"/>
      <c r="P227" s="567"/>
      <c r="Q227" s="567"/>
      <c r="R227" s="567"/>
      <c r="S227" s="567"/>
      <c r="T227" s="567"/>
      <c r="U227" s="566"/>
      <c r="V227" s="566"/>
      <c r="W227" s="566"/>
      <c r="X227" s="30"/>
      <c r="Y227" s="30"/>
      <c r="Z227" s="30"/>
    </row>
    <row r="228" spans="1:26" s="35" customFormat="1">
      <c r="A228" s="18"/>
      <c r="B228" s="18"/>
      <c r="C228" s="18"/>
      <c r="D228" s="18"/>
      <c r="E228" s="18"/>
      <c r="F228" s="18"/>
      <c r="G228" s="18"/>
      <c r="H228" s="18"/>
      <c r="I228" s="18"/>
      <c r="J228" s="18"/>
      <c r="K228" s="566"/>
      <c r="L228" s="567"/>
      <c r="M228" s="567"/>
      <c r="N228" s="567"/>
      <c r="O228" s="567"/>
      <c r="P228" s="567"/>
      <c r="Q228" s="567"/>
      <c r="R228" s="567"/>
      <c r="S228" s="567"/>
      <c r="T228" s="567"/>
      <c r="U228" s="566"/>
      <c r="V228" s="566"/>
      <c r="W228" s="566"/>
      <c r="X228" s="30"/>
      <c r="Y228" s="30"/>
      <c r="Z228" s="30"/>
    </row>
    <row r="229" spans="1:26" s="35" customFormat="1">
      <c r="A229" s="18"/>
      <c r="B229" s="18"/>
      <c r="C229" s="18"/>
      <c r="D229" s="18"/>
      <c r="E229" s="18"/>
      <c r="F229" s="18"/>
      <c r="G229" s="18"/>
      <c r="H229" s="18"/>
      <c r="I229" s="18"/>
      <c r="J229" s="18"/>
      <c r="K229" s="566"/>
      <c r="L229" s="567"/>
      <c r="M229" s="567"/>
      <c r="N229" s="567"/>
      <c r="O229" s="567"/>
      <c r="P229" s="567"/>
      <c r="Q229" s="567"/>
      <c r="R229" s="567"/>
      <c r="S229" s="567"/>
      <c r="T229" s="567"/>
      <c r="U229" s="566"/>
      <c r="V229" s="566"/>
      <c r="W229" s="566"/>
      <c r="X229" s="30"/>
      <c r="Y229" s="30"/>
      <c r="Z229" s="30"/>
    </row>
    <row r="230" spans="1:26" s="35" customFormat="1">
      <c r="A230" s="18"/>
      <c r="B230" s="18"/>
      <c r="C230" s="18"/>
      <c r="D230" s="18"/>
      <c r="E230" s="18"/>
      <c r="F230" s="18"/>
      <c r="G230" s="18"/>
      <c r="H230" s="18"/>
      <c r="I230" s="18"/>
      <c r="J230" s="18"/>
      <c r="K230" s="566"/>
      <c r="L230" s="567"/>
      <c r="M230" s="567"/>
      <c r="N230" s="567"/>
      <c r="O230" s="567"/>
      <c r="P230" s="567"/>
      <c r="Q230" s="567"/>
      <c r="R230" s="567"/>
      <c r="S230" s="567"/>
      <c r="T230" s="567"/>
      <c r="U230" s="566"/>
      <c r="V230" s="566"/>
      <c r="W230" s="566"/>
      <c r="X230" s="30"/>
      <c r="Y230" s="30"/>
      <c r="Z230" s="30"/>
    </row>
    <row r="231" spans="1:26" s="35" customFormat="1">
      <c r="A231" s="18"/>
      <c r="B231" s="18"/>
      <c r="C231" s="18"/>
      <c r="D231" s="18"/>
      <c r="E231" s="18"/>
      <c r="F231" s="18"/>
      <c r="G231" s="18"/>
      <c r="H231" s="18"/>
      <c r="I231" s="18"/>
      <c r="J231" s="18"/>
      <c r="K231" s="566"/>
      <c r="L231" s="567"/>
      <c r="M231" s="567"/>
      <c r="N231" s="567"/>
      <c r="O231" s="567"/>
      <c r="P231" s="567"/>
      <c r="Q231" s="567"/>
      <c r="R231" s="567"/>
      <c r="S231" s="567"/>
      <c r="T231" s="567"/>
      <c r="U231" s="566"/>
      <c r="V231" s="566"/>
      <c r="W231" s="566"/>
      <c r="X231" s="30"/>
      <c r="Y231" s="30"/>
      <c r="Z231" s="30"/>
    </row>
    <row r="232" spans="1:26" s="35" customFormat="1">
      <c r="A232" s="18"/>
      <c r="B232" s="18"/>
      <c r="C232" s="18"/>
      <c r="D232" s="18"/>
      <c r="E232" s="18"/>
      <c r="F232" s="18"/>
      <c r="G232" s="18"/>
      <c r="H232" s="18"/>
      <c r="I232" s="18"/>
      <c r="J232" s="18"/>
      <c r="K232" s="566"/>
      <c r="L232" s="567"/>
      <c r="M232" s="567"/>
      <c r="N232" s="567"/>
      <c r="O232" s="567"/>
      <c r="P232" s="567"/>
      <c r="Q232" s="567"/>
      <c r="R232" s="567"/>
      <c r="S232" s="567"/>
      <c r="T232" s="567"/>
      <c r="U232" s="566"/>
      <c r="V232" s="566"/>
      <c r="W232" s="566"/>
      <c r="X232" s="30"/>
      <c r="Y232" s="30"/>
      <c r="Z232" s="30"/>
    </row>
    <row r="233" spans="1:26" s="35" customFormat="1">
      <c r="A233" s="18"/>
      <c r="B233" s="18"/>
      <c r="C233" s="18"/>
      <c r="D233" s="18"/>
      <c r="E233" s="18"/>
      <c r="F233" s="18"/>
      <c r="G233" s="18"/>
      <c r="H233" s="18"/>
      <c r="I233" s="18"/>
      <c r="J233" s="18"/>
      <c r="K233" s="566"/>
      <c r="L233" s="567"/>
      <c r="M233" s="567"/>
      <c r="N233" s="567"/>
      <c r="O233" s="567"/>
      <c r="P233" s="567"/>
      <c r="Q233" s="567"/>
      <c r="R233" s="567"/>
      <c r="S233" s="567"/>
      <c r="T233" s="567"/>
      <c r="U233" s="566"/>
      <c r="V233" s="566"/>
      <c r="W233" s="566"/>
      <c r="X233" s="30"/>
      <c r="Y233" s="30"/>
      <c r="Z233" s="30"/>
    </row>
    <row r="234" spans="1:26" s="35" customFormat="1">
      <c r="A234" s="18"/>
      <c r="B234" s="18"/>
      <c r="C234" s="18"/>
      <c r="D234" s="18"/>
      <c r="E234" s="18"/>
      <c r="F234" s="18"/>
      <c r="G234" s="18"/>
      <c r="H234" s="18"/>
      <c r="I234" s="18"/>
      <c r="J234" s="18"/>
      <c r="K234" s="566"/>
      <c r="L234" s="567"/>
      <c r="M234" s="567"/>
      <c r="N234" s="567"/>
      <c r="O234" s="567"/>
      <c r="P234" s="567"/>
      <c r="Q234" s="567"/>
      <c r="R234" s="567"/>
      <c r="S234" s="567"/>
      <c r="T234" s="567"/>
      <c r="U234" s="566"/>
      <c r="V234" s="566"/>
      <c r="W234" s="566"/>
      <c r="X234" s="30"/>
      <c r="Y234" s="30"/>
      <c r="Z234" s="30"/>
    </row>
    <row r="235" spans="1:26" s="35" customFormat="1">
      <c r="A235" s="18"/>
      <c r="B235" s="18"/>
      <c r="C235" s="18"/>
      <c r="D235" s="18"/>
      <c r="E235" s="18"/>
      <c r="F235" s="18"/>
      <c r="G235" s="18"/>
      <c r="H235" s="18"/>
      <c r="I235" s="18"/>
      <c r="J235" s="18"/>
      <c r="K235" s="566"/>
      <c r="L235" s="567"/>
      <c r="M235" s="567"/>
      <c r="N235" s="567"/>
      <c r="O235" s="567"/>
      <c r="P235" s="567"/>
      <c r="Q235" s="567"/>
      <c r="R235" s="567"/>
      <c r="S235" s="567"/>
      <c r="T235" s="567"/>
      <c r="U235" s="566"/>
      <c r="V235" s="566"/>
      <c r="W235" s="566"/>
      <c r="X235" s="30"/>
      <c r="Y235" s="30"/>
      <c r="Z235" s="30"/>
    </row>
    <row r="236" spans="1:26" s="35" customFormat="1">
      <c r="A236" s="18"/>
      <c r="B236" s="18"/>
      <c r="C236" s="18"/>
      <c r="D236" s="18"/>
      <c r="E236" s="18"/>
      <c r="F236" s="18"/>
      <c r="G236" s="18"/>
      <c r="H236" s="18"/>
      <c r="I236" s="18"/>
      <c r="J236" s="18"/>
      <c r="K236" s="566"/>
      <c r="L236" s="567"/>
      <c r="M236" s="567"/>
      <c r="N236" s="567"/>
      <c r="O236" s="567"/>
      <c r="P236" s="567"/>
      <c r="Q236" s="567"/>
      <c r="R236" s="567"/>
      <c r="S236" s="567"/>
      <c r="T236" s="567"/>
      <c r="U236" s="566"/>
      <c r="V236" s="566"/>
      <c r="W236" s="566"/>
      <c r="X236" s="30"/>
      <c r="Y236" s="30"/>
      <c r="Z236" s="30"/>
    </row>
    <row r="237" spans="1:26" s="35" customFormat="1">
      <c r="A237" s="18"/>
      <c r="B237" s="18"/>
      <c r="C237" s="18"/>
      <c r="D237" s="18"/>
      <c r="E237" s="18"/>
      <c r="F237" s="18"/>
      <c r="G237" s="18"/>
      <c r="H237" s="18"/>
      <c r="I237" s="18"/>
      <c r="J237" s="18"/>
      <c r="K237" s="566"/>
      <c r="L237" s="567"/>
      <c r="M237" s="567"/>
      <c r="N237" s="567"/>
      <c r="O237" s="567"/>
      <c r="P237" s="567"/>
      <c r="Q237" s="567"/>
      <c r="R237" s="567"/>
      <c r="S237" s="567"/>
      <c r="T237" s="567"/>
      <c r="U237" s="566"/>
      <c r="V237" s="566"/>
      <c r="W237" s="566"/>
      <c r="X237" s="30"/>
      <c r="Y237" s="30"/>
      <c r="Z237" s="30"/>
    </row>
    <row r="238" spans="1:26" s="35" customFormat="1">
      <c r="A238" s="18"/>
      <c r="B238" s="18"/>
      <c r="C238" s="18"/>
      <c r="D238" s="18"/>
      <c r="E238" s="18"/>
      <c r="F238" s="18"/>
      <c r="G238" s="18"/>
      <c r="H238" s="18"/>
      <c r="I238" s="18"/>
      <c r="J238" s="18"/>
      <c r="K238" s="566"/>
      <c r="L238" s="567"/>
      <c r="M238" s="567"/>
      <c r="N238" s="567"/>
      <c r="O238" s="567"/>
      <c r="P238" s="567"/>
      <c r="Q238" s="567"/>
      <c r="R238" s="567"/>
      <c r="S238" s="567"/>
      <c r="T238" s="567"/>
      <c r="U238" s="566"/>
      <c r="V238" s="566"/>
      <c r="W238" s="566"/>
      <c r="X238" s="30"/>
      <c r="Y238" s="30"/>
      <c r="Z238" s="30"/>
    </row>
    <row r="239" spans="1:26" s="35" customFormat="1">
      <c r="A239" s="18"/>
      <c r="B239" s="18"/>
      <c r="C239" s="18"/>
      <c r="D239" s="18"/>
      <c r="E239" s="18"/>
      <c r="F239" s="18"/>
      <c r="G239" s="18"/>
      <c r="H239" s="18"/>
      <c r="I239" s="18"/>
      <c r="J239" s="18"/>
      <c r="K239" s="566"/>
      <c r="L239" s="567"/>
      <c r="M239" s="567"/>
      <c r="N239" s="567"/>
      <c r="O239" s="567"/>
      <c r="P239" s="567"/>
      <c r="Q239" s="567"/>
      <c r="R239" s="567"/>
      <c r="S239" s="567"/>
      <c r="T239" s="567"/>
      <c r="U239" s="566"/>
      <c r="V239" s="566"/>
      <c r="W239" s="566"/>
      <c r="X239" s="30"/>
      <c r="Y239" s="30"/>
      <c r="Z239" s="30"/>
    </row>
    <row r="240" spans="1:26" s="35" customFormat="1">
      <c r="A240" s="18"/>
      <c r="B240" s="18"/>
      <c r="C240" s="18"/>
      <c r="D240" s="18"/>
      <c r="E240" s="18"/>
      <c r="F240" s="18"/>
      <c r="G240" s="18"/>
      <c r="H240" s="18"/>
      <c r="I240" s="18"/>
      <c r="J240" s="18"/>
      <c r="K240" s="566"/>
      <c r="L240" s="567"/>
      <c r="M240" s="567"/>
      <c r="N240" s="567"/>
      <c r="O240" s="567"/>
      <c r="P240" s="567"/>
      <c r="Q240" s="567"/>
      <c r="R240" s="567"/>
      <c r="S240" s="567"/>
      <c r="T240" s="567"/>
      <c r="U240" s="566"/>
      <c r="V240" s="566"/>
      <c r="W240" s="566"/>
      <c r="X240" s="30"/>
      <c r="Y240" s="30"/>
      <c r="Z240" s="30"/>
    </row>
    <row r="241" spans="1:26" s="35" customFormat="1">
      <c r="A241" s="18"/>
      <c r="B241" s="18"/>
      <c r="C241" s="18"/>
      <c r="D241" s="18"/>
      <c r="E241" s="18"/>
      <c r="F241" s="18"/>
      <c r="G241" s="18"/>
      <c r="H241" s="18"/>
      <c r="I241" s="18"/>
      <c r="J241" s="18"/>
      <c r="K241" s="566"/>
      <c r="L241" s="567"/>
      <c r="M241" s="567"/>
      <c r="N241" s="567"/>
      <c r="O241" s="567"/>
      <c r="P241" s="567"/>
      <c r="Q241" s="567"/>
      <c r="R241" s="567"/>
      <c r="S241" s="567"/>
      <c r="T241" s="567"/>
      <c r="U241" s="566"/>
      <c r="V241" s="566"/>
      <c r="W241" s="566"/>
      <c r="X241" s="30"/>
      <c r="Y241" s="30"/>
      <c r="Z241" s="30"/>
    </row>
    <row r="242" spans="1:26" s="35" customFormat="1">
      <c r="A242" s="18"/>
      <c r="B242" s="18"/>
      <c r="C242" s="18"/>
      <c r="D242" s="18"/>
      <c r="E242" s="18"/>
      <c r="F242" s="18"/>
      <c r="G242" s="18"/>
      <c r="H242" s="18"/>
      <c r="I242" s="18"/>
      <c r="J242" s="18"/>
      <c r="K242" s="566"/>
      <c r="L242" s="567"/>
      <c r="M242" s="567"/>
      <c r="N242" s="567"/>
      <c r="O242" s="567"/>
      <c r="P242" s="567"/>
      <c r="Q242" s="567"/>
      <c r="R242" s="567"/>
      <c r="S242" s="567"/>
      <c r="T242" s="567"/>
      <c r="U242" s="566"/>
      <c r="V242" s="566"/>
      <c r="W242" s="566"/>
      <c r="X242" s="30"/>
      <c r="Y242" s="30"/>
      <c r="Z242" s="30"/>
    </row>
    <row r="243" spans="1:26" s="35" customFormat="1">
      <c r="A243" s="18"/>
      <c r="B243" s="18"/>
      <c r="C243" s="18"/>
      <c r="D243" s="18"/>
      <c r="E243" s="18"/>
      <c r="F243" s="18"/>
      <c r="G243" s="18"/>
      <c r="H243" s="18"/>
      <c r="I243" s="18"/>
      <c r="J243" s="18"/>
      <c r="K243" s="566"/>
      <c r="L243" s="567"/>
      <c r="M243" s="567"/>
      <c r="N243" s="567"/>
      <c r="O243" s="567"/>
      <c r="P243" s="567"/>
      <c r="Q243" s="567"/>
      <c r="R243" s="567"/>
      <c r="S243" s="567"/>
      <c r="T243" s="567"/>
      <c r="U243" s="566"/>
      <c r="V243" s="566"/>
      <c r="W243" s="566"/>
      <c r="X243" s="30"/>
      <c r="Y243" s="30"/>
      <c r="Z243" s="30"/>
    </row>
    <row r="244" spans="1:26" s="35" customFormat="1">
      <c r="A244" s="18"/>
      <c r="B244" s="18"/>
      <c r="C244" s="18"/>
      <c r="D244" s="18"/>
      <c r="E244" s="18"/>
      <c r="F244" s="18"/>
      <c r="G244" s="18"/>
      <c r="H244" s="18"/>
      <c r="I244" s="18"/>
      <c r="J244" s="18"/>
      <c r="K244" s="566"/>
      <c r="L244" s="567"/>
      <c r="M244" s="567"/>
      <c r="N244" s="567"/>
      <c r="O244" s="567"/>
      <c r="P244" s="567"/>
      <c r="Q244" s="567"/>
      <c r="R244" s="567"/>
      <c r="S244" s="567"/>
      <c r="T244" s="567"/>
      <c r="U244" s="566"/>
      <c r="V244" s="566"/>
      <c r="W244" s="566"/>
      <c r="X244" s="30"/>
      <c r="Y244" s="30"/>
      <c r="Z244" s="30"/>
    </row>
    <row r="245" spans="1:26" s="35" customFormat="1">
      <c r="A245" s="18"/>
      <c r="B245" s="18"/>
      <c r="C245" s="18"/>
      <c r="D245" s="18"/>
      <c r="E245" s="18"/>
      <c r="F245" s="18"/>
      <c r="G245" s="18"/>
      <c r="H245" s="18"/>
      <c r="I245" s="18"/>
      <c r="J245" s="18"/>
      <c r="K245" s="566"/>
      <c r="L245" s="567"/>
      <c r="M245" s="567"/>
      <c r="N245" s="567"/>
      <c r="O245" s="567"/>
      <c r="P245" s="567"/>
      <c r="Q245" s="567"/>
      <c r="R245" s="567"/>
      <c r="S245" s="567"/>
      <c r="T245" s="567"/>
      <c r="U245" s="566"/>
      <c r="V245" s="566"/>
      <c r="W245" s="566"/>
      <c r="X245" s="30"/>
      <c r="Y245" s="30"/>
      <c r="Z245" s="30"/>
    </row>
    <row r="246" spans="1:26" s="35" customFormat="1">
      <c r="A246" s="18"/>
      <c r="B246" s="18"/>
      <c r="C246" s="18"/>
      <c r="D246" s="18"/>
      <c r="E246" s="18"/>
      <c r="F246" s="18"/>
      <c r="G246" s="18"/>
      <c r="H246" s="18"/>
      <c r="I246" s="18"/>
      <c r="J246" s="18"/>
      <c r="K246" s="566"/>
      <c r="L246" s="567"/>
      <c r="M246" s="567"/>
      <c r="N246" s="567"/>
      <c r="O246" s="567"/>
      <c r="P246" s="567"/>
      <c r="Q246" s="567"/>
      <c r="R246" s="567"/>
      <c r="S246" s="567"/>
      <c r="T246" s="567"/>
      <c r="U246" s="566"/>
      <c r="V246" s="566"/>
      <c r="W246" s="566"/>
      <c r="X246" s="30"/>
      <c r="Y246" s="30"/>
      <c r="Z246" s="30"/>
    </row>
    <row r="247" spans="1:26" s="35" customFormat="1">
      <c r="A247" s="18"/>
      <c r="B247" s="18"/>
      <c r="C247" s="18"/>
      <c r="D247" s="18"/>
      <c r="E247" s="18"/>
      <c r="F247" s="18"/>
      <c r="G247" s="18"/>
      <c r="H247" s="18"/>
      <c r="I247" s="18"/>
      <c r="J247" s="18"/>
      <c r="K247" s="566"/>
      <c r="L247" s="567"/>
      <c r="M247" s="567"/>
      <c r="N247" s="567"/>
      <c r="O247" s="567"/>
      <c r="P247" s="567"/>
      <c r="Q247" s="567"/>
      <c r="R247" s="567"/>
      <c r="S247" s="567"/>
      <c r="T247" s="567"/>
      <c r="U247" s="566"/>
      <c r="V247" s="566"/>
      <c r="W247" s="566"/>
      <c r="X247" s="30"/>
      <c r="Y247" s="30"/>
      <c r="Z247" s="30"/>
    </row>
    <row r="248" spans="1:26" s="35" customFormat="1">
      <c r="A248" s="18"/>
      <c r="B248" s="18"/>
      <c r="C248" s="18"/>
      <c r="D248" s="18"/>
      <c r="E248" s="18"/>
      <c r="F248" s="18"/>
      <c r="G248" s="18"/>
      <c r="H248" s="18"/>
      <c r="I248" s="18"/>
      <c r="J248" s="18"/>
      <c r="K248" s="566"/>
      <c r="L248" s="567"/>
      <c r="M248" s="567"/>
      <c r="N248" s="567"/>
      <c r="O248" s="567"/>
      <c r="P248" s="567"/>
      <c r="Q248" s="567"/>
      <c r="R248" s="567"/>
      <c r="S248" s="567"/>
      <c r="T248" s="567"/>
      <c r="U248" s="566"/>
      <c r="V248" s="566"/>
      <c r="W248" s="566"/>
      <c r="X248" s="30"/>
      <c r="Y248" s="30"/>
      <c r="Z248" s="30"/>
    </row>
    <row r="249" spans="1:26" s="35" customFormat="1">
      <c r="A249" s="18"/>
      <c r="B249" s="18"/>
      <c r="C249" s="18"/>
      <c r="D249" s="18"/>
      <c r="E249" s="18"/>
      <c r="F249" s="18"/>
      <c r="G249" s="18"/>
      <c r="H249" s="18"/>
      <c r="I249" s="18"/>
      <c r="J249" s="18"/>
      <c r="K249" s="566"/>
      <c r="L249" s="567"/>
      <c r="M249" s="567"/>
      <c r="N249" s="567"/>
      <c r="O249" s="567"/>
      <c r="P249" s="567"/>
      <c r="Q249" s="567"/>
      <c r="R249" s="567"/>
      <c r="S249" s="567"/>
      <c r="T249" s="567"/>
      <c r="U249" s="566"/>
      <c r="V249" s="566"/>
      <c r="W249" s="566"/>
      <c r="X249" s="30"/>
      <c r="Y249" s="30"/>
      <c r="Z249" s="30"/>
    </row>
    <row r="250" spans="1:26" s="35" customFormat="1">
      <c r="A250" s="18"/>
      <c r="B250" s="18"/>
      <c r="C250" s="18"/>
      <c r="D250" s="18"/>
      <c r="E250" s="18"/>
      <c r="F250" s="18"/>
      <c r="G250" s="18"/>
      <c r="H250" s="18"/>
      <c r="I250" s="18"/>
      <c r="J250" s="18"/>
      <c r="K250" s="566"/>
      <c r="L250" s="567"/>
      <c r="M250" s="567"/>
      <c r="N250" s="567"/>
      <c r="O250" s="567"/>
      <c r="P250" s="567"/>
      <c r="Q250" s="567"/>
      <c r="R250" s="567"/>
      <c r="S250" s="567"/>
      <c r="T250" s="567"/>
      <c r="U250" s="566"/>
      <c r="V250" s="566"/>
      <c r="W250" s="566"/>
      <c r="X250" s="30"/>
      <c r="Y250" s="30"/>
      <c r="Z250" s="30"/>
    </row>
    <row r="251" spans="1:26" s="35" customFormat="1">
      <c r="A251" s="18"/>
      <c r="B251" s="18"/>
      <c r="C251" s="18"/>
      <c r="D251" s="18"/>
      <c r="E251" s="18"/>
      <c r="F251" s="18"/>
      <c r="G251" s="18"/>
      <c r="H251" s="18"/>
      <c r="I251" s="18"/>
      <c r="J251" s="18"/>
      <c r="K251" s="566"/>
      <c r="L251" s="567"/>
      <c r="M251" s="567"/>
      <c r="N251" s="567"/>
      <c r="O251" s="567"/>
      <c r="P251" s="567"/>
      <c r="Q251" s="567"/>
      <c r="R251" s="567"/>
      <c r="S251" s="567"/>
      <c r="T251" s="567"/>
      <c r="U251" s="566"/>
      <c r="V251" s="566"/>
      <c r="W251" s="566"/>
      <c r="X251" s="30"/>
      <c r="Y251" s="30"/>
      <c r="Z251" s="30"/>
    </row>
    <row r="252" spans="1:26" s="35" customFormat="1">
      <c r="A252" s="18"/>
      <c r="B252" s="18"/>
      <c r="C252" s="18"/>
      <c r="D252" s="18"/>
      <c r="E252" s="18"/>
      <c r="F252" s="18"/>
      <c r="G252" s="18"/>
      <c r="H252" s="18"/>
      <c r="I252" s="18"/>
      <c r="J252" s="18"/>
      <c r="K252" s="566"/>
      <c r="L252" s="567"/>
      <c r="M252" s="567"/>
      <c r="N252" s="567"/>
      <c r="O252" s="567"/>
      <c r="P252" s="567"/>
      <c r="Q252" s="567"/>
      <c r="R252" s="567"/>
      <c r="S252" s="567"/>
      <c r="T252" s="567"/>
      <c r="U252" s="566"/>
      <c r="V252" s="566"/>
      <c r="W252" s="566"/>
      <c r="X252" s="30"/>
      <c r="Y252" s="30"/>
      <c r="Z252" s="30"/>
    </row>
    <row r="253" spans="1:26" s="35" customFormat="1">
      <c r="A253" s="18"/>
      <c r="B253" s="18"/>
      <c r="C253" s="18"/>
      <c r="D253" s="18"/>
      <c r="E253" s="18"/>
      <c r="F253" s="18"/>
      <c r="G253" s="18"/>
      <c r="H253" s="18"/>
      <c r="I253" s="18"/>
      <c r="J253" s="18"/>
      <c r="K253" s="566"/>
      <c r="L253" s="567"/>
      <c r="M253" s="567"/>
      <c r="N253" s="567"/>
      <c r="O253" s="567"/>
      <c r="P253" s="567"/>
      <c r="Q253" s="567"/>
      <c r="R253" s="567"/>
      <c r="S253" s="567"/>
      <c r="T253" s="567"/>
      <c r="U253" s="566"/>
      <c r="V253" s="566"/>
      <c r="W253" s="566"/>
      <c r="X253" s="30"/>
      <c r="Y253" s="30"/>
      <c r="Z253" s="30"/>
    </row>
    <row r="254" spans="1:26" s="35" customFormat="1">
      <c r="A254" s="18"/>
      <c r="B254" s="18"/>
      <c r="C254" s="18"/>
      <c r="D254" s="18"/>
      <c r="E254" s="18"/>
      <c r="F254" s="18"/>
      <c r="G254" s="18"/>
      <c r="H254" s="18"/>
      <c r="I254" s="18"/>
      <c r="J254" s="18"/>
      <c r="K254" s="566"/>
      <c r="L254" s="567"/>
      <c r="M254" s="567"/>
      <c r="N254" s="567"/>
      <c r="O254" s="567"/>
      <c r="P254" s="567"/>
      <c r="Q254" s="567"/>
      <c r="R254" s="567"/>
      <c r="S254" s="567"/>
      <c r="T254" s="567"/>
      <c r="U254" s="566"/>
      <c r="V254" s="566"/>
      <c r="W254" s="566"/>
      <c r="X254" s="30"/>
      <c r="Y254" s="30"/>
      <c r="Z254" s="30"/>
    </row>
    <row r="255" spans="1:26" s="35" customFormat="1">
      <c r="A255" s="18"/>
      <c r="B255" s="18"/>
      <c r="C255" s="18"/>
      <c r="D255" s="18"/>
      <c r="E255" s="18"/>
      <c r="F255" s="18"/>
      <c r="G255" s="18"/>
      <c r="H255" s="18"/>
      <c r="I255" s="18"/>
      <c r="J255" s="18"/>
      <c r="K255" s="566"/>
      <c r="L255" s="567"/>
      <c r="M255" s="567"/>
      <c r="N255" s="567"/>
      <c r="O255" s="567"/>
      <c r="P255" s="567"/>
      <c r="Q255" s="567"/>
      <c r="R255" s="567"/>
      <c r="S255" s="567"/>
      <c r="T255" s="567"/>
      <c r="U255" s="566"/>
      <c r="V255" s="566"/>
      <c r="W255" s="566"/>
      <c r="X255" s="30"/>
      <c r="Y255" s="30"/>
      <c r="Z255" s="30"/>
    </row>
    <row r="256" spans="1:26" s="35" customFormat="1">
      <c r="A256" s="18"/>
      <c r="B256" s="18"/>
      <c r="C256" s="18"/>
      <c r="D256" s="18"/>
      <c r="E256" s="18"/>
      <c r="F256" s="18"/>
      <c r="G256" s="18"/>
      <c r="H256" s="18"/>
      <c r="I256" s="18"/>
      <c r="J256" s="18"/>
      <c r="K256" s="566"/>
      <c r="L256" s="567"/>
      <c r="M256" s="567"/>
      <c r="N256" s="567"/>
      <c r="O256" s="567"/>
      <c r="P256" s="567"/>
      <c r="Q256" s="567"/>
      <c r="R256" s="567"/>
      <c r="S256" s="567"/>
      <c r="T256" s="567"/>
      <c r="U256" s="566"/>
      <c r="V256" s="566"/>
      <c r="W256" s="566"/>
      <c r="X256" s="30"/>
      <c r="Y256" s="30"/>
      <c r="Z256" s="30"/>
    </row>
    <row r="257" spans="1:26" s="35" customFormat="1">
      <c r="A257" s="18"/>
      <c r="B257" s="18"/>
      <c r="C257" s="18"/>
      <c r="D257" s="18"/>
      <c r="E257" s="18"/>
      <c r="F257" s="18"/>
      <c r="G257" s="18"/>
      <c r="H257" s="18"/>
      <c r="I257" s="18"/>
      <c r="J257" s="18"/>
      <c r="K257" s="566"/>
      <c r="L257" s="567"/>
      <c r="M257" s="567"/>
      <c r="N257" s="567"/>
      <c r="O257" s="567"/>
      <c r="P257" s="567"/>
      <c r="Q257" s="567"/>
      <c r="R257" s="567"/>
      <c r="S257" s="567"/>
      <c r="T257" s="567"/>
      <c r="U257" s="566"/>
      <c r="V257" s="566"/>
      <c r="W257" s="566"/>
      <c r="X257" s="30"/>
      <c r="Y257" s="30"/>
      <c r="Z257" s="30"/>
    </row>
    <row r="258" spans="1:26" s="35" customFormat="1">
      <c r="A258" s="18"/>
      <c r="B258" s="18"/>
      <c r="C258" s="18"/>
      <c r="D258" s="18"/>
      <c r="E258" s="18"/>
      <c r="F258" s="18"/>
      <c r="G258" s="18"/>
      <c r="H258" s="18"/>
      <c r="I258" s="18"/>
      <c r="J258" s="18"/>
      <c r="K258" s="566"/>
      <c r="L258" s="567"/>
      <c r="M258" s="567"/>
      <c r="N258" s="567"/>
      <c r="O258" s="567"/>
      <c r="P258" s="567"/>
      <c r="Q258" s="567"/>
      <c r="R258" s="567"/>
      <c r="S258" s="567"/>
      <c r="T258" s="567"/>
      <c r="U258" s="566"/>
      <c r="V258" s="566"/>
      <c r="W258" s="566"/>
      <c r="X258" s="30"/>
      <c r="Y258" s="30"/>
      <c r="Z258" s="30"/>
    </row>
    <row r="259" spans="1:26" s="35" customFormat="1">
      <c r="A259" s="18"/>
      <c r="B259" s="18"/>
      <c r="C259" s="18"/>
      <c r="D259" s="18"/>
      <c r="E259" s="18"/>
      <c r="F259" s="18"/>
      <c r="G259" s="18"/>
      <c r="H259" s="18"/>
      <c r="I259" s="18"/>
      <c r="J259" s="18"/>
      <c r="K259" s="566"/>
      <c r="L259" s="567"/>
      <c r="M259" s="567"/>
      <c r="N259" s="567"/>
      <c r="O259" s="567"/>
      <c r="P259" s="567"/>
      <c r="Q259" s="567"/>
      <c r="R259" s="567"/>
      <c r="S259" s="567"/>
      <c r="T259" s="567"/>
      <c r="U259" s="566"/>
      <c r="V259" s="566"/>
      <c r="W259" s="566"/>
      <c r="X259" s="30"/>
      <c r="Y259" s="30"/>
      <c r="Z259" s="30"/>
    </row>
    <row r="260" spans="1:26" s="35" customFormat="1">
      <c r="A260" s="18"/>
      <c r="B260" s="18"/>
      <c r="C260" s="18"/>
      <c r="D260" s="18"/>
      <c r="E260" s="18"/>
      <c r="F260" s="18"/>
      <c r="G260" s="18"/>
      <c r="H260" s="18"/>
      <c r="I260" s="18"/>
      <c r="J260" s="18"/>
      <c r="K260" s="566"/>
      <c r="L260" s="567"/>
      <c r="M260" s="567"/>
      <c r="N260" s="567"/>
      <c r="O260" s="567"/>
      <c r="P260" s="567"/>
      <c r="Q260" s="567"/>
      <c r="R260" s="567"/>
      <c r="S260" s="567"/>
      <c r="T260" s="567"/>
      <c r="U260" s="566"/>
      <c r="V260" s="566"/>
      <c r="W260" s="566"/>
      <c r="X260" s="30"/>
      <c r="Y260" s="30"/>
      <c r="Z260" s="30"/>
    </row>
    <row r="261" spans="1:26" s="35" customFormat="1">
      <c r="A261" s="18"/>
      <c r="B261" s="18"/>
      <c r="C261" s="18"/>
      <c r="D261" s="18"/>
      <c r="E261" s="18"/>
      <c r="F261" s="18"/>
      <c r="G261" s="18"/>
      <c r="H261" s="18"/>
      <c r="I261" s="18"/>
      <c r="J261" s="18"/>
      <c r="K261" s="566"/>
      <c r="L261" s="567"/>
      <c r="M261" s="567"/>
      <c r="N261" s="567"/>
      <c r="O261" s="567"/>
      <c r="P261" s="567"/>
      <c r="Q261" s="567"/>
      <c r="R261" s="567"/>
      <c r="S261" s="567"/>
      <c r="T261" s="567"/>
      <c r="U261" s="566"/>
      <c r="V261" s="566"/>
      <c r="W261" s="566"/>
      <c r="X261" s="30"/>
      <c r="Y261" s="30"/>
      <c r="Z261" s="30"/>
    </row>
    <row r="262" spans="1:26" s="35" customFormat="1">
      <c r="A262" s="18"/>
      <c r="B262" s="18"/>
      <c r="C262" s="18"/>
      <c r="D262" s="18"/>
      <c r="E262" s="18"/>
      <c r="F262" s="18"/>
      <c r="G262" s="18"/>
      <c r="H262" s="18"/>
      <c r="I262" s="18"/>
      <c r="J262" s="18"/>
      <c r="K262" s="566"/>
      <c r="L262" s="567"/>
      <c r="M262" s="567"/>
      <c r="N262" s="567"/>
      <c r="O262" s="567"/>
      <c r="P262" s="567"/>
      <c r="Q262" s="567"/>
      <c r="R262" s="567"/>
      <c r="S262" s="567"/>
      <c r="T262" s="567"/>
      <c r="U262" s="566"/>
      <c r="V262" s="566"/>
      <c r="W262" s="566"/>
      <c r="X262" s="30"/>
      <c r="Y262" s="30"/>
      <c r="Z262" s="30"/>
    </row>
    <row r="263" spans="1:26" s="35" customFormat="1">
      <c r="A263" s="18"/>
      <c r="B263" s="18"/>
      <c r="C263" s="18"/>
      <c r="D263" s="18"/>
      <c r="E263" s="18"/>
      <c r="F263" s="18"/>
      <c r="G263" s="18"/>
      <c r="H263" s="18"/>
      <c r="I263" s="18"/>
      <c r="J263" s="18"/>
      <c r="K263" s="566"/>
      <c r="L263" s="567"/>
      <c r="M263" s="567"/>
      <c r="N263" s="567"/>
      <c r="O263" s="567"/>
      <c r="P263" s="567"/>
      <c r="Q263" s="567"/>
      <c r="R263" s="567"/>
      <c r="S263" s="567"/>
      <c r="T263" s="567"/>
      <c r="U263" s="566"/>
      <c r="V263" s="566"/>
      <c r="W263" s="566"/>
      <c r="X263" s="30"/>
      <c r="Y263" s="30"/>
      <c r="Z263" s="30"/>
    </row>
    <row r="264" spans="1:26" s="35" customFormat="1">
      <c r="A264" s="18"/>
      <c r="B264" s="18"/>
      <c r="C264" s="18"/>
      <c r="D264" s="18"/>
      <c r="E264" s="18"/>
      <c r="F264" s="18"/>
      <c r="G264" s="18"/>
      <c r="H264" s="18"/>
      <c r="I264" s="18"/>
      <c r="J264" s="18"/>
      <c r="K264" s="566"/>
      <c r="L264" s="567"/>
      <c r="M264" s="567"/>
      <c r="N264" s="567"/>
      <c r="O264" s="567"/>
      <c r="P264" s="567"/>
      <c r="Q264" s="567"/>
      <c r="R264" s="567"/>
      <c r="S264" s="567"/>
      <c r="T264" s="567"/>
      <c r="U264" s="566"/>
      <c r="V264" s="566"/>
      <c r="W264" s="566"/>
      <c r="X264" s="30"/>
      <c r="Y264" s="30"/>
      <c r="Z264" s="30"/>
    </row>
    <row r="265" spans="1:26" s="35" customFormat="1">
      <c r="A265" s="18"/>
      <c r="B265" s="18"/>
      <c r="C265" s="18"/>
      <c r="D265" s="18"/>
      <c r="E265" s="18"/>
      <c r="F265" s="18"/>
      <c r="G265" s="18"/>
      <c r="H265" s="18"/>
      <c r="I265" s="18"/>
      <c r="J265" s="18"/>
      <c r="K265" s="566"/>
      <c r="L265" s="567"/>
      <c r="M265" s="567"/>
      <c r="N265" s="567"/>
      <c r="O265" s="567"/>
      <c r="P265" s="567"/>
      <c r="Q265" s="567"/>
      <c r="R265" s="567"/>
      <c r="S265" s="567"/>
      <c r="T265" s="567"/>
      <c r="U265" s="566"/>
      <c r="V265" s="566"/>
      <c r="W265" s="566"/>
      <c r="X265" s="30"/>
      <c r="Y265" s="30"/>
      <c r="Z265" s="30"/>
    </row>
    <row r="266" spans="1:26" s="35" customFormat="1">
      <c r="A266" s="18"/>
      <c r="B266" s="18"/>
      <c r="C266" s="18"/>
      <c r="D266" s="18"/>
      <c r="E266" s="18"/>
      <c r="F266" s="18"/>
      <c r="G266" s="18"/>
      <c r="H266" s="18"/>
      <c r="I266" s="18"/>
      <c r="J266" s="18"/>
      <c r="K266" s="566"/>
      <c r="L266" s="567"/>
      <c r="M266" s="567"/>
      <c r="N266" s="567"/>
      <c r="O266" s="567"/>
      <c r="P266" s="567"/>
      <c r="Q266" s="567"/>
      <c r="R266" s="567"/>
      <c r="S266" s="567"/>
      <c r="T266" s="567"/>
      <c r="U266" s="566"/>
      <c r="V266" s="566"/>
      <c r="W266" s="566"/>
      <c r="X266" s="30"/>
      <c r="Y266" s="30"/>
      <c r="Z266" s="30"/>
    </row>
    <row r="267" spans="1:26" s="35" customFormat="1">
      <c r="A267" s="18"/>
      <c r="B267" s="18"/>
      <c r="C267" s="18"/>
      <c r="D267" s="18"/>
      <c r="E267" s="18"/>
      <c r="F267" s="18"/>
      <c r="G267" s="18"/>
      <c r="H267" s="18"/>
      <c r="I267" s="18"/>
      <c r="J267" s="18"/>
      <c r="K267" s="566"/>
      <c r="L267" s="567"/>
      <c r="M267" s="567"/>
      <c r="N267" s="567"/>
      <c r="O267" s="567"/>
      <c r="P267" s="567"/>
      <c r="Q267" s="567"/>
      <c r="R267" s="567"/>
      <c r="S267" s="567"/>
      <c r="T267" s="567"/>
      <c r="U267" s="566"/>
      <c r="V267" s="566"/>
      <c r="W267" s="566"/>
      <c r="X267" s="30"/>
      <c r="Y267" s="30"/>
      <c r="Z267" s="30"/>
    </row>
    <row r="268" spans="1:26" s="35" customFormat="1">
      <c r="A268" s="18"/>
      <c r="B268" s="18"/>
      <c r="C268" s="18"/>
      <c r="D268" s="18"/>
      <c r="E268" s="18"/>
      <c r="F268" s="18"/>
      <c r="G268" s="18"/>
      <c r="H268" s="18"/>
      <c r="I268" s="18"/>
      <c r="J268" s="18"/>
      <c r="K268" s="566"/>
      <c r="L268" s="567"/>
      <c r="M268" s="567"/>
      <c r="N268" s="567"/>
      <c r="O268" s="567"/>
      <c r="P268" s="567"/>
      <c r="Q268" s="567"/>
      <c r="R268" s="567"/>
      <c r="S268" s="567"/>
      <c r="T268" s="567"/>
      <c r="U268" s="566"/>
      <c r="V268" s="566"/>
      <c r="W268" s="566"/>
      <c r="X268" s="30"/>
      <c r="Y268" s="30"/>
      <c r="Z268" s="30"/>
    </row>
    <row r="269" spans="1:26" s="35" customFormat="1">
      <c r="A269" s="18"/>
      <c r="B269" s="18"/>
      <c r="C269" s="18"/>
      <c r="D269" s="18"/>
      <c r="E269" s="18"/>
      <c r="F269" s="18"/>
      <c r="G269" s="18"/>
      <c r="H269" s="18"/>
      <c r="I269" s="18"/>
      <c r="J269" s="18"/>
      <c r="K269" s="566"/>
      <c r="L269" s="567"/>
      <c r="M269" s="567"/>
      <c r="N269" s="567"/>
      <c r="O269" s="567"/>
      <c r="P269" s="567"/>
      <c r="Q269" s="567"/>
      <c r="R269" s="567"/>
      <c r="S269" s="567"/>
      <c r="T269" s="567"/>
      <c r="U269" s="566"/>
      <c r="V269" s="566"/>
      <c r="W269" s="566"/>
      <c r="X269" s="30"/>
      <c r="Y269" s="30"/>
      <c r="Z269" s="30"/>
    </row>
    <row r="270" spans="1:26" s="35" customFormat="1">
      <c r="A270" s="18"/>
      <c r="B270" s="18"/>
      <c r="C270" s="18"/>
      <c r="D270" s="18"/>
      <c r="E270" s="18"/>
      <c r="F270" s="18"/>
      <c r="G270" s="18"/>
      <c r="H270" s="18"/>
      <c r="I270" s="18"/>
      <c r="J270" s="18"/>
      <c r="K270" s="566"/>
      <c r="L270" s="567"/>
      <c r="M270" s="567"/>
      <c r="N270" s="567"/>
      <c r="O270" s="567"/>
      <c r="P270" s="567"/>
      <c r="Q270" s="567"/>
      <c r="R270" s="567"/>
      <c r="S270" s="567"/>
      <c r="T270" s="567"/>
      <c r="U270" s="566"/>
      <c r="V270" s="566"/>
      <c r="W270" s="566"/>
      <c r="X270" s="30"/>
      <c r="Y270" s="30"/>
      <c r="Z270" s="30"/>
    </row>
    <row r="271" spans="1:26" s="35" customFormat="1">
      <c r="A271" s="18"/>
      <c r="B271" s="18"/>
      <c r="C271" s="18"/>
      <c r="D271" s="18"/>
      <c r="E271" s="18"/>
      <c r="F271" s="18"/>
      <c r="G271" s="18"/>
      <c r="H271" s="18"/>
      <c r="I271" s="18"/>
      <c r="J271" s="18"/>
      <c r="K271" s="566"/>
      <c r="L271" s="567"/>
      <c r="M271" s="567"/>
      <c r="N271" s="567"/>
      <c r="O271" s="567"/>
      <c r="P271" s="567"/>
      <c r="Q271" s="567"/>
      <c r="R271" s="567"/>
      <c r="S271" s="567"/>
      <c r="T271" s="567"/>
      <c r="U271" s="566"/>
      <c r="V271" s="566"/>
      <c r="W271" s="566"/>
      <c r="X271" s="30"/>
      <c r="Y271" s="30"/>
      <c r="Z271" s="30"/>
    </row>
    <row r="272" spans="1:26" s="35" customFormat="1">
      <c r="A272" s="18"/>
      <c r="B272" s="18"/>
      <c r="C272" s="18"/>
      <c r="D272" s="18"/>
      <c r="E272" s="18"/>
      <c r="F272" s="18"/>
      <c r="G272" s="18"/>
      <c r="H272" s="18"/>
      <c r="I272" s="18"/>
      <c r="J272" s="18"/>
      <c r="K272" s="566"/>
      <c r="L272" s="567"/>
      <c r="M272" s="567"/>
      <c r="N272" s="567"/>
      <c r="O272" s="567"/>
      <c r="P272" s="567"/>
      <c r="Q272" s="567"/>
      <c r="R272" s="567"/>
      <c r="S272" s="567"/>
      <c r="T272" s="567"/>
      <c r="U272" s="566"/>
      <c r="V272" s="566"/>
      <c r="W272" s="566"/>
      <c r="X272" s="30"/>
      <c r="Y272" s="30"/>
      <c r="Z272" s="30"/>
    </row>
    <row r="273" spans="1:26" s="35" customFormat="1">
      <c r="A273" s="18"/>
      <c r="B273" s="18"/>
      <c r="C273" s="18"/>
      <c r="D273" s="18"/>
      <c r="E273" s="18"/>
      <c r="F273" s="18"/>
      <c r="G273" s="18"/>
      <c r="H273" s="18"/>
      <c r="I273" s="18"/>
      <c r="J273" s="18"/>
      <c r="K273" s="566"/>
      <c r="L273" s="567"/>
      <c r="M273" s="567"/>
      <c r="N273" s="567"/>
      <c r="O273" s="567"/>
      <c r="P273" s="567"/>
      <c r="Q273" s="567"/>
      <c r="R273" s="567"/>
      <c r="S273" s="567"/>
      <c r="T273" s="567"/>
      <c r="U273" s="566"/>
      <c r="V273" s="566"/>
      <c r="W273" s="566"/>
      <c r="X273" s="30"/>
      <c r="Y273" s="30"/>
      <c r="Z273" s="30"/>
    </row>
    <row r="274" spans="1:26" s="35" customFormat="1">
      <c r="A274" s="18"/>
      <c r="B274" s="18"/>
      <c r="C274" s="18"/>
      <c r="D274" s="18"/>
      <c r="E274" s="18"/>
      <c r="F274" s="18"/>
      <c r="G274" s="18"/>
      <c r="H274" s="18"/>
      <c r="I274" s="18"/>
      <c r="J274" s="18"/>
      <c r="K274" s="566"/>
      <c r="L274" s="567"/>
      <c r="M274" s="567"/>
      <c r="N274" s="567"/>
      <c r="O274" s="567"/>
      <c r="P274" s="567"/>
      <c r="Q274" s="567"/>
      <c r="R274" s="567"/>
      <c r="S274" s="567"/>
      <c r="T274" s="567"/>
      <c r="U274" s="566"/>
      <c r="V274" s="566"/>
      <c r="W274" s="566"/>
      <c r="X274" s="30"/>
      <c r="Y274" s="30"/>
      <c r="Z274" s="30"/>
    </row>
    <row r="275" spans="1:26" s="35" customFormat="1">
      <c r="A275" s="18"/>
      <c r="B275" s="18"/>
      <c r="C275" s="18"/>
      <c r="D275" s="18"/>
      <c r="E275" s="18"/>
      <c r="F275" s="18"/>
      <c r="G275" s="18"/>
      <c r="H275" s="18"/>
      <c r="I275" s="18"/>
      <c r="J275" s="18"/>
      <c r="K275" s="566"/>
      <c r="L275" s="567"/>
      <c r="M275" s="567"/>
      <c r="N275" s="567"/>
      <c r="O275" s="567"/>
      <c r="P275" s="567"/>
      <c r="Q275" s="567"/>
      <c r="R275" s="567"/>
      <c r="S275" s="567"/>
      <c r="T275" s="567"/>
      <c r="U275" s="566"/>
      <c r="V275" s="566"/>
      <c r="W275" s="566"/>
      <c r="X275" s="30"/>
      <c r="Y275" s="30"/>
      <c r="Z275" s="30"/>
    </row>
    <row r="276" spans="1:26" s="35" customFormat="1">
      <c r="A276" s="18"/>
      <c r="B276" s="18"/>
      <c r="C276" s="18"/>
      <c r="D276" s="18"/>
      <c r="E276" s="18"/>
      <c r="F276" s="18"/>
      <c r="G276" s="18"/>
      <c r="H276" s="18"/>
      <c r="I276" s="18"/>
      <c r="J276" s="18"/>
      <c r="K276" s="566"/>
      <c r="L276" s="567"/>
      <c r="M276" s="567"/>
      <c r="N276" s="567"/>
      <c r="O276" s="567"/>
      <c r="P276" s="567"/>
      <c r="Q276" s="567"/>
      <c r="R276" s="567"/>
      <c r="S276" s="567"/>
      <c r="T276" s="567"/>
      <c r="U276" s="566"/>
      <c r="V276" s="566"/>
      <c r="W276" s="566"/>
      <c r="X276" s="30"/>
      <c r="Y276" s="30"/>
      <c r="Z276" s="30"/>
    </row>
    <row r="277" spans="1:26" s="35" customFormat="1">
      <c r="A277" s="18"/>
      <c r="B277" s="18"/>
      <c r="C277" s="18"/>
      <c r="D277" s="18"/>
      <c r="E277" s="18"/>
      <c r="F277" s="18"/>
      <c r="G277" s="18"/>
      <c r="H277" s="18"/>
      <c r="I277" s="18"/>
      <c r="J277" s="18"/>
      <c r="K277" s="566"/>
      <c r="L277" s="567"/>
      <c r="M277" s="567"/>
      <c r="N277" s="567"/>
      <c r="O277" s="567"/>
      <c r="P277" s="567"/>
      <c r="Q277" s="567"/>
      <c r="R277" s="567"/>
      <c r="S277" s="567"/>
      <c r="T277" s="567"/>
      <c r="U277" s="566"/>
      <c r="V277" s="566"/>
      <c r="W277" s="566"/>
      <c r="X277" s="30"/>
      <c r="Y277" s="30"/>
      <c r="Z277" s="30"/>
    </row>
    <row r="278" spans="1:26" s="35" customFormat="1">
      <c r="A278" s="18"/>
      <c r="B278" s="18"/>
      <c r="C278" s="18"/>
      <c r="D278" s="18"/>
      <c r="E278" s="18"/>
      <c r="F278" s="18"/>
      <c r="G278" s="18"/>
      <c r="H278" s="18"/>
      <c r="I278" s="18"/>
      <c r="J278" s="18"/>
      <c r="K278" s="566"/>
      <c r="L278" s="567"/>
      <c r="M278" s="567"/>
      <c r="N278" s="567"/>
      <c r="O278" s="567"/>
      <c r="P278" s="567"/>
      <c r="Q278" s="567"/>
      <c r="R278" s="567"/>
      <c r="S278" s="567"/>
      <c r="T278" s="567"/>
      <c r="U278" s="566"/>
      <c r="V278" s="566"/>
      <c r="W278" s="566"/>
      <c r="X278" s="30"/>
      <c r="Y278" s="30"/>
      <c r="Z278" s="30"/>
    </row>
    <row r="279" spans="1:26" s="35" customFormat="1">
      <c r="A279" s="18"/>
      <c r="B279" s="18"/>
      <c r="C279" s="18"/>
      <c r="D279" s="18"/>
      <c r="E279" s="18"/>
      <c r="F279" s="18"/>
      <c r="G279" s="18"/>
      <c r="H279" s="18"/>
      <c r="I279" s="18"/>
      <c r="J279" s="18"/>
      <c r="K279" s="566"/>
      <c r="L279" s="567"/>
      <c r="M279" s="567"/>
      <c r="N279" s="567"/>
      <c r="O279" s="567"/>
      <c r="P279" s="567"/>
      <c r="Q279" s="567"/>
      <c r="R279" s="567"/>
      <c r="S279" s="567"/>
      <c r="T279" s="567"/>
      <c r="U279" s="566"/>
      <c r="V279" s="566"/>
      <c r="W279" s="566"/>
      <c r="X279" s="30"/>
      <c r="Y279" s="30"/>
      <c r="Z279" s="30"/>
    </row>
    <row r="280" spans="1:26" s="35" customFormat="1">
      <c r="A280" s="18"/>
      <c r="B280" s="18"/>
      <c r="C280" s="18"/>
      <c r="D280" s="18"/>
      <c r="E280" s="18"/>
      <c r="F280" s="18"/>
      <c r="G280" s="18"/>
      <c r="H280" s="18"/>
      <c r="I280" s="18"/>
      <c r="J280" s="18"/>
      <c r="K280" s="566"/>
      <c r="L280" s="567"/>
      <c r="M280" s="567"/>
      <c r="N280" s="567"/>
      <c r="O280" s="567"/>
      <c r="P280" s="567"/>
      <c r="Q280" s="567"/>
      <c r="R280" s="567"/>
      <c r="S280" s="567"/>
      <c r="T280" s="567"/>
      <c r="U280" s="566"/>
      <c r="V280" s="566"/>
      <c r="W280" s="566"/>
      <c r="X280" s="30"/>
      <c r="Y280" s="30"/>
      <c r="Z280" s="30"/>
    </row>
    <row r="281" spans="1:26" s="35" customFormat="1">
      <c r="A281" s="18"/>
      <c r="B281" s="18"/>
      <c r="C281" s="18"/>
      <c r="D281" s="18"/>
      <c r="E281" s="18"/>
      <c r="F281" s="18"/>
      <c r="G281" s="18"/>
      <c r="H281" s="18"/>
      <c r="I281" s="18"/>
      <c r="J281" s="18"/>
      <c r="K281" s="566"/>
      <c r="L281" s="567"/>
      <c r="M281" s="567"/>
      <c r="N281" s="567"/>
      <c r="O281" s="567"/>
      <c r="P281" s="567"/>
      <c r="Q281" s="567"/>
      <c r="R281" s="567"/>
      <c r="S281" s="567"/>
      <c r="T281" s="567"/>
      <c r="U281" s="566"/>
      <c r="V281" s="566"/>
      <c r="W281" s="566"/>
      <c r="X281" s="30"/>
      <c r="Y281" s="30"/>
      <c r="Z281" s="30"/>
    </row>
    <row r="282" spans="1:26" s="35" customFormat="1">
      <c r="A282" s="18"/>
      <c r="B282" s="18"/>
      <c r="C282" s="18"/>
      <c r="D282" s="18"/>
      <c r="E282" s="18"/>
      <c r="F282" s="18"/>
      <c r="G282" s="18"/>
      <c r="H282" s="18"/>
      <c r="I282" s="18"/>
      <c r="J282" s="18"/>
      <c r="K282" s="566"/>
      <c r="L282" s="567"/>
      <c r="M282" s="567"/>
      <c r="N282" s="567"/>
      <c r="O282" s="567"/>
      <c r="P282" s="567"/>
      <c r="Q282" s="567"/>
      <c r="R282" s="567"/>
      <c r="S282" s="567"/>
      <c r="T282" s="567"/>
      <c r="U282" s="566"/>
      <c r="V282" s="566"/>
      <c r="W282" s="566"/>
      <c r="X282" s="30"/>
      <c r="Y282" s="30"/>
      <c r="Z282" s="30"/>
    </row>
    <row r="283" spans="1:26" s="35" customFormat="1">
      <c r="A283" s="18"/>
      <c r="B283" s="18"/>
      <c r="C283" s="18"/>
      <c r="D283" s="18"/>
      <c r="E283" s="18"/>
      <c r="F283" s="18"/>
      <c r="G283" s="18"/>
      <c r="H283" s="18"/>
      <c r="I283" s="18"/>
      <c r="J283" s="18"/>
      <c r="K283" s="566"/>
      <c r="L283" s="567"/>
      <c r="M283" s="567"/>
      <c r="N283" s="567"/>
      <c r="O283" s="567"/>
      <c r="P283" s="567"/>
      <c r="Q283" s="567"/>
      <c r="R283" s="567"/>
      <c r="S283" s="567"/>
      <c r="T283" s="567"/>
      <c r="U283" s="566"/>
      <c r="V283" s="566"/>
      <c r="W283" s="566"/>
      <c r="X283" s="30"/>
      <c r="Y283" s="30"/>
      <c r="Z283" s="30"/>
    </row>
    <row r="284" spans="1:26" s="35" customFormat="1">
      <c r="A284" s="18"/>
      <c r="B284" s="18"/>
      <c r="C284" s="18"/>
      <c r="D284" s="18"/>
      <c r="E284" s="18"/>
      <c r="F284" s="18"/>
      <c r="G284" s="18"/>
      <c r="H284" s="18"/>
      <c r="I284" s="18"/>
      <c r="J284" s="18"/>
      <c r="K284" s="566"/>
      <c r="L284" s="567"/>
      <c r="M284" s="567"/>
      <c r="N284" s="567"/>
      <c r="O284" s="567"/>
      <c r="P284" s="567"/>
      <c r="Q284" s="567"/>
      <c r="R284" s="567"/>
      <c r="S284" s="567"/>
      <c r="T284" s="567"/>
      <c r="U284" s="566"/>
      <c r="V284" s="566"/>
      <c r="W284" s="566"/>
      <c r="X284" s="30"/>
      <c r="Y284" s="30"/>
      <c r="Z284" s="30"/>
    </row>
    <row r="285" spans="1:26" s="35" customFormat="1">
      <c r="A285" s="18"/>
      <c r="B285" s="18"/>
      <c r="C285" s="18"/>
      <c r="D285" s="18"/>
      <c r="E285" s="18"/>
      <c r="F285" s="18"/>
      <c r="G285" s="18"/>
      <c r="H285" s="18"/>
      <c r="I285" s="18"/>
      <c r="J285" s="18"/>
      <c r="K285" s="566"/>
      <c r="L285" s="567"/>
      <c r="M285" s="567"/>
      <c r="N285" s="567"/>
      <c r="O285" s="567"/>
      <c r="P285" s="567"/>
      <c r="Q285" s="567"/>
      <c r="R285" s="567"/>
      <c r="S285" s="567"/>
      <c r="T285" s="567"/>
      <c r="U285" s="566"/>
      <c r="V285" s="566"/>
      <c r="W285" s="566"/>
      <c r="X285" s="30"/>
      <c r="Y285" s="30"/>
      <c r="Z285" s="30"/>
    </row>
    <row r="286" spans="1:26" s="35" customFormat="1">
      <c r="A286" s="18"/>
      <c r="B286" s="18"/>
      <c r="C286" s="18"/>
      <c r="D286" s="18"/>
      <c r="E286" s="18"/>
      <c r="F286" s="18"/>
      <c r="G286" s="18"/>
      <c r="H286" s="18"/>
      <c r="I286" s="18"/>
      <c r="J286" s="18"/>
      <c r="K286" s="566"/>
      <c r="L286" s="567"/>
      <c r="M286" s="567"/>
      <c r="N286" s="567"/>
      <c r="O286" s="567"/>
      <c r="P286" s="567"/>
      <c r="Q286" s="567"/>
      <c r="R286" s="567"/>
      <c r="S286" s="567"/>
      <c r="T286" s="567"/>
      <c r="U286" s="566"/>
      <c r="V286" s="566"/>
      <c r="W286" s="566"/>
      <c r="X286" s="30"/>
      <c r="Y286" s="30"/>
      <c r="Z286" s="30"/>
    </row>
    <row r="287" spans="1:26" s="35" customFormat="1">
      <c r="A287" s="18"/>
      <c r="B287" s="18"/>
      <c r="C287" s="18"/>
      <c r="D287" s="18"/>
      <c r="E287" s="18"/>
      <c r="F287" s="18"/>
      <c r="G287" s="18"/>
      <c r="H287" s="18"/>
      <c r="I287" s="18"/>
      <c r="J287" s="18"/>
      <c r="K287" s="566"/>
      <c r="L287" s="567"/>
      <c r="M287" s="567"/>
      <c r="N287" s="567"/>
      <c r="O287" s="567"/>
      <c r="P287" s="567"/>
      <c r="Q287" s="567"/>
      <c r="R287" s="567"/>
      <c r="S287" s="567"/>
      <c r="T287" s="567"/>
      <c r="U287" s="566"/>
      <c r="V287" s="566"/>
      <c r="W287" s="566"/>
      <c r="X287" s="30"/>
      <c r="Y287" s="30"/>
      <c r="Z287" s="30"/>
    </row>
    <row r="288" spans="1:26" s="35" customFormat="1">
      <c r="A288" s="18"/>
      <c r="B288" s="18"/>
      <c r="C288" s="18"/>
      <c r="D288" s="18"/>
      <c r="E288" s="18"/>
      <c r="F288" s="18"/>
      <c r="G288" s="18"/>
      <c r="H288" s="18"/>
      <c r="I288" s="18"/>
      <c r="J288" s="18"/>
      <c r="K288" s="566"/>
      <c r="L288" s="567"/>
      <c r="M288" s="567"/>
      <c r="N288" s="567"/>
      <c r="O288" s="567"/>
      <c r="P288" s="567"/>
      <c r="Q288" s="567"/>
      <c r="R288" s="567"/>
      <c r="S288" s="567"/>
      <c r="T288" s="567"/>
      <c r="U288" s="566"/>
      <c r="V288" s="566"/>
      <c r="W288" s="566"/>
      <c r="X288" s="30"/>
      <c r="Y288" s="30"/>
      <c r="Z288" s="30"/>
    </row>
    <row r="289" spans="1:26" s="35" customFormat="1">
      <c r="A289" s="18"/>
      <c r="B289" s="18"/>
      <c r="C289" s="18"/>
      <c r="D289" s="18"/>
      <c r="E289" s="18"/>
      <c r="F289" s="18"/>
      <c r="G289" s="18"/>
      <c r="H289" s="18"/>
      <c r="I289" s="18"/>
      <c r="J289" s="18"/>
      <c r="K289" s="566"/>
      <c r="L289" s="567"/>
      <c r="M289" s="567"/>
      <c r="N289" s="567"/>
      <c r="O289" s="567"/>
      <c r="P289" s="567"/>
      <c r="Q289" s="567"/>
      <c r="R289" s="567"/>
      <c r="S289" s="567"/>
      <c r="T289" s="567"/>
      <c r="U289" s="566"/>
      <c r="V289" s="566"/>
      <c r="W289" s="566"/>
      <c r="X289" s="30"/>
      <c r="Y289" s="30"/>
      <c r="Z289" s="30"/>
    </row>
    <row r="290" spans="1:26" s="35" customFormat="1">
      <c r="A290" s="18"/>
      <c r="B290" s="18"/>
      <c r="C290" s="18"/>
      <c r="D290" s="18"/>
      <c r="E290" s="18"/>
      <c r="F290" s="18"/>
      <c r="G290" s="18"/>
      <c r="H290" s="18"/>
      <c r="I290" s="18"/>
      <c r="J290" s="18"/>
      <c r="K290" s="566"/>
      <c r="L290" s="567"/>
      <c r="M290" s="567"/>
      <c r="N290" s="567"/>
      <c r="O290" s="567"/>
      <c r="P290" s="567"/>
      <c r="Q290" s="567"/>
      <c r="R290" s="567"/>
      <c r="S290" s="567"/>
      <c r="T290" s="567"/>
      <c r="U290" s="566"/>
      <c r="V290" s="566"/>
      <c r="W290" s="566"/>
      <c r="X290" s="30"/>
      <c r="Y290" s="30"/>
      <c r="Z290" s="30"/>
    </row>
    <row r="291" spans="1:26" s="35" customFormat="1">
      <c r="A291" s="18"/>
      <c r="B291" s="18"/>
      <c r="C291" s="18"/>
      <c r="D291" s="18"/>
      <c r="E291" s="18"/>
      <c r="F291" s="18"/>
      <c r="G291" s="18"/>
      <c r="H291" s="18"/>
      <c r="I291" s="18"/>
      <c r="J291" s="18"/>
      <c r="K291" s="566"/>
      <c r="L291" s="567"/>
      <c r="M291" s="567"/>
      <c r="N291" s="567"/>
      <c r="O291" s="567"/>
      <c r="P291" s="567"/>
      <c r="Q291" s="567"/>
      <c r="R291" s="567"/>
      <c r="S291" s="567"/>
      <c r="T291" s="567"/>
      <c r="U291" s="566"/>
      <c r="V291" s="566"/>
      <c r="W291" s="566"/>
      <c r="X291" s="30"/>
      <c r="Y291" s="30"/>
      <c r="Z291" s="30"/>
    </row>
    <row r="292" spans="1:26" s="35" customFormat="1">
      <c r="A292" s="18"/>
      <c r="B292" s="18"/>
      <c r="C292" s="18"/>
      <c r="D292" s="18"/>
      <c r="E292" s="18"/>
      <c r="F292" s="18"/>
      <c r="G292" s="18"/>
      <c r="H292" s="18"/>
      <c r="I292" s="18"/>
      <c r="J292" s="18"/>
      <c r="K292" s="566"/>
      <c r="L292" s="567"/>
      <c r="M292" s="567"/>
      <c r="N292" s="567"/>
      <c r="O292" s="567"/>
      <c r="P292" s="567"/>
      <c r="Q292" s="567"/>
      <c r="R292" s="567"/>
      <c r="S292" s="567"/>
      <c r="T292" s="567"/>
      <c r="U292" s="566"/>
      <c r="V292" s="566"/>
      <c r="W292" s="566"/>
      <c r="X292" s="30"/>
      <c r="Y292" s="30"/>
      <c r="Z292" s="30"/>
    </row>
    <row r="293" spans="1:26" s="35" customFormat="1">
      <c r="A293" s="18"/>
      <c r="B293" s="18"/>
      <c r="C293" s="18"/>
      <c r="D293" s="18"/>
      <c r="E293" s="18"/>
      <c r="F293" s="18"/>
      <c r="G293" s="18"/>
      <c r="H293" s="18"/>
      <c r="I293" s="18"/>
      <c r="J293" s="18"/>
      <c r="K293" s="566"/>
      <c r="L293" s="567"/>
      <c r="M293" s="567"/>
      <c r="N293" s="567"/>
      <c r="O293" s="567"/>
      <c r="P293" s="567"/>
      <c r="Q293" s="567"/>
      <c r="R293" s="567"/>
      <c r="S293" s="567"/>
      <c r="T293" s="567"/>
      <c r="U293" s="566"/>
      <c r="V293" s="566"/>
      <c r="W293" s="566"/>
      <c r="X293" s="30"/>
      <c r="Y293" s="30"/>
      <c r="Z293" s="30"/>
    </row>
    <row r="294" spans="1:26" s="35" customFormat="1">
      <c r="A294" s="18"/>
      <c r="B294" s="18"/>
      <c r="C294" s="18"/>
      <c r="D294" s="18"/>
      <c r="E294" s="18"/>
      <c r="F294" s="18"/>
      <c r="G294" s="18"/>
      <c r="H294" s="18"/>
      <c r="I294" s="18"/>
      <c r="J294" s="18"/>
      <c r="K294" s="566"/>
      <c r="L294" s="567"/>
      <c r="M294" s="567"/>
      <c r="N294" s="567"/>
      <c r="O294" s="567"/>
      <c r="P294" s="567"/>
      <c r="Q294" s="567"/>
      <c r="R294" s="567"/>
      <c r="S294" s="567"/>
      <c r="T294" s="567"/>
      <c r="U294" s="566"/>
      <c r="V294" s="566"/>
      <c r="W294" s="566"/>
      <c r="X294" s="30"/>
      <c r="Y294" s="30"/>
      <c r="Z294" s="30"/>
    </row>
    <row r="295" spans="1:26" s="35" customFormat="1">
      <c r="A295" s="18"/>
      <c r="B295" s="18"/>
      <c r="C295" s="18"/>
      <c r="D295" s="18"/>
      <c r="E295" s="18"/>
      <c r="F295" s="18"/>
      <c r="G295" s="18"/>
      <c r="H295" s="18"/>
      <c r="I295" s="18"/>
      <c r="J295" s="18"/>
      <c r="K295" s="566"/>
      <c r="L295" s="567"/>
      <c r="M295" s="567"/>
      <c r="N295" s="567"/>
      <c r="O295" s="567"/>
      <c r="P295" s="567"/>
      <c r="Q295" s="567"/>
      <c r="R295" s="567"/>
      <c r="S295" s="567"/>
      <c r="T295" s="567"/>
      <c r="U295" s="566"/>
      <c r="V295" s="566"/>
      <c r="W295" s="566"/>
      <c r="X295" s="30"/>
      <c r="Y295" s="30"/>
      <c r="Z295" s="30"/>
    </row>
    <row r="296" spans="1:26" s="35" customFormat="1">
      <c r="A296" s="18"/>
      <c r="B296" s="18"/>
      <c r="C296" s="18"/>
      <c r="D296" s="18"/>
      <c r="E296" s="18"/>
      <c r="F296" s="18"/>
      <c r="G296" s="18"/>
      <c r="H296" s="18"/>
      <c r="I296" s="18"/>
      <c r="J296" s="18"/>
      <c r="K296" s="566"/>
      <c r="L296" s="567"/>
      <c r="M296" s="567"/>
      <c r="N296" s="567"/>
      <c r="O296" s="567"/>
      <c r="P296" s="567"/>
      <c r="Q296" s="567"/>
      <c r="R296" s="567"/>
      <c r="S296" s="567"/>
      <c r="T296" s="567"/>
      <c r="U296" s="566"/>
      <c r="V296" s="566"/>
      <c r="W296" s="566"/>
      <c r="X296" s="30"/>
      <c r="Y296" s="30"/>
      <c r="Z296" s="30"/>
    </row>
    <row r="297" spans="1:26" s="35" customFormat="1">
      <c r="A297" s="18"/>
      <c r="B297" s="18"/>
      <c r="C297" s="18"/>
      <c r="D297" s="18"/>
      <c r="E297" s="18"/>
      <c r="F297" s="18"/>
      <c r="G297" s="18"/>
      <c r="H297" s="18"/>
      <c r="I297" s="18"/>
      <c r="J297" s="18"/>
      <c r="K297" s="566"/>
      <c r="L297" s="567"/>
      <c r="M297" s="567"/>
      <c r="N297" s="567"/>
      <c r="O297" s="567"/>
      <c r="P297" s="567"/>
      <c r="Q297" s="567"/>
      <c r="R297" s="567"/>
      <c r="S297" s="567"/>
      <c r="T297" s="567"/>
      <c r="U297" s="566"/>
      <c r="V297" s="566"/>
      <c r="W297" s="566"/>
      <c r="X297" s="30"/>
      <c r="Y297" s="30"/>
      <c r="Z297" s="30"/>
    </row>
    <row r="298" spans="1:26" s="35" customFormat="1">
      <c r="A298" s="18"/>
      <c r="B298" s="18"/>
      <c r="C298" s="18"/>
      <c r="D298" s="18"/>
      <c r="E298" s="18"/>
      <c r="F298" s="18"/>
      <c r="G298" s="18"/>
      <c r="H298" s="18"/>
      <c r="I298" s="18"/>
      <c r="J298" s="18"/>
      <c r="K298" s="566"/>
      <c r="L298" s="567"/>
      <c r="M298" s="567"/>
      <c r="N298" s="567"/>
      <c r="O298" s="567"/>
      <c r="P298" s="567"/>
      <c r="Q298" s="567"/>
      <c r="R298" s="567"/>
      <c r="S298" s="567"/>
      <c r="T298" s="567"/>
      <c r="U298" s="566"/>
      <c r="V298" s="566"/>
      <c r="W298" s="566"/>
      <c r="X298" s="30"/>
      <c r="Y298" s="30"/>
      <c r="Z298" s="30"/>
    </row>
    <row r="299" spans="1:26" s="35" customFormat="1">
      <c r="A299" s="18"/>
      <c r="B299" s="18"/>
      <c r="C299" s="18"/>
      <c r="D299" s="18"/>
      <c r="E299" s="18"/>
      <c r="F299" s="18"/>
      <c r="G299" s="18"/>
      <c r="H299" s="18"/>
      <c r="I299" s="18"/>
      <c r="J299" s="18"/>
      <c r="K299" s="566"/>
      <c r="L299" s="567"/>
      <c r="M299" s="567"/>
      <c r="N299" s="567"/>
      <c r="O299" s="567"/>
      <c r="P299" s="567"/>
      <c r="Q299" s="567"/>
      <c r="R299" s="567"/>
      <c r="S299" s="567"/>
      <c r="T299" s="567"/>
      <c r="U299" s="566"/>
      <c r="V299" s="566"/>
      <c r="W299" s="566"/>
      <c r="X299" s="30"/>
      <c r="Y299" s="30"/>
      <c r="Z299" s="30"/>
    </row>
    <row r="300" spans="1:26" s="35" customFormat="1">
      <c r="A300" s="18"/>
      <c r="B300" s="18"/>
      <c r="C300" s="18"/>
      <c r="D300" s="18"/>
      <c r="E300" s="18"/>
      <c r="F300" s="18"/>
      <c r="G300" s="18"/>
      <c r="H300" s="18"/>
      <c r="I300" s="18"/>
      <c r="J300" s="18"/>
      <c r="K300" s="566"/>
      <c r="L300" s="567"/>
      <c r="M300" s="567"/>
      <c r="N300" s="567"/>
      <c r="O300" s="567"/>
      <c r="P300" s="567"/>
      <c r="Q300" s="567"/>
      <c r="R300" s="567"/>
      <c r="S300" s="567"/>
      <c r="T300" s="567"/>
      <c r="U300" s="566"/>
      <c r="V300" s="566"/>
      <c r="W300" s="566"/>
      <c r="X300" s="30"/>
      <c r="Y300" s="30"/>
      <c r="Z300" s="30"/>
    </row>
    <row r="301" spans="1:26" s="35" customFormat="1">
      <c r="A301" s="18"/>
      <c r="B301" s="18"/>
      <c r="C301" s="18"/>
      <c r="D301" s="18"/>
      <c r="E301" s="18"/>
      <c r="F301" s="18"/>
      <c r="G301" s="18"/>
      <c r="H301" s="18"/>
      <c r="I301" s="18"/>
      <c r="J301" s="18"/>
      <c r="K301" s="566"/>
      <c r="L301" s="567"/>
      <c r="M301" s="567"/>
      <c r="N301" s="567"/>
      <c r="O301" s="567"/>
      <c r="P301" s="567"/>
      <c r="Q301" s="567"/>
      <c r="R301" s="567"/>
      <c r="S301" s="567"/>
      <c r="T301" s="567"/>
      <c r="U301" s="566"/>
      <c r="V301" s="566"/>
      <c r="W301" s="566"/>
      <c r="X301" s="30"/>
      <c r="Y301" s="30"/>
      <c r="Z301" s="30"/>
    </row>
    <row r="302" spans="1:26" s="35" customFormat="1">
      <c r="A302" s="18"/>
      <c r="B302" s="18"/>
      <c r="C302" s="18"/>
      <c r="D302" s="18"/>
      <c r="E302" s="18"/>
      <c r="F302" s="18"/>
      <c r="G302" s="18"/>
      <c r="H302" s="18"/>
      <c r="I302" s="18"/>
      <c r="J302" s="18"/>
      <c r="K302" s="566"/>
      <c r="L302" s="567"/>
      <c r="M302" s="567"/>
      <c r="N302" s="567"/>
      <c r="O302" s="567"/>
      <c r="P302" s="567"/>
      <c r="Q302" s="567"/>
      <c r="R302" s="567"/>
      <c r="S302" s="567"/>
      <c r="T302" s="567"/>
      <c r="U302" s="566"/>
      <c r="V302" s="566"/>
      <c r="W302" s="566"/>
      <c r="X302" s="30"/>
      <c r="Y302" s="30"/>
      <c r="Z302" s="30"/>
    </row>
    <row r="303" spans="1:26" s="35" customFormat="1">
      <c r="A303" s="18"/>
      <c r="B303" s="18"/>
      <c r="C303" s="18"/>
      <c r="D303" s="18"/>
      <c r="E303" s="18"/>
      <c r="F303" s="18"/>
      <c r="G303" s="18"/>
      <c r="H303" s="18"/>
      <c r="I303" s="18"/>
      <c r="J303" s="18"/>
      <c r="K303" s="566"/>
      <c r="L303" s="567"/>
      <c r="M303" s="567"/>
      <c r="N303" s="567"/>
      <c r="O303" s="567"/>
      <c r="P303" s="567"/>
      <c r="Q303" s="567"/>
      <c r="R303" s="567"/>
      <c r="S303" s="567"/>
      <c r="T303" s="567"/>
      <c r="U303" s="566"/>
      <c r="V303" s="566"/>
      <c r="W303" s="566"/>
      <c r="X303" s="30"/>
      <c r="Y303" s="30"/>
      <c r="Z303" s="30"/>
    </row>
    <row r="304" spans="1:26" s="35" customFormat="1">
      <c r="A304" s="18"/>
      <c r="B304" s="18"/>
      <c r="C304" s="18"/>
      <c r="D304" s="18"/>
      <c r="E304" s="18"/>
      <c r="F304" s="18"/>
      <c r="G304" s="18"/>
      <c r="H304" s="18"/>
      <c r="I304" s="18"/>
      <c r="J304" s="18"/>
      <c r="K304" s="566"/>
      <c r="L304" s="567"/>
      <c r="M304" s="567"/>
      <c r="N304" s="567"/>
      <c r="O304" s="567"/>
      <c r="P304" s="567"/>
      <c r="Q304" s="567"/>
      <c r="R304" s="567"/>
      <c r="S304" s="567"/>
      <c r="T304" s="567"/>
      <c r="U304" s="566"/>
      <c r="V304" s="566"/>
      <c r="W304" s="566"/>
      <c r="X304" s="30"/>
      <c r="Y304" s="30"/>
      <c r="Z304" s="30"/>
    </row>
    <row r="305" spans="1:26" s="35" customFormat="1">
      <c r="A305" s="18"/>
      <c r="B305" s="18"/>
      <c r="C305" s="18"/>
      <c r="D305" s="18"/>
      <c r="E305" s="18"/>
      <c r="F305" s="18"/>
      <c r="G305" s="18"/>
      <c r="H305" s="18"/>
      <c r="I305" s="18"/>
      <c r="J305" s="18"/>
      <c r="K305" s="566"/>
      <c r="L305" s="567"/>
      <c r="M305" s="567"/>
      <c r="N305" s="567"/>
      <c r="O305" s="567"/>
      <c r="P305" s="567"/>
      <c r="Q305" s="567"/>
      <c r="R305" s="567"/>
      <c r="S305" s="567"/>
      <c r="T305" s="567"/>
      <c r="U305" s="566"/>
      <c r="V305" s="566"/>
      <c r="W305" s="566"/>
      <c r="X305" s="30"/>
      <c r="Y305" s="30"/>
      <c r="Z305" s="30"/>
    </row>
    <row r="306" spans="1:26" s="35" customFormat="1">
      <c r="A306" s="18"/>
      <c r="B306" s="18"/>
      <c r="C306" s="18"/>
      <c r="D306" s="18"/>
      <c r="E306" s="18"/>
      <c r="F306" s="18"/>
      <c r="G306" s="18"/>
      <c r="H306" s="18"/>
      <c r="I306" s="18"/>
      <c r="J306" s="18"/>
      <c r="K306" s="566"/>
      <c r="L306" s="567"/>
      <c r="M306" s="567"/>
      <c r="N306" s="567"/>
      <c r="O306" s="567"/>
      <c r="P306" s="567"/>
      <c r="Q306" s="567"/>
      <c r="R306" s="567"/>
      <c r="S306" s="567"/>
      <c r="T306" s="567"/>
      <c r="U306" s="566"/>
      <c r="V306" s="566"/>
      <c r="W306" s="566"/>
      <c r="X306" s="30"/>
      <c r="Y306" s="30"/>
      <c r="Z306" s="30"/>
    </row>
    <row r="307" spans="1:26" s="35" customFormat="1">
      <c r="A307" s="18"/>
      <c r="B307" s="18"/>
      <c r="C307" s="18"/>
      <c r="D307" s="18"/>
      <c r="E307" s="18"/>
      <c r="F307" s="18"/>
      <c r="G307" s="18"/>
      <c r="H307" s="18"/>
      <c r="I307" s="18"/>
      <c r="J307" s="18"/>
      <c r="K307" s="566"/>
      <c r="L307" s="567"/>
      <c r="M307" s="567"/>
      <c r="N307" s="567"/>
      <c r="O307" s="567"/>
      <c r="P307" s="567"/>
      <c r="Q307" s="567"/>
      <c r="R307" s="567"/>
      <c r="S307" s="567"/>
      <c r="T307" s="567"/>
      <c r="U307" s="566"/>
      <c r="V307" s="566"/>
      <c r="W307" s="566"/>
      <c r="X307" s="30"/>
      <c r="Y307" s="30"/>
      <c r="Z307" s="30"/>
    </row>
    <row r="308" spans="1:26" s="35" customFormat="1">
      <c r="A308" s="18"/>
      <c r="B308" s="18"/>
      <c r="C308" s="18"/>
      <c r="D308" s="18"/>
      <c r="E308" s="18"/>
      <c r="F308" s="18"/>
      <c r="G308" s="18"/>
      <c r="H308" s="18"/>
      <c r="I308" s="18"/>
      <c r="J308" s="18"/>
      <c r="K308" s="566"/>
      <c r="L308" s="567"/>
      <c r="M308" s="567"/>
      <c r="N308" s="567"/>
      <c r="O308" s="567"/>
      <c r="P308" s="567"/>
      <c r="Q308" s="567"/>
      <c r="R308" s="567"/>
      <c r="S308" s="567"/>
      <c r="T308" s="567"/>
      <c r="U308" s="566"/>
      <c r="V308" s="566"/>
      <c r="W308" s="566"/>
      <c r="X308" s="30"/>
      <c r="Y308" s="30"/>
      <c r="Z308" s="30"/>
    </row>
    <row r="309" spans="1:26" s="35" customFormat="1">
      <c r="A309" s="18"/>
      <c r="B309" s="18"/>
      <c r="C309" s="18"/>
      <c r="D309" s="18"/>
      <c r="E309" s="18"/>
      <c r="F309" s="18"/>
      <c r="G309" s="18"/>
      <c r="H309" s="18"/>
      <c r="I309" s="18"/>
      <c r="J309" s="18"/>
      <c r="K309" s="566"/>
      <c r="L309" s="567"/>
      <c r="M309" s="567"/>
      <c r="N309" s="567"/>
      <c r="O309" s="567"/>
      <c r="P309" s="567"/>
      <c r="Q309" s="567"/>
      <c r="R309" s="567"/>
      <c r="S309" s="567"/>
      <c r="T309" s="567"/>
      <c r="U309" s="566"/>
      <c r="V309" s="566"/>
      <c r="W309" s="566"/>
      <c r="X309" s="30"/>
      <c r="Y309" s="30"/>
      <c r="Z309" s="30"/>
    </row>
    <row r="310" spans="1:26" s="35" customFormat="1">
      <c r="A310" s="18"/>
      <c r="B310" s="18"/>
      <c r="C310" s="18"/>
      <c r="D310" s="18"/>
      <c r="E310" s="18"/>
      <c r="F310" s="18"/>
      <c r="G310" s="18"/>
      <c r="H310" s="18"/>
      <c r="I310" s="18"/>
      <c r="J310" s="18"/>
      <c r="K310" s="566"/>
      <c r="L310" s="567"/>
      <c r="M310" s="567"/>
      <c r="N310" s="567"/>
      <c r="O310" s="567"/>
      <c r="P310" s="567"/>
      <c r="Q310" s="567"/>
      <c r="R310" s="567"/>
      <c r="S310" s="567"/>
      <c r="T310" s="567"/>
      <c r="U310" s="566"/>
      <c r="V310" s="566"/>
      <c r="W310" s="566"/>
      <c r="X310" s="30"/>
      <c r="Y310" s="30"/>
      <c r="Z310" s="30"/>
    </row>
    <row r="311" spans="1:26" s="35" customFormat="1">
      <c r="A311" s="18"/>
      <c r="B311" s="18"/>
      <c r="C311" s="18"/>
      <c r="D311" s="18"/>
      <c r="E311" s="18"/>
      <c r="F311" s="18"/>
      <c r="G311" s="18"/>
      <c r="H311" s="18"/>
      <c r="I311" s="18"/>
      <c r="J311" s="18"/>
      <c r="K311" s="566"/>
      <c r="L311" s="567"/>
      <c r="M311" s="567"/>
      <c r="N311" s="567"/>
      <c r="O311" s="567"/>
      <c r="P311" s="567"/>
      <c r="Q311" s="567"/>
      <c r="R311" s="567"/>
      <c r="S311" s="567"/>
      <c r="T311" s="567"/>
      <c r="U311" s="566"/>
      <c r="V311" s="566"/>
      <c r="W311" s="566"/>
      <c r="X311" s="30"/>
      <c r="Y311" s="30"/>
      <c r="Z311" s="30"/>
    </row>
    <row r="312" spans="1:26" s="35" customFormat="1">
      <c r="A312" s="18"/>
      <c r="B312" s="18"/>
      <c r="C312" s="18"/>
      <c r="D312" s="18"/>
      <c r="E312" s="18"/>
      <c r="F312" s="18"/>
      <c r="G312" s="18"/>
      <c r="H312" s="18"/>
      <c r="I312" s="18"/>
      <c r="J312" s="18"/>
      <c r="K312" s="566"/>
      <c r="L312" s="567"/>
      <c r="M312" s="567"/>
      <c r="N312" s="567"/>
      <c r="O312" s="567"/>
      <c r="P312" s="567"/>
      <c r="Q312" s="567"/>
      <c r="R312" s="567"/>
      <c r="S312" s="567"/>
      <c r="T312" s="567"/>
      <c r="U312" s="566"/>
      <c r="V312" s="566"/>
      <c r="W312" s="566"/>
      <c r="X312" s="30"/>
      <c r="Y312" s="30"/>
      <c r="Z312" s="30"/>
    </row>
    <row r="313" spans="1:26" s="35" customFormat="1">
      <c r="A313" s="18"/>
      <c r="B313" s="18"/>
      <c r="C313" s="18"/>
      <c r="D313" s="18"/>
      <c r="E313" s="18"/>
      <c r="F313" s="18"/>
      <c r="G313" s="18"/>
      <c r="H313" s="18"/>
      <c r="I313" s="18"/>
      <c r="J313" s="18"/>
      <c r="K313" s="566"/>
      <c r="L313" s="567"/>
      <c r="M313" s="567"/>
      <c r="N313" s="567"/>
      <c r="O313" s="567"/>
      <c r="P313" s="567"/>
      <c r="Q313" s="567"/>
      <c r="R313" s="567"/>
      <c r="S313" s="567"/>
      <c r="T313" s="567"/>
      <c r="U313" s="566"/>
      <c r="V313" s="566"/>
      <c r="W313" s="566"/>
      <c r="X313" s="30"/>
      <c r="Y313" s="30"/>
      <c r="Z313" s="30"/>
    </row>
    <row r="314" spans="1:26" s="35" customFormat="1">
      <c r="A314" s="18"/>
      <c r="B314" s="18"/>
      <c r="C314" s="18"/>
      <c r="D314" s="18"/>
      <c r="E314" s="18"/>
      <c r="F314" s="18"/>
      <c r="G314" s="18"/>
      <c r="H314" s="18"/>
      <c r="I314" s="18"/>
      <c r="J314" s="18"/>
      <c r="K314" s="566"/>
      <c r="L314" s="567"/>
      <c r="M314" s="567"/>
      <c r="N314" s="567"/>
      <c r="O314" s="567"/>
      <c r="P314" s="567"/>
      <c r="Q314" s="567"/>
      <c r="R314" s="567"/>
      <c r="S314" s="567"/>
      <c r="T314" s="567"/>
      <c r="U314" s="566"/>
      <c r="V314" s="566"/>
      <c r="W314" s="566"/>
      <c r="X314" s="30"/>
      <c r="Y314" s="30"/>
      <c r="Z314" s="30"/>
    </row>
    <row r="315" spans="1:26" s="35" customFormat="1">
      <c r="A315" s="18"/>
      <c r="B315" s="18"/>
      <c r="C315" s="18"/>
      <c r="D315" s="18"/>
      <c r="E315" s="18"/>
      <c r="F315" s="18"/>
      <c r="G315" s="18"/>
      <c r="H315" s="18"/>
      <c r="I315" s="18"/>
      <c r="J315" s="18"/>
      <c r="K315" s="566"/>
      <c r="L315" s="567"/>
      <c r="M315" s="567"/>
      <c r="N315" s="567"/>
      <c r="O315" s="567"/>
      <c r="P315" s="567"/>
      <c r="Q315" s="567"/>
      <c r="R315" s="567"/>
      <c r="S315" s="567"/>
      <c r="T315" s="567"/>
      <c r="U315" s="566"/>
      <c r="V315" s="566"/>
      <c r="W315" s="566"/>
      <c r="X315" s="30"/>
      <c r="Y315" s="30"/>
      <c r="Z315" s="30"/>
    </row>
    <row r="316" spans="1:26" s="35" customFormat="1">
      <c r="A316" s="18"/>
      <c r="B316" s="18"/>
      <c r="C316" s="18"/>
      <c r="D316" s="18"/>
      <c r="E316" s="18"/>
      <c r="F316" s="18"/>
      <c r="G316" s="18"/>
      <c r="H316" s="18"/>
      <c r="I316" s="18"/>
      <c r="J316" s="18"/>
      <c r="K316" s="566"/>
      <c r="L316" s="567"/>
      <c r="M316" s="567"/>
      <c r="N316" s="567"/>
      <c r="O316" s="567"/>
      <c r="P316" s="567"/>
      <c r="Q316" s="567"/>
      <c r="R316" s="567"/>
      <c r="S316" s="567"/>
      <c r="T316" s="567"/>
      <c r="U316" s="566"/>
      <c r="V316" s="566"/>
      <c r="W316" s="566"/>
      <c r="X316" s="30"/>
      <c r="Y316" s="30"/>
      <c r="Z316" s="30"/>
    </row>
    <row r="317" spans="1:26" s="35" customFormat="1">
      <c r="A317" s="18"/>
      <c r="B317" s="18"/>
      <c r="C317" s="18"/>
      <c r="D317" s="18"/>
      <c r="E317" s="18"/>
      <c r="F317" s="18"/>
      <c r="G317" s="18"/>
      <c r="H317" s="18"/>
      <c r="I317" s="18"/>
      <c r="J317" s="18"/>
      <c r="K317" s="566"/>
      <c r="L317" s="567"/>
      <c r="M317" s="567"/>
      <c r="N317" s="567"/>
      <c r="O317" s="567"/>
      <c r="P317" s="567"/>
      <c r="Q317" s="567"/>
      <c r="R317" s="567"/>
      <c r="S317" s="567"/>
      <c r="T317" s="567"/>
      <c r="U317" s="566"/>
      <c r="V317" s="566"/>
      <c r="W317" s="566"/>
      <c r="X317" s="30"/>
      <c r="Y317" s="30"/>
      <c r="Z317" s="30"/>
    </row>
    <row r="318" spans="1:26" s="35" customFormat="1">
      <c r="A318" s="18"/>
      <c r="B318" s="18"/>
      <c r="C318" s="18"/>
      <c r="D318" s="18"/>
      <c r="E318" s="18"/>
      <c r="F318" s="18"/>
      <c r="G318" s="18"/>
      <c r="H318" s="18"/>
      <c r="I318" s="18"/>
      <c r="J318" s="18"/>
      <c r="K318" s="566"/>
      <c r="L318" s="567"/>
      <c r="M318" s="567"/>
      <c r="N318" s="567"/>
      <c r="O318" s="567"/>
      <c r="P318" s="567"/>
      <c r="Q318" s="567"/>
      <c r="R318" s="567"/>
      <c r="S318" s="567"/>
      <c r="T318" s="567"/>
      <c r="U318" s="566"/>
      <c r="V318" s="566"/>
      <c r="W318" s="566"/>
      <c r="X318" s="30"/>
      <c r="Y318" s="30"/>
      <c r="Z318" s="30"/>
    </row>
    <row r="319" spans="1:26" s="35" customFormat="1">
      <c r="A319" s="18"/>
      <c r="B319" s="18"/>
      <c r="C319" s="18"/>
      <c r="D319" s="18"/>
      <c r="E319" s="18"/>
      <c r="F319" s="18"/>
      <c r="G319" s="18"/>
      <c r="H319" s="18"/>
      <c r="I319" s="18"/>
      <c r="J319" s="18"/>
      <c r="K319" s="566"/>
      <c r="L319" s="567"/>
      <c r="M319" s="567"/>
      <c r="N319" s="567"/>
      <c r="O319" s="567"/>
      <c r="P319" s="567"/>
      <c r="Q319" s="567"/>
      <c r="R319" s="567"/>
      <c r="S319" s="567"/>
      <c r="T319" s="567"/>
      <c r="U319" s="566"/>
      <c r="V319" s="566"/>
      <c r="W319" s="566"/>
      <c r="X319" s="30"/>
      <c r="Y319" s="30"/>
      <c r="Z319" s="30"/>
    </row>
    <row r="320" spans="1:26" s="35" customFormat="1">
      <c r="A320" s="18"/>
      <c r="B320" s="18"/>
      <c r="C320" s="18"/>
      <c r="D320" s="18"/>
      <c r="E320" s="18"/>
      <c r="F320" s="18"/>
      <c r="G320" s="18"/>
      <c r="H320" s="18"/>
      <c r="I320" s="18"/>
      <c r="J320" s="18"/>
      <c r="K320" s="566"/>
      <c r="L320" s="567"/>
      <c r="M320" s="567"/>
      <c r="N320" s="567"/>
      <c r="O320" s="567"/>
      <c r="P320" s="567"/>
      <c r="Q320" s="567"/>
      <c r="R320" s="567"/>
      <c r="S320" s="567"/>
      <c r="T320" s="567"/>
      <c r="U320" s="566"/>
      <c r="V320" s="566"/>
      <c r="W320" s="566"/>
      <c r="X320" s="30"/>
      <c r="Y320" s="30"/>
      <c r="Z320" s="30"/>
    </row>
    <row r="321" spans="1:26" s="35" customFormat="1">
      <c r="A321" s="18"/>
      <c r="B321" s="18"/>
      <c r="C321" s="18"/>
      <c r="D321" s="18"/>
      <c r="E321" s="18"/>
      <c r="F321" s="18"/>
      <c r="G321" s="18"/>
      <c r="H321" s="18"/>
      <c r="I321" s="18"/>
      <c r="J321" s="18"/>
      <c r="K321" s="566"/>
      <c r="L321" s="567"/>
      <c r="M321" s="567"/>
      <c r="N321" s="567"/>
      <c r="O321" s="567"/>
      <c r="P321" s="567"/>
      <c r="Q321" s="567"/>
      <c r="R321" s="567"/>
      <c r="S321" s="567"/>
      <c r="T321" s="567"/>
      <c r="U321" s="566"/>
      <c r="V321" s="566"/>
      <c r="W321" s="566"/>
      <c r="X321" s="30"/>
      <c r="Y321" s="30"/>
      <c r="Z321" s="30"/>
    </row>
    <row r="322" spans="1:26" s="35" customFormat="1">
      <c r="A322" s="18"/>
      <c r="B322" s="18"/>
      <c r="C322" s="18"/>
      <c r="D322" s="18"/>
      <c r="E322" s="18"/>
      <c r="F322" s="18"/>
      <c r="G322" s="18"/>
      <c r="H322" s="18"/>
      <c r="I322" s="18"/>
      <c r="J322" s="18"/>
      <c r="K322" s="566"/>
      <c r="L322" s="567"/>
      <c r="M322" s="567"/>
      <c r="N322" s="567"/>
      <c r="O322" s="567"/>
      <c r="P322" s="567"/>
      <c r="Q322" s="567"/>
      <c r="R322" s="567"/>
      <c r="S322" s="567"/>
      <c r="T322" s="567"/>
      <c r="U322" s="566"/>
      <c r="V322" s="566"/>
      <c r="W322" s="566"/>
      <c r="X322" s="30"/>
      <c r="Y322" s="30"/>
      <c r="Z322" s="30"/>
    </row>
    <row r="323" spans="1:26" s="35" customFormat="1">
      <c r="A323" s="18"/>
      <c r="B323" s="18"/>
      <c r="C323" s="18"/>
      <c r="D323" s="18"/>
      <c r="E323" s="18"/>
      <c r="F323" s="18"/>
      <c r="G323" s="18"/>
      <c r="H323" s="18"/>
      <c r="I323" s="18"/>
      <c r="J323" s="18"/>
      <c r="K323" s="566"/>
      <c r="L323" s="567"/>
      <c r="M323" s="567"/>
      <c r="N323" s="567"/>
      <c r="O323" s="567"/>
      <c r="P323" s="567"/>
      <c r="Q323" s="567"/>
      <c r="R323" s="567"/>
      <c r="S323" s="567"/>
      <c r="T323" s="567"/>
      <c r="U323" s="566"/>
      <c r="V323" s="566"/>
      <c r="W323" s="566"/>
      <c r="X323" s="30"/>
      <c r="Y323" s="30"/>
      <c r="Z323" s="30"/>
    </row>
    <row r="324" spans="1:26" s="35" customFormat="1">
      <c r="A324" s="18"/>
      <c r="B324" s="18"/>
      <c r="C324" s="18"/>
      <c r="D324" s="18"/>
      <c r="E324" s="18"/>
      <c r="F324" s="18"/>
      <c r="G324" s="18"/>
      <c r="H324" s="18"/>
      <c r="I324" s="18"/>
      <c r="J324" s="18"/>
      <c r="K324" s="566"/>
      <c r="L324" s="567"/>
      <c r="M324" s="567"/>
      <c r="N324" s="567"/>
      <c r="O324" s="567"/>
      <c r="P324" s="567"/>
      <c r="Q324" s="567"/>
      <c r="R324" s="567"/>
      <c r="S324" s="567"/>
      <c r="T324" s="567"/>
      <c r="U324" s="566"/>
      <c r="V324" s="566"/>
      <c r="W324" s="566"/>
      <c r="X324" s="30"/>
      <c r="Y324" s="30"/>
      <c r="Z324" s="30"/>
    </row>
    <row r="325" spans="1:26" s="35" customFormat="1">
      <c r="A325" s="18"/>
      <c r="B325" s="18"/>
      <c r="C325" s="18"/>
      <c r="D325" s="18"/>
      <c r="E325" s="18"/>
      <c r="F325" s="18"/>
      <c r="G325" s="18"/>
      <c r="H325" s="18"/>
      <c r="I325" s="18"/>
      <c r="J325" s="18"/>
      <c r="K325" s="566"/>
      <c r="L325" s="567"/>
      <c r="M325" s="567"/>
      <c r="N325" s="567"/>
      <c r="O325" s="567"/>
      <c r="P325" s="567"/>
      <c r="Q325" s="567"/>
      <c r="R325" s="567"/>
      <c r="S325" s="567"/>
      <c r="T325" s="567"/>
      <c r="U325" s="566"/>
      <c r="V325" s="566"/>
      <c r="W325" s="566"/>
      <c r="X325" s="30"/>
      <c r="Y325" s="30"/>
      <c r="Z325" s="30"/>
    </row>
    <row r="326" spans="1:26" s="35" customFormat="1">
      <c r="A326" s="18"/>
      <c r="B326" s="18"/>
      <c r="C326" s="18"/>
      <c r="D326" s="18"/>
      <c r="E326" s="18"/>
      <c r="F326" s="18"/>
      <c r="G326" s="18"/>
      <c r="H326" s="18"/>
      <c r="I326" s="18"/>
      <c r="J326" s="18"/>
      <c r="K326" s="566"/>
      <c r="L326" s="567"/>
      <c r="M326" s="567"/>
      <c r="N326" s="567"/>
      <c r="O326" s="567"/>
      <c r="P326" s="567"/>
      <c r="Q326" s="567"/>
      <c r="R326" s="567"/>
      <c r="S326" s="567"/>
      <c r="T326" s="567"/>
      <c r="U326" s="566"/>
      <c r="V326" s="566"/>
      <c r="W326" s="566"/>
      <c r="X326" s="30"/>
      <c r="Y326" s="30"/>
      <c r="Z326" s="30"/>
    </row>
    <row r="327" spans="1:26" s="35" customFormat="1">
      <c r="A327" s="18"/>
      <c r="B327" s="18"/>
      <c r="C327" s="18"/>
      <c r="D327" s="18"/>
      <c r="E327" s="18"/>
      <c r="F327" s="18"/>
      <c r="G327" s="18"/>
      <c r="H327" s="18"/>
      <c r="I327" s="18"/>
      <c r="J327" s="18"/>
      <c r="K327" s="566"/>
      <c r="L327" s="567"/>
      <c r="M327" s="567"/>
      <c r="N327" s="567"/>
      <c r="O327" s="567"/>
      <c r="P327" s="567"/>
      <c r="Q327" s="567"/>
      <c r="R327" s="567"/>
      <c r="S327" s="567"/>
      <c r="T327" s="567"/>
      <c r="U327" s="566"/>
      <c r="V327" s="566"/>
      <c r="W327" s="566"/>
      <c r="X327" s="30"/>
      <c r="Y327" s="30"/>
      <c r="Z327" s="30"/>
    </row>
    <row r="328" spans="1:26" s="35" customFormat="1">
      <c r="A328" s="18"/>
      <c r="B328" s="18"/>
      <c r="C328" s="18"/>
      <c r="D328" s="18"/>
      <c r="E328" s="18"/>
      <c r="F328" s="18"/>
      <c r="G328" s="18"/>
      <c r="H328" s="18"/>
      <c r="I328" s="18"/>
      <c r="J328" s="18"/>
      <c r="K328" s="566"/>
      <c r="L328" s="567"/>
      <c r="M328" s="567"/>
      <c r="N328" s="567"/>
      <c r="O328" s="567"/>
      <c r="P328" s="567"/>
      <c r="Q328" s="567"/>
      <c r="R328" s="567"/>
      <c r="S328" s="567"/>
      <c r="T328" s="567"/>
      <c r="U328" s="566"/>
      <c r="V328" s="566"/>
      <c r="W328" s="566"/>
      <c r="X328" s="30"/>
      <c r="Y328" s="30"/>
      <c r="Z328" s="30"/>
    </row>
    <row r="329" spans="1:26" s="35" customFormat="1">
      <c r="A329" s="18"/>
      <c r="B329" s="18"/>
      <c r="C329" s="18"/>
      <c r="D329" s="18"/>
      <c r="E329" s="18"/>
      <c r="F329" s="18"/>
      <c r="G329" s="18"/>
      <c r="H329" s="18"/>
      <c r="I329" s="18"/>
      <c r="J329" s="18"/>
      <c r="K329" s="566"/>
      <c r="L329" s="567"/>
      <c r="M329" s="567"/>
      <c r="N329" s="567"/>
      <c r="O329" s="567"/>
      <c r="P329" s="567"/>
      <c r="Q329" s="567"/>
      <c r="R329" s="567"/>
      <c r="S329" s="567"/>
      <c r="T329" s="567"/>
      <c r="U329" s="566"/>
      <c r="V329" s="566"/>
      <c r="W329" s="566"/>
      <c r="X329" s="30"/>
      <c r="Y329" s="30"/>
      <c r="Z329" s="30"/>
    </row>
    <row r="330" spans="1:26" s="35" customFormat="1">
      <c r="A330" s="18"/>
      <c r="B330" s="18"/>
      <c r="C330" s="18"/>
      <c r="D330" s="18"/>
      <c r="E330" s="18"/>
      <c r="F330" s="18"/>
      <c r="G330" s="18"/>
      <c r="H330" s="18"/>
      <c r="I330" s="18"/>
      <c r="J330" s="18"/>
      <c r="K330" s="566"/>
      <c r="L330" s="567"/>
      <c r="M330" s="567"/>
      <c r="N330" s="567"/>
      <c r="O330" s="567"/>
      <c r="P330" s="567"/>
      <c r="Q330" s="567"/>
      <c r="R330" s="567"/>
      <c r="S330" s="567"/>
      <c r="T330" s="567"/>
      <c r="U330" s="566"/>
      <c r="V330" s="566"/>
      <c r="W330" s="566"/>
      <c r="X330" s="30"/>
      <c r="Y330" s="30"/>
      <c r="Z330" s="30"/>
    </row>
    <row r="331" spans="1:26" s="35" customFormat="1">
      <c r="A331" s="18"/>
      <c r="B331" s="18"/>
      <c r="C331" s="18"/>
      <c r="D331" s="18"/>
      <c r="E331" s="18"/>
      <c r="F331" s="18"/>
      <c r="G331" s="18"/>
      <c r="H331" s="18"/>
      <c r="I331" s="18"/>
      <c r="J331" s="18"/>
      <c r="K331" s="566"/>
      <c r="L331" s="567"/>
      <c r="M331" s="567"/>
      <c r="N331" s="567"/>
      <c r="O331" s="567"/>
      <c r="P331" s="567"/>
      <c r="Q331" s="567"/>
      <c r="R331" s="567"/>
      <c r="S331" s="567"/>
      <c r="T331" s="567"/>
      <c r="U331" s="566"/>
      <c r="V331" s="566"/>
      <c r="W331" s="566"/>
      <c r="X331" s="30"/>
      <c r="Y331" s="30"/>
      <c r="Z331" s="30"/>
    </row>
    <row r="332" spans="1:26" s="35" customFormat="1">
      <c r="A332" s="18"/>
      <c r="B332" s="18"/>
      <c r="C332" s="18"/>
      <c r="D332" s="18"/>
      <c r="E332" s="18"/>
      <c r="F332" s="18"/>
      <c r="G332" s="18"/>
      <c r="H332" s="18"/>
      <c r="I332" s="18"/>
      <c r="J332" s="18"/>
      <c r="K332" s="566"/>
      <c r="L332" s="567"/>
      <c r="M332" s="567"/>
      <c r="N332" s="567"/>
      <c r="O332" s="567"/>
      <c r="P332" s="567"/>
      <c r="Q332" s="567"/>
      <c r="R332" s="567"/>
      <c r="S332" s="567"/>
      <c r="T332" s="567"/>
      <c r="U332" s="566"/>
      <c r="V332" s="566"/>
      <c r="W332" s="566"/>
      <c r="X332" s="30"/>
      <c r="Y332" s="30"/>
      <c r="Z332" s="30"/>
    </row>
    <row r="333" spans="1:26" s="35" customFormat="1">
      <c r="A333" s="18"/>
      <c r="B333" s="18"/>
      <c r="C333" s="18"/>
      <c r="D333" s="18"/>
      <c r="E333" s="18"/>
      <c r="F333" s="18"/>
      <c r="G333" s="18"/>
      <c r="H333" s="18"/>
      <c r="I333" s="18"/>
      <c r="J333" s="18"/>
      <c r="K333" s="566"/>
      <c r="L333" s="567"/>
      <c r="M333" s="567"/>
      <c r="N333" s="567"/>
      <c r="O333" s="567"/>
      <c r="P333" s="567"/>
      <c r="Q333" s="567"/>
      <c r="R333" s="567"/>
      <c r="S333" s="567"/>
      <c r="T333" s="567"/>
      <c r="U333" s="566"/>
      <c r="V333" s="566"/>
      <c r="W333" s="566"/>
      <c r="X333" s="30"/>
      <c r="Y333" s="30"/>
      <c r="Z333" s="30"/>
    </row>
    <row r="334" spans="1:26" s="35" customFormat="1">
      <c r="A334" s="18"/>
      <c r="B334" s="18"/>
      <c r="C334" s="18"/>
      <c r="D334" s="18"/>
      <c r="E334" s="18"/>
      <c r="F334" s="18"/>
      <c r="G334" s="18"/>
      <c r="H334" s="18"/>
      <c r="I334" s="18"/>
      <c r="J334" s="18"/>
      <c r="K334" s="566"/>
      <c r="L334" s="567"/>
      <c r="M334" s="567"/>
      <c r="N334" s="567"/>
      <c r="O334" s="567"/>
      <c r="P334" s="567"/>
      <c r="Q334" s="567"/>
      <c r="R334" s="567"/>
      <c r="S334" s="567"/>
      <c r="T334" s="567"/>
      <c r="U334" s="566"/>
      <c r="V334" s="566"/>
      <c r="W334" s="566"/>
      <c r="X334" s="30"/>
      <c r="Y334" s="30"/>
      <c r="Z334" s="30"/>
    </row>
    <row r="335" spans="1:26" s="35" customFormat="1">
      <c r="A335" s="18"/>
      <c r="B335" s="18"/>
      <c r="C335" s="18"/>
      <c r="D335" s="18"/>
      <c r="E335" s="18"/>
      <c r="F335" s="18"/>
      <c r="G335" s="18"/>
      <c r="H335" s="18"/>
      <c r="I335" s="18"/>
      <c r="J335" s="18"/>
      <c r="K335" s="566"/>
      <c r="L335" s="567"/>
      <c r="M335" s="567"/>
      <c r="N335" s="567"/>
      <c r="O335" s="567"/>
      <c r="P335" s="567"/>
      <c r="Q335" s="567"/>
      <c r="R335" s="567"/>
      <c r="S335" s="567"/>
      <c r="T335" s="567"/>
      <c r="U335" s="566"/>
      <c r="V335" s="566"/>
      <c r="W335" s="566"/>
      <c r="X335" s="30"/>
      <c r="Y335" s="30"/>
      <c r="Z335" s="30"/>
    </row>
    <row r="336" spans="1:26" s="35" customFormat="1">
      <c r="A336" s="18"/>
      <c r="B336" s="18"/>
      <c r="C336" s="18"/>
      <c r="D336" s="18"/>
      <c r="E336" s="18"/>
      <c r="F336" s="18"/>
      <c r="G336" s="18"/>
      <c r="H336" s="18"/>
      <c r="I336" s="18"/>
      <c r="J336" s="18"/>
      <c r="K336" s="566"/>
      <c r="L336" s="567"/>
      <c r="M336" s="567"/>
      <c r="N336" s="567"/>
      <c r="O336" s="567"/>
      <c r="P336" s="567"/>
      <c r="Q336" s="567"/>
      <c r="R336" s="567"/>
      <c r="S336" s="567"/>
      <c r="T336" s="567"/>
      <c r="U336" s="566"/>
      <c r="V336" s="566"/>
      <c r="W336" s="566"/>
      <c r="X336" s="30"/>
      <c r="Y336" s="30"/>
      <c r="Z336" s="30"/>
    </row>
    <row r="337" spans="1:26" s="35" customFormat="1">
      <c r="A337" s="18"/>
      <c r="B337" s="18"/>
      <c r="C337" s="18"/>
      <c r="D337" s="18"/>
      <c r="E337" s="18"/>
      <c r="F337" s="18"/>
      <c r="G337" s="18"/>
      <c r="H337" s="18"/>
      <c r="I337" s="18"/>
      <c r="J337" s="18"/>
      <c r="K337" s="566"/>
      <c r="L337" s="567"/>
      <c r="M337" s="567"/>
      <c r="N337" s="567"/>
      <c r="O337" s="567"/>
      <c r="P337" s="567"/>
      <c r="Q337" s="567"/>
      <c r="R337" s="567"/>
      <c r="S337" s="567"/>
      <c r="T337" s="567"/>
      <c r="U337" s="566"/>
      <c r="V337" s="566"/>
      <c r="W337" s="566"/>
      <c r="X337" s="30"/>
      <c r="Y337" s="30"/>
      <c r="Z337" s="30"/>
    </row>
    <row r="338" spans="1:26" s="35" customFormat="1">
      <c r="A338" s="18"/>
      <c r="B338" s="18"/>
      <c r="C338" s="18"/>
      <c r="D338" s="18"/>
      <c r="E338" s="18"/>
      <c r="F338" s="18"/>
      <c r="G338" s="18"/>
      <c r="H338" s="18"/>
      <c r="I338" s="18"/>
      <c r="J338" s="18"/>
      <c r="K338" s="566"/>
      <c r="L338" s="567"/>
      <c r="M338" s="567"/>
      <c r="N338" s="567"/>
      <c r="O338" s="567"/>
      <c r="P338" s="567"/>
      <c r="Q338" s="567"/>
      <c r="R338" s="567"/>
      <c r="S338" s="567"/>
      <c r="T338" s="567"/>
      <c r="U338" s="566"/>
      <c r="V338" s="566"/>
      <c r="W338" s="566"/>
      <c r="X338" s="30"/>
      <c r="Y338" s="30"/>
      <c r="Z338" s="30"/>
    </row>
    <row r="339" spans="1:26" s="35" customFormat="1">
      <c r="A339" s="18"/>
      <c r="B339" s="18"/>
      <c r="C339" s="18"/>
      <c r="D339" s="18"/>
      <c r="E339" s="18"/>
      <c r="F339" s="18"/>
      <c r="G339" s="18"/>
      <c r="H339" s="18"/>
      <c r="I339" s="18"/>
      <c r="J339" s="18"/>
      <c r="K339" s="566"/>
      <c r="L339" s="567"/>
      <c r="M339" s="567"/>
      <c r="N339" s="567"/>
      <c r="O339" s="567"/>
      <c r="P339" s="567"/>
      <c r="Q339" s="567"/>
      <c r="R339" s="567"/>
      <c r="S339" s="567"/>
      <c r="T339" s="567"/>
      <c r="U339" s="566"/>
      <c r="V339" s="566"/>
      <c r="W339" s="566"/>
      <c r="X339" s="30"/>
      <c r="Y339" s="30"/>
      <c r="Z339" s="30"/>
    </row>
    <row r="340" spans="1:26" s="35" customFormat="1">
      <c r="A340" s="18"/>
      <c r="B340" s="18"/>
      <c r="C340" s="18"/>
      <c r="D340" s="18"/>
      <c r="E340" s="18"/>
      <c r="F340" s="18"/>
      <c r="G340" s="18"/>
      <c r="H340" s="18"/>
      <c r="I340" s="18"/>
      <c r="J340" s="18"/>
      <c r="K340" s="566"/>
      <c r="L340" s="567"/>
      <c r="M340" s="567"/>
      <c r="N340" s="567"/>
      <c r="O340" s="567"/>
      <c r="P340" s="567"/>
      <c r="Q340" s="567"/>
      <c r="R340" s="567"/>
      <c r="S340" s="567"/>
      <c r="T340" s="567"/>
      <c r="U340" s="566"/>
      <c r="V340" s="566"/>
      <c r="W340" s="566"/>
      <c r="X340" s="30"/>
      <c r="Y340" s="30"/>
      <c r="Z340" s="30"/>
    </row>
    <row r="341" spans="1:26" s="35" customFormat="1">
      <c r="A341" s="18"/>
      <c r="B341" s="18"/>
      <c r="C341" s="18"/>
      <c r="D341" s="18"/>
      <c r="E341" s="18"/>
      <c r="F341" s="18"/>
      <c r="G341" s="18"/>
      <c r="H341" s="18"/>
      <c r="I341" s="18"/>
      <c r="J341" s="18"/>
      <c r="K341" s="566"/>
      <c r="L341" s="567"/>
      <c r="M341" s="567"/>
      <c r="N341" s="567"/>
      <c r="O341" s="567"/>
      <c r="P341" s="567"/>
      <c r="Q341" s="567"/>
      <c r="R341" s="567"/>
      <c r="S341" s="567"/>
      <c r="T341" s="567"/>
      <c r="U341" s="566"/>
      <c r="V341" s="566"/>
      <c r="W341" s="566"/>
      <c r="X341" s="30"/>
      <c r="Y341" s="30"/>
      <c r="Z341" s="30"/>
    </row>
    <row r="342" spans="1:26" s="35" customFormat="1">
      <c r="A342" s="18"/>
      <c r="B342" s="18"/>
      <c r="C342" s="18"/>
      <c r="D342" s="18"/>
      <c r="E342" s="18"/>
      <c r="F342" s="18"/>
      <c r="G342" s="18"/>
      <c r="H342" s="18"/>
      <c r="I342" s="18"/>
      <c r="J342" s="18"/>
      <c r="K342" s="566"/>
      <c r="L342" s="567"/>
      <c r="M342" s="567"/>
      <c r="N342" s="567"/>
      <c r="O342" s="567"/>
      <c r="P342" s="567"/>
      <c r="Q342" s="567"/>
      <c r="R342" s="567"/>
      <c r="S342" s="567"/>
      <c r="T342" s="567"/>
      <c r="U342" s="566"/>
      <c r="V342" s="566"/>
      <c r="W342" s="566"/>
      <c r="X342" s="30"/>
      <c r="Y342" s="30"/>
      <c r="Z342" s="30"/>
    </row>
    <row r="343" spans="1:26" s="35" customFormat="1">
      <c r="A343" s="18"/>
      <c r="B343" s="18"/>
      <c r="C343" s="18"/>
      <c r="D343" s="18"/>
      <c r="E343" s="18"/>
      <c r="F343" s="18"/>
      <c r="G343" s="18"/>
      <c r="H343" s="18"/>
      <c r="I343" s="18"/>
      <c r="J343" s="18"/>
      <c r="K343" s="566"/>
      <c r="L343" s="567"/>
      <c r="M343" s="567"/>
      <c r="N343" s="567"/>
      <c r="O343" s="567"/>
      <c r="P343" s="567"/>
      <c r="Q343" s="567"/>
      <c r="R343" s="567"/>
      <c r="S343" s="567"/>
      <c r="T343" s="567"/>
      <c r="U343" s="566"/>
      <c r="V343" s="566"/>
      <c r="W343" s="566"/>
      <c r="X343" s="30"/>
      <c r="Y343" s="30"/>
      <c r="Z343" s="30"/>
    </row>
    <row r="344" spans="1:26" s="35" customFormat="1">
      <c r="A344" s="18"/>
      <c r="B344" s="18"/>
      <c r="C344" s="18"/>
      <c r="D344" s="18"/>
      <c r="E344" s="18"/>
      <c r="F344" s="18"/>
      <c r="G344" s="18"/>
      <c r="H344" s="18"/>
      <c r="I344" s="18"/>
      <c r="J344" s="18"/>
      <c r="K344" s="566"/>
      <c r="L344" s="567"/>
      <c r="M344" s="567"/>
      <c r="N344" s="567"/>
      <c r="O344" s="567"/>
      <c r="P344" s="567"/>
      <c r="Q344" s="567"/>
      <c r="R344" s="567"/>
      <c r="S344" s="567"/>
      <c r="T344" s="567"/>
      <c r="U344" s="566"/>
      <c r="V344" s="566"/>
      <c r="W344" s="566"/>
      <c r="X344" s="30"/>
      <c r="Y344" s="30"/>
      <c r="Z344" s="30"/>
    </row>
    <row r="345" spans="1:26" s="35" customFormat="1">
      <c r="A345" s="18"/>
      <c r="B345" s="18"/>
      <c r="C345" s="18"/>
      <c r="D345" s="18"/>
      <c r="E345" s="18"/>
      <c r="F345" s="18"/>
      <c r="G345" s="18"/>
      <c r="H345" s="18"/>
      <c r="I345" s="18"/>
      <c r="J345" s="18"/>
      <c r="K345" s="566"/>
      <c r="L345" s="567"/>
      <c r="M345" s="567"/>
      <c r="N345" s="567"/>
      <c r="O345" s="567"/>
      <c r="P345" s="567"/>
      <c r="Q345" s="567"/>
      <c r="R345" s="567"/>
      <c r="S345" s="567"/>
      <c r="T345" s="567"/>
      <c r="U345" s="566"/>
      <c r="V345" s="566"/>
      <c r="W345" s="566"/>
      <c r="X345" s="30"/>
      <c r="Y345" s="30"/>
      <c r="Z345" s="30"/>
    </row>
    <row r="346" spans="1:26" s="35" customFormat="1">
      <c r="A346" s="18"/>
      <c r="B346" s="18"/>
      <c r="C346" s="18"/>
      <c r="D346" s="18"/>
      <c r="E346" s="18"/>
      <c r="F346" s="18"/>
      <c r="G346" s="18"/>
      <c r="H346" s="18"/>
      <c r="I346" s="18"/>
      <c r="J346" s="18"/>
      <c r="K346" s="566"/>
      <c r="L346" s="567"/>
      <c r="M346" s="567"/>
      <c r="N346" s="567"/>
      <c r="O346" s="567"/>
      <c r="P346" s="567"/>
      <c r="Q346" s="567"/>
      <c r="R346" s="567"/>
      <c r="S346" s="567"/>
      <c r="T346" s="567"/>
      <c r="U346" s="566"/>
      <c r="V346" s="566"/>
      <c r="W346" s="566"/>
      <c r="X346" s="30"/>
      <c r="Y346" s="30"/>
      <c r="Z346" s="30"/>
    </row>
    <row r="347" spans="1:26" s="35" customFormat="1">
      <c r="A347" s="18"/>
      <c r="B347" s="18"/>
      <c r="C347" s="18"/>
      <c r="D347" s="18"/>
      <c r="E347" s="18"/>
      <c r="F347" s="18"/>
      <c r="G347" s="18"/>
      <c r="H347" s="18"/>
      <c r="I347" s="18"/>
      <c r="J347" s="18"/>
      <c r="K347" s="566"/>
      <c r="L347" s="567"/>
      <c r="M347" s="567"/>
      <c r="N347" s="567"/>
      <c r="O347" s="567"/>
      <c r="P347" s="567"/>
      <c r="Q347" s="567"/>
      <c r="R347" s="567"/>
      <c r="S347" s="567"/>
      <c r="T347" s="567"/>
      <c r="U347" s="566"/>
      <c r="V347" s="566"/>
      <c r="W347" s="566"/>
      <c r="X347" s="30"/>
      <c r="Y347" s="30"/>
      <c r="Z347" s="30"/>
    </row>
    <row r="348" spans="1:26" s="35" customFormat="1">
      <c r="A348" s="18"/>
      <c r="B348" s="18"/>
      <c r="C348" s="18"/>
      <c r="D348" s="18"/>
      <c r="E348" s="18"/>
      <c r="F348" s="18"/>
      <c r="G348" s="18"/>
      <c r="H348" s="18"/>
      <c r="I348" s="18"/>
      <c r="J348" s="18"/>
      <c r="K348" s="566"/>
      <c r="L348" s="567"/>
      <c r="M348" s="567"/>
      <c r="N348" s="567"/>
      <c r="O348" s="567"/>
      <c r="P348" s="567"/>
      <c r="Q348" s="567"/>
      <c r="R348" s="567"/>
      <c r="S348" s="567"/>
      <c r="T348" s="567"/>
      <c r="U348" s="566"/>
      <c r="V348" s="566"/>
      <c r="W348" s="566"/>
      <c r="X348" s="30"/>
      <c r="Y348" s="30"/>
      <c r="Z348" s="30"/>
    </row>
    <row r="349" spans="1:26" s="35" customFormat="1">
      <c r="A349" s="18"/>
      <c r="B349" s="18"/>
      <c r="C349" s="18"/>
      <c r="D349" s="18"/>
      <c r="E349" s="18"/>
      <c r="F349" s="18"/>
      <c r="G349" s="18"/>
      <c r="H349" s="18"/>
      <c r="I349" s="18"/>
      <c r="J349" s="18"/>
      <c r="K349" s="566"/>
      <c r="L349" s="567"/>
      <c r="M349" s="567"/>
      <c r="N349" s="567"/>
      <c r="O349" s="567"/>
      <c r="P349" s="567"/>
      <c r="Q349" s="567"/>
      <c r="R349" s="567"/>
      <c r="S349" s="567"/>
      <c r="T349" s="567"/>
      <c r="U349" s="566"/>
      <c r="V349" s="566"/>
      <c r="W349" s="566"/>
      <c r="X349" s="30"/>
      <c r="Y349" s="30"/>
      <c r="Z349" s="30"/>
    </row>
    <row r="350" spans="1:26" s="35" customFormat="1">
      <c r="A350" s="18"/>
      <c r="B350" s="18"/>
      <c r="C350" s="18"/>
      <c r="D350" s="18"/>
      <c r="E350" s="18"/>
      <c r="F350" s="18"/>
      <c r="G350" s="18"/>
      <c r="H350" s="18"/>
      <c r="I350" s="18"/>
      <c r="J350" s="18"/>
      <c r="K350" s="566"/>
      <c r="L350" s="567"/>
      <c r="M350" s="567"/>
      <c r="N350" s="567"/>
      <c r="O350" s="567"/>
      <c r="P350" s="567"/>
      <c r="Q350" s="567"/>
      <c r="R350" s="567"/>
      <c r="S350" s="567"/>
      <c r="T350" s="567"/>
      <c r="U350" s="566"/>
      <c r="V350" s="566"/>
      <c r="W350" s="1225"/>
      <c r="X350" s="30"/>
      <c r="Y350" s="30"/>
      <c r="Z350" s="30"/>
    </row>
    <row r="351" spans="1:26" s="35" customFormat="1">
      <c r="A351" s="18"/>
      <c r="B351" s="18"/>
      <c r="C351" s="18"/>
      <c r="D351" s="18"/>
      <c r="E351" s="18"/>
      <c r="F351" s="18"/>
      <c r="G351" s="18"/>
      <c r="H351" s="18"/>
      <c r="I351" s="18"/>
      <c r="J351" s="18"/>
      <c r="K351" s="566"/>
      <c r="L351" s="567"/>
      <c r="M351" s="567"/>
      <c r="N351" s="567"/>
      <c r="O351" s="567"/>
      <c r="P351" s="567"/>
      <c r="Q351" s="567"/>
      <c r="R351" s="567"/>
      <c r="S351" s="567"/>
      <c r="T351" s="567"/>
      <c r="U351" s="566"/>
      <c r="V351" s="566"/>
      <c r="W351" s="1225"/>
      <c r="X351" s="30"/>
      <c r="Y351" s="30"/>
      <c r="Z351" s="30"/>
    </row>
    <row r="352" spans="1:26" s="35" customFormat="1">
      <c r="A352" s="18"/>
      <c r="B352" s="18"/>
      <c r="C352" s="18"/>
      <c r="D352" s="18"/>
      <c r="E352" s="18"/>
      <c r="F352" s="18"/>
      <c r="G352" s="18"/>
      <c r="H352" s="18"/>
      <c r="I352" s="18"/>
      <c r="J352" s="18"/>
      <c r="K352" s="566"/>
      <c r="L352" s="567"/>
      <c r="M352" s="567"/>
      <c r="N352" s="567"/>
      <c r="O352" s="567"/>
      <c r="P352" s="567"/>
      <c r="Q352" s="567"/>
      <c r="R352" s="567"/>
      <c r="S352" s="567"/>
      <c r="T352" s="567"/>
      <c r="U352" s="566"/>
      <c r="V352" s="566"/>
      <c r="W352" s="1225"/>
      <c r="X352" s="30"/>
      <c r="Y352" s="30"/>
      <c r="Z352" s="30"/>
    </row>
    <row r="353" spans="1:26" s="403" customFormat="1">
      <c r="A353" s="18"/>
      <c r="B353" s="18"/>
      <c r="C353" s="18"/>
      <c r="D353" s="18"/>
      <c r="E353" s="18"/>
      <c r="F353" s="18"/>
      <c r="G353" s="18"/>
      <c r="H353" s="18"/>
      <c r="I353" s="18"/>
      <c r="J353" s="18"/>
      <c r="K353" s="566"/>
      <c r="L353" s="567"/>
      <c r="M353" s="567"/>
      <c r="N353" s="567"/>
      <c r="O353" s="567"/>
      <c r="P353" s="567"/>
      <c r="Q353" s="567"/>
      <c r="R353" s="567"/>
      <c r="S353" s="567"/>
      <c r="T353" s="567"/>
      <c r="U353" s="566"/>
      <c r="V353" s="566"/>
      <c r="W353" s="1225"/>
      <c r="X353" s="30"/>
      <c r="Y353" s="30"/>
      <c r="Z353" s="30"/>
    </row>
    <row r="354" spans="1:26" s="403" customFormat="1">
      <c r="A354" s="18"/>
      <c r="B354" s="18"/>
      <c r="C354" s="18"/>
      <c r="D354" s="18"/>
      <c r="E354" s="18"/>
      <c r="F354" s="18"/>
      <c r="G354" s="18"/>
      <c r="H354" s="18"/>
      <c r="I354" s="18"/>
      <c r="J354" s="18"/>
      <c r="K354" s="566"/>
      <c r="L354" s="567"/>
      <c r="M354" s="567"/>
      <c r="N354" s="567"/>
      <c r="O354" s="567"/>
      <c r="P354" s="567"/>
      <c r="Q354" s="567"/>
      <c r="R354" s="567"/>
      <c r="S354" s="567"/>
      <c r="T354" s="567"/>
      <c r="U354" s="566"/>
      <c r="V354" s="566"/>
      <c r="W354" s="1225"/>
      <c r="X354" s="30"/>
      <c r="Y354" s="30"/>
      <c r="Z354" s="30"/>
    </row>
    <row r="355" spans="1:26" s="403" customFormat="1">
      <c r="A355" s="18"/>
      <c r="B355" s="18"/>
      <c r="C355" s="18"/>
      <c r="D355" s="18"/>
      <c r="E355" s="18"/>
      <c r="F355" s="18"/>
      <c r="G355" s="18"/>
      <c r="H355" s="18"/>
      <c r="I355" s="18"/>
      <c r="J355" s="18"/>
      <c r="K355" s="566"/>
      <c r="L355" s="567"/>
      <c r="M355" s="567"/>
      <c r="N355" s="567"/>
      <c r="O355" s="567"/>
      <c r="P355" s="567"/>
      <c r="Q355" s="567"/>
      <c r="R355" s="567"/>
      <c r="S355" s="567"/>
      <c r="T355" s="567"/>
      <c r="U355" s="566"/>
      <c r="V355" s="566"/>
      <c r="W355" s="1225"/>
      <c r="X355" s="30"/>
      <c r="Y355" s="30"/>
      <c r="Z355" s="30"/>
    </row>
    <row r="356" spans="1:26" s="403" customFormat="1">
      <c r="A356" s="18"/>
      <c r="B356" s="18"/>
      <c r="C356" s="18"/>
      <c r="D356" s="18"/>
      <c r="E356" s="18"/>
      <c r="F356" s="18"/>
      <c r="G356" s="18"/>
      <c r="H356" s="18"/>
      <c r="I356" s="18"/>
      <c r="J356" s="18"/>
      <c r="K356" s="566"/>
      <c r="L356" s="567"/>
      <c r="M356" s="567"/>
      <c r="N356" s="567"/>
      <c r="O356" s="567"/>
      <c r="P356" s="567"/>
      <c r="Q356" s="567"/>
      <c r="R356" s="567"/>
      <c r="S356" s="567"/>
      <c r="T356" s="567"/>
      <c r="U356" s="566"/>
      <c r="V356" s="566"/>
      <c r="W356" s="1225"/>
      <c r="X356" s="30"/>
      <c r="Y356" s="30"/>
      <c r="Z356" s="30"/>
    </row>
    <row r="357" spans="1:26" s="403" customFormat="1">
      <c r="A357" s="18"/>
      <c r="B357" s="18"/>
      <c r="C357" s="18"/>
      <c r="D357" s="18"/>
      <c r="E357" s="18"/>
      <c r="F357" s="18"/>
      <c r="G357" s="18"/>
      <c r="H357" s="18"/>
      <c r="I357" s="18"/>
      <c r="J357" s="18"/>
      <c r="K357" s="566"/>
      <c r="L357" s="567"/>
      <c r="M357" s="567"/>
      <c r="N357" s="567"/>
      <c r="O357" s="567"/>
      <c r="P357" s="567"/>
      <c r="Q357" s="567"/>
      <c r="R357" s="567"/>
      <c r="S357" s="567"/>
      <c r="T357" s="567"/>
      <c r="U357" s="566"/>
      <c r="V357" s="566"/>
      <c r="W357" s="1225"/>
      <c r="X357" s="30"/>
      <c r="Y357" s="30"/>
      <c r="Z357" s="30"/>
    </row>
    <row r="358" spans="1:26" s="403" customFormat="1">
      <c r="A358" s="18"/>
      <c r="B358" s="18"/>
      <c r="C358" s="18"/>
      <c r="D358" s="18"/>
      <c r="E358" s="18"/>
      <c r="F358" s="18"/>
      <c r="G358" s="18"/>
      <c r="H358" s="18"/>
      <c r="I358" s="18"/>
      <c r="J358" s="18"/>
      <c r="K358" s="566"/>
      <c r="L358" s="567"/>
      <c r="M358" s="567"/>
      <c r="N358" s="567"/>
      <c r="O358" s="567"/>
      <c r="P358" s="567"/>
      <c r="Q358" s="567"/>
      <c r="R358" s="567"/>
      <c r="S358" s="567"/>
      <c r="T358" s="567"/>
      <c r="U358" s="566"/>
      <c r="V358" s="566"/>
      <c r="W358" s="1225"/>
      <c r="X358" s="30"/>
      <c r="Y358" s="30"/>
      <c r="Z358" s="30"/>
    </row>
    <row r="359" spans="1:26" s="403" customFormat="1">
      <c r="A359" s="18"/>
      <c r="B359" s="18"/>
      <c r="C359" s="18"/>
      <c r="D359" s="18"/>
      <c r="E359" s="18"/>
      <c r="F359" s="18"/>
      <c r="G359" s="18"/>
      <c r="H359" s="18"/>
      <c r="I359" s="18"/>
      <c r="J359" s="18"/>
      <c r="K359" s="566"/>
      <c r="L359" s="567"/>
      <c r="M359" s="567"/>
      <c r="N359" s="567"/>
      <c r="O359" s="567"/>
      <c r="P359" s="567"/>
      <c r="Q359" s="567"/>
      <c r="R359" s="567"/>
      <c r="S359" s="567"/>
      <c r="T359" s="567"/>
      <c r="U359" s="566"/>
      <c r="V359" s="566"/>
      <c r="W359" s="1225"/>
      <c r="X359" s="30"/>
      <c r="Y359" s="30"/>
      <c r="Z359" s="30"/>
    </row>
    <row r="360" spans="1:26" s="403" customFormat="1">
      <c r="A360" s="18"/>
      <c r="B360" s="18"/>
      <c r="C360" s="18"/>
      <c r="D360" s="18"/>
      <c r="E360" s="18"/>
      <c r="F360" s="18"/>
      <c r="G360" s="18"/>
      <c r="H360" s="18"/>
      <c r="I360" s="18"/>
      <c r="J360" s="18"/>
      <c r="K360" s="566"/>
      <c r="L360" s="567"/>
      <c r="M360" s="567"/>
      <c r="N360" s="567"/>
      <c r="O360" s="567"/>
      <c r="P360" s="567"/>
      <c r="Q360" s="567"/>
      <c r="R360" s="567"/>
      <c r="S360" s="567"/>
      <c r="T360" s="567"/>
      <c r="U360" s="566"/>
      <c r="V360" s="566"/>
      <c r="W360" s="1225"/>
      <c r="X360" s="30"/>
      <c r="Y360" s="30"/>
      <c r="Z360" s="30"/>
    </row>
    <row r="361" spans="1:26" s="403" customFormat="1">
      <c r="A361" s="18"/>
      <c r="B361" s="18"/>
      <c r="C361" s="18"/>
      <c r="D361" s="18"/>
      <c r="E361" s="18"/>
      <c r="F361" s="18"/>
      <c r="G361" s="18"/>
      <c r="H361" s="18"/>
      <c r="I361" s="18"/>
      <c r="J361" s="18"/>
      <c r="K361" s="566"/>
      <c r="L361" s="567"/>
      <c r="M361" s="567"/>
      <c r="N361" s="567"/>
      <c r="O361" s="567"/>
      <c r="P361" s="567"/>
      <c r="Q361" s="567"/>
      <c r="R361" s="567"/>
      <c r="S361" s="567"/>
      <c r="T361" s="567"/>
      <c r="U361" s="566"/>
      <c r="V361" s="566"/>
      <c r="W361" s="1225"/>
      <c r="X361" s="30"/>
      <c r="Y361" s="30"/>
      <c r="Z361" s="30"/>
    </row>
    <row r="362" spans="1:26" s="403" customFormat="1">
      <c r="A362" s="18"/>
      <c r="B362" s="18"/>
      <c r="C362" s="18"/>
      <c r="D362" s="18"/>
      <c r="E362" s="18"/>
      <c r="F362" s="18"/>
      <c r="G362" s="18"/>
      <c r="H362" s="18"/>
      <c r="I362" s="18"/>
      <c r="J362" s="18"/>
      <c r="K362" s="566"/>
      <c r="L362" s="567"/>
      <c r="M362" s="567"/>
      <c r="N362" s="567"/>
      <c r="O362" s="567"/>
      <c r="P362" s="567"/>
      <c r="Q362" s="567"/>
      <c r="R362" s="567"/>
      <c r="S362" s="567"/>
      <c r="T362" s="567"/>
      <c r="U362" s="566"/>
      <c r="V362" s="566"/>
      <c r="W362" s="1225"/>
      <c r="X362" s="30"/>
      <c r="Y362" s="30"/>
      <c r="Z362" s="30"/>
    </row>
    <row r="363" spans="1:26" s="403" customFormat="1">
      <c r="A363" s="18"/>
      <c r="B363" s="18"/>
      <c r="C363" s="18"/>
      <c r="D363" s="18"/>
      <c r="E363" s="18"/>
      <c r="F363" s="18"/>
      <c r="G363" s="18"/>
      <c r="H363" s="18"/>
      <c r="I363" s="18"/>
      <c r="J363" s="18"/>
      <c r="K363" s="566"/>
      <c r="L363" s="567"/>
      <c r="M363" s="567"/>
      <c r="N363" s="567"/>
      <c r="O363" s="567"/>
      <c r="P363" s="567"/>
      <c r="Q363" s="567"/>
      <c r="R363" s="567"/>
      <c r="S363" s="567"/>
      <c r="T363" s="567"/>
      <c r="U363" s="566"/>
      <c r="V363" s="566"/>
      <c r="W363" s="1225"/>
      <c r="X363" s="30"/>
      <c r="Y363" s="30"/>
      <c r="Z363" s="30"/>
    </row>
    <row r="364" spans="1:26" s="403" customFormat="1">
      <c r="A364" s="18"/>
      <c r="B364" s="18"/>
      <c r="C364" s="18"/>
      <c r="D364" s="18"/>
      <c r="E364" s="18"/>
      <c r="F364" s="18"/>
      <c r="G364" s="18"/>
      <c r="H364" s="18"/>
      <c r="I364" s="18"/>
      <c r="J364" s="18"/>
      <c r="K364" s="566"/>
      <c r="L364" s="567"/>
      <c r="M364" s="567"/>
      <c r="N364" s="567"/>
      <c r="O364" s="567"/>
      <c r="P364" s="567"/>
      <c r="Q364" s="567"/>
      <c r="R364" s="567"/>
      <c r="S364" s="567"/>
      <c r="T364" s="567"/>
      <c r="U364" s="566"/>
      <c r="V364" s="566"/>
      <c r="W364" s="1225"/>
      <c r="X364" s="30"/>
      <c r="Y364" s="30"/>
      <c r="Z364" s="30"/>
    </row>
    <row r="365" spans="1:26" s="403" customFormat="1">
      <c r="A365" s="18"/>
      <c r="B365" s="18"/>
      <c r="C365" s="18"/>
      <c r="D365" s="18"/>
      <c r="E365" s="18"/>
      <c r="F365" s="18"/>
      <c r="G365" s="18"/>
      <c r="H365" s="18"/>
      <c r="I365" s="18"/>
      <c r="J365" s="18"/>
      <c r="K365" s="566"/>
      <c r="L365" s="567"/>
      <c r="M365" s="567"/>
      <c r="N365" s="567"/>
      <c r="O365" s="567"/>
      <c r="P365" s="567"/>
      <c r="Q365" s="567"/>
      <c r="R365" s="567"/>
      <c r="S365" s="567"/>
      <c r="T365" s="567"/>
      <c r="U365" s="566"/>
      <c r="V365" s="566"/>
      <c r="W365" s="1225"/>
      <c r="X365" s="30"/>
      <c r="Y365" s="30"/>
      <c r="Z365" s="30"/>
    </row>
    <row r="366" spans="1:26" s="403" customFormat="1">
      <c r="A366" s="18"/>
      <c r="B366" s="18"/>
      <c r="C366" s="18"/>
      <c r="D366" s="18"/>
      <c r="E366" s="18"/>
      <c r="F366" s="18"/>
      <c r="G366" s="18"/>
      <c r="H366" s="18"/>
      <c r="I366" s="18"/>
      <c r="J366" s="18"/>
      <c r="K366" s="566"/>
      <c r="L366" s="567"/>
      <c r="M366" s="567"/>
      <c r="N366" s="567"/>
      <c r="O366" s="567"/>
      <c r="P366" s="567"/>
      <c r="Q366" s="567"/>
      <c r="R366" s="567"/>
      <c r="S366" s="567"/>
      <c r="T366" s="567"/>
      <c r="U366" s="566"/>
      <c r="V366" s="566"/>
      <c r="W366" s="1225"/>
      <c r="X366" s="30"/>
      <c r="Y366" s="30"/>
      <c r="Z366" s="30"/>
    </row>
    <row r="367" spans="1:26" s="403" customFormat="1">
      <c r="A367" s="18"/>
      <c r="B367" s="18"/>
      <c r="C367" s="18"/>
      <c r="D367" s="18"/>
      <c r="E367" s="18"/>
      <c r="F367" s="18"/>
      <c r="G367" s="18"/>
      <c r="H367" s="18"/>
      <c r="I367" s="18"/>
      <c r="J367" s="18"/>
      <c r="K367" s="566"/>
      <c r="L367" s="567"/>
      <c r="M367" s="567"/>
      <c r="N367" s="567"/>
      <c r="O367" s="567"/>
      <c r="P367" s="567"/>
      <c r="Q367" s="567"/>
      <c r="R367" s="567"/>
      <c r="S367" s="567"/>
      <c r="T367" s="567"/>
      <c r="U367" s="566"/>
      <c r="V367" s="566"/>
      <c r="W367" s="1225"/>
      <c r="X367" s="30"/>
      <c r="Y367" s="30"/>
      <c r="Z367" s="30"/>
    </row>
    <row r="368" spans="1:26" s="403" customFormat="1">
      <c r="A368" s="18"/>
      <c r="B368" s="18"/>
      <c r="C368" s="18"/>
      <c r="D368" s="18"/>
      <c r="E368" s="18"/>
      <c r="F368" s="18"/>
      <c r="G368" s="18"/>
      <c r="H368" s="18"/>
      <c r="I368" s="18"/>
      <c r="J368" s="18"/>
      <c r="K368" s="566"/>
      <c r="L368" s="567"/>
      <c r="M368" s="567"/>
      <c r="N368" s="567"/>
      <c r="O368" s="567"/>
      <c r="P368" s="567"/>
      <c r="Q368" s="567"/>
      <c r="R368" s="567"/>
      <c r="S368" s="567"/>
      <c r="T368" s="567"/>
      <c r="U368" s="566"/>
      <c r="V368" s="566"/>
      <c r="W368" s="1225"/>
      <c r="X368" s="30"/>
      <c r="Y368" s="30"/>
      <c r="Z368" s="30"/>
    </row>
    <row r="369" spans="1:26" s="403" customFormat="1">
      <c r="A369" s="18"/>
      <c r="B369" s="18"/>
      <c r="C369" s="18"/>
      <c r="D369" s="18"/>
      <c r="E369" s="18"/>
      <c r="F369" s="18"/>
      <c r="G369" s="18"/>
      <c r="H369" s="18"/>
      <c r="I369" s="18"/>
      <c r="J369" s="18"/>
      <c r="K369" s="566"/>
      <c r="L369" s="567"/>
      <c r="M369" s="567"/>
      <c r="N369" s="567"/>
      <c r="O369" s="567"/>
      <c r="P369" s="567"/>
      <c r="Q369" s="567"/>
      <c r="R369" s="567"/>
      <c r="S369" s="567"/>
      <c r="T369" s="567"/>
      <c r="U369" s="566"/>
      <c r="V369" s="566"/>
      <c r="W369" s="1225"/>
      <c r="X369" s="30"/>
      <c r="Y369" s="30"/>
      <c r="Z369" s="30"/>
    </row>
    <row r="370" spans="1:26" s="403" customFormat="1">
      <c r="A370" s="18"/>
      <c r="B370" s="18"/>
      <c r="C370" s="18"/>
      <c r="D370" s="18"/>
      <c r="E370" s="18"/>
      <c r="F370" s="18"/>
      <c r="G370" s="18"/>
      <c r="H370" s="18"/>
      <c r="I370" s="18"/>
      <c r="J370" s="18"/>
      <c r="K370" s="566"/>
      <c r="L370" s="567"/>
      <c r="M370" s="567"/>
      <c r="N370" s="567"/>
      <c r="O370" s="567"/>
      <c r="P370" s="567"/>
      <c r="Q370" s="567"/>
      <c r="R370" s="567"/>
      <c r="S370" s="567"/>
      <c r="T370" s="567"/>
      <c r="U370" s="566"/>
      <c r="V370" s="566"/>
      <c r="W370" s="1225"/>
      <c r="X370" s="30"/>
      <c r="Y370" s="30"/>
      <c r="Z370" s="30"/>
    </row>
    <row r="371" spans="1:26" s="403" customFormat="1">
      <c r="A371" s="18"/>
      <c r="B371" s="18"/>
      <c r="C371" s="18"/>
      <c r="D371" s="18"/>
      <c r="E371" s="18"/>
      <c r="F371" s="18"/>
      <c r="G371" s="18"/>
      <c r="H371" s="18"/>
      <c r="I371" s="18"/>
      <c r="J371" s="18"/>
      <c r="K371" s="566"/>
      <c r="L371" s="567"/>
      <c r="M371" s="567"/>
      <c r="N371" s="567"/>
      <c r="O371" s="567"/>
      <c r="P371" s="567"/>
      <c r="Q371" s="567"/>
      <c r="R371" s="567"/>
      <c r="S371" s="567"/>
      <c r="T371" s="567"/>
      <c r="U371" s="566"/>
      <c r="V371" s="566"/>
      <c r="W371" s="1225"/>
      <c r="X371" s="30"/>
      <c r="Y371" s="30"/>
      <c r="Z371" s="30"/>
    </row>
    <row r="372" spans="1:26" s="403" customFormat="1">
      <c r="A372" s="18"/>
      <c r="B372" s="18"/>
      <c r="C372" s="18"/>
      <c r="D372" s="18"/>
      <c r="E372" s="18"/>
      <c r="F372" s="18"/>
      <c r="G372" s="18"/>
      <c r="H372" s="18"/>
      <c r="I372" s="18"/>
      <c r="J372" s="18"/>
      <c r="K372" s="566"/>
      <c r="L372" s="567"/>
      <c r="M372" s="567"/>
      <c r="N372" s="567"/>
      <c r="O372" s="567"/>
      <c r="P372" s="567"/>
      <c r="Q372" s="567"/>
      <c r="R372" s="567"/>
      <c r="S372" s="567"/>
      <c r="T372" s="567"/>
      <c r="U372" s="566"/>
      <c r="V372" s="566"/>
      <c r="W372" s="1225"/>
      <c r="X372" s="30"/>
      <c r="Y372" s="30"/>
      <c r="Z372" s="30"/>
    </row>
    <row r="373" spans="1:26" s="403" customFormat="1">
      <c r="A373" s="18"/>
      <c r="B373" s="18"/>
      <c r="C373" s="18"/>
      <c r="D373" s="18"/>
      <c r="E373" s="18"/>
      <c r="F373" s="18"/>
      <c r="G373" s="18"/>
      <c r="H373" s="18"/>
      <c r="I373" s="18"/>
      <c r="J373" s="18"/>
      <c r="K373" s="566"/>
      <c r="L373" s="567"/>
      <c r="M373" s="567"/>
      <c r="N373" s="567"/>
      <c r="O373" s="567"/>
      <c r="P373" s="567"/>
      <c r="Q373" s="567"/>
      <c r="R373" s="567"/>
      <c r="S373" s="567"/>
      <c r="T373" s="567"/>
      <c r="U373" s="566"/>
      <c r="V373" s="566"/>
      <c r="W373" s="1225"/>
      <c r="X373" s="30"/>
      <c r="Y373" s="30"/>
      <c r="Z373" s="30"/>
    </row>
    <row r="374" spans="1:26" s="403" customFormat="1">
      <c r="A374" s="18"/>
      <c r="B374" s="18"/>
      <c r="C374" s="18"/>
      <c r="D374" s="18"/>
      <c r="E374" s="18"/>
      <c r="F374" s="18"/>
      <c r="G374" s="18"/>
      <c r="H374" s="18"/>
      <c r="I374" s="18"/>
      <c r="J374" s="18"/>
      <c r="K374" s="566"/>
      <c r="L374" s="567"/>
      <c r="M374" s="567"/>
      <c r="N374" s="567"/>
      <c r="O374" s="567"/>
      <c r="P374" s="567"/>
      <c r="Q374" s="567"/>
      <c r="R374" s="567"/>
      <c r="S374" s="567"/>
      <c r="T374" s="567"/>
      <c r="U374" s="566"/>
      <c r="V374" s="566"/>
      <c r="W374" s="1225"/>
      <c r="X374" s="30"/>
      <c r="Y374" s="30"/>
      <c r="Z374" s="30"/>
    </row>
  </sheetData>
  <sheetProtection sheet="1" objects="1" scenarios="1" formatCells="0" formatColumns="0" formatRows="0"/>
  <mergeCells count="109">
    <mergeCell ref="H36:J36"/>
    <mergeCell ref="G102:J102"/>
    <mergeCell ref="G134:J134"/>
    <mergeCell ref="G142:J142"/>
    <mergeCell ref="A141:J141"/>
    <mergeCell ref="A143:J143"/>
    <mergeCell ref="A135:J135"/>
    <mergeCell ref="A137:J137"/>
    <mergeCell ref="G136:J136"/>
    <mergeCell ref="A139:J139"/>
    <mergeCell ref="G138:J138"/>
    <mergeCell ref="G140:J140"/>
    <mergeCell ref="G126:J126"/>
    <mergeCell ref="G127:J127"/>
    <mergeCell ref="G128:J128"/>
    <mergeCell ref="G129:J129"/>
    <mergeCell ref="G130:J130"/>
    <mergeCell ref="G131:J131"/>
    <mergeCell ref="G120:J120"/>
    <mergeCell ref="G121:J121"/>
    <mergeCell ref="G122:J122"/>
    <mergeCell ref="G123:J123"/>
    <mergeCell ref="G124:J124"/>
    <mergeCell ref="G125:J125"/>
    <mergeCell ref="G114:J114"/>
    <mergeCell ref="G115:J115"/>
    <mergeCell ref="G116:J116"/>
    <mergeCell ref="G117:J117"/>
    <mergeCell ref="G118:J118"/>
    <mergeCell ref="G119:J119"/>
    <mergeCell ref="G108:J108"/>
    <mergeCell ref="G109:J109"/>
    <mergeCell ref="G110:J110"/>
    <mergeCell ref="G111:J111"/>
    <mergeCell ref="G112:J112"/>
    <mergeCell ref="G113:J113"/>
    <mergeCell ref="A102:C103"/>
    <mergeCell ref="G104:J104"/>
    <mergeCell ref="G105:J105"/>
    <mergeCell ref="G106:J106"/>
    <mergeCell ref="G107:J107"/>
    <mergeCell ref="L28:M28"/>
    <mergeCell ref="A96:J96"/>
    <mergeCell ref="A97:J97"/>
    <mergeCell ref="A98:J98"/>
    <mergeCell ref="A99:J99"/>
    <mergeCell ref="A100:J100"/>
    <mergeCell ref="A101:J101"/>
    <mergeCell ref="G86:J86"/>
    <mergeCell ref="G87:J88"/>
    <mergeCell ref="G89:J89"/>
    <mergeCell ref="A93:J93"/>
    <mergeCell ref="A94:J94"/>
    <mergeCell ref="A95:J95"/>
    <mergeCell ref="G77:J77"/>
    <mergeCell ref="G78:J79"/>
    <mergeCell ref="G80:J80"/>
    <mergeCell ref="A84:E84"/>
    <mergeCell ref="G84:I84"/>
    <mergeCell ref="C85:E85"/>
    <mergeCell ref="G68:J68"/>
    <mergeCell ref="G69:J70"/>
    <mergeCell ref="G71:J71"/>
    <mergeCell ref="A75:E75"/>
    <mergeCell ref="G75:I75"/>
    <mergeCell ref="C76:E76"/>
    <mergeCell ref="G59:J59"/>
    <mergeCell ref="G60:J61"/>
    <mergeCell ref="G62:J62"/>
    <mergeCell ref="A66:E66"/>
    <mergeCell ref="G66:I66"/>
    <mergeCell ref="C67:E67"/>
    <mergeCell ref="G51:J52"/>
    <mergeCell ref="G53:J53"/>
    <mergeCell ref="A57:E57"/>
    <mergeCell ref="G57:I57"/>
    <mergeCell ref="I45:J45"/>
    <mergeCell ref="I46:J46"/>
    <mergeCell ref="A47:G47"/>
    <mergeCell ref="A48:E48"/>
    <mergeCell ref="G48:I48"/>
    <mergeCell ref="A31:C31"/>
    <mergeCell ref="A32:G32"/>
    <mergeCell ref="A132:J133"/>
    <mergeCell ref="A6:C6"/>
    <mergeCell ref="D6:E6"/>
    <mergeCell ref="F6:F7"/>
    <mergeCell ref="G6:J7"/>
    <mergeCell ref="A7:C7"/>
    <mergeCell ref="D7:E7"/>
    <mergeCell ref="I39:J39"/>
    <mergeCell ref="I40:J40"/>
    <mergeCell ref="I41:J41"/>
    <mergeCell ref="I42:J42"/>
    <mergeCell ref="I43:J43"/>
    <mergeCell ref="I44:J44"/>
    <mergeCell ref="I37:J37"/>
    <mergeCell ref="I38:J38"/>
    <mergeCell ref="C49:E49"/>
    <mergeCell ref="G50:J50"/>
    <mergeCell ref="B2:J2"/>
    <mergeCell ref="A3:J3"/>
    <mergeCell ref="A4:C4"/>
    <mergeCell ref="D4:E4"/>
    <mergeCell ref="G4:H4"/>
    <mergeCell ref="A5:C5"/>
    <mergeCell ref="D5:E5"/>
    <mergeCell ref="G5:H5"/>
    <mergeCell ref="E8:H8"/>
  </mergeCells>
  <phoneticPr fontId="22" type="noConversion"/>
  <pageMargins left="0.56000000000000005" right="0.52" top="0.55000000000000004" bottom="0.57000000000000006" header="0.30000000000000004" footer="0.30000000000000004"/>
  <pageSetup paperSize="9" orientation="landscape"/>
  <headerFooter>
    <oddHeader>&amp;L&amp;"Arial Narrow,Normal"&amp;6 UTC  - Master Qualité -  www.utc.fr/master-qualite -  réf n° 339&amp;C&amp;"Arial Narrow,Normal"&amp;6Onglet : &amp;A&amp;R&amp;"Arial Narrow,Normal"&amp;6Fichier : &amp;F</oddHeader>
    <oddFooter>&amp;L&amp;"Arial Narrow,Normal"&amp;6Version du 15 février 2016&amp;C&amp;"Arial Narrow,Normal"&amp;6©2016 : BEN CHARRADA Hamdi, HARKANI Amine, KOUITEN Alyssa, KAMBOU Sansan, NOULAQUAPE TCHOUGANG Gustave, TCHINDE FOTSIN Ted Julien&amp;R&amp;"Arial Narrow,Normal"&amp;6&amp;P/&amp;N</oddFooter>
  </headerFooter>
  <rowBreaks count="5" manualBreakCount="5">
    <brk id="31" max="16383" man="1"/>
    <brk id="47" max="16383" man="1"/>
    <brk id="65" max="16383" man="1"/>
    <brk id="83" max="16383" man="1"/>
    <brk id="131" max="16383" man="1"/>
  </rowBreaks>
  <drawing r:id="rId1"/>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CCFFCC"/>
  </sheetPr>
  <dimension ref="A1:F39"/>
  <sheetViews>
    <sheetView view="pageLayout" zoomScale="125" workbookViewId="0">
      <selection activeCell="A3" sqref="A3:F3"/>
    </sheetView>
  </sheetViews>
  <sheetFormatPr baseColWidth="10" defaultColWidth="11" defaultRowHeight="13" x14ac:dyDescent="0"/>
  <cols>
    <col min="1" max="1" width="9.1640625" style="509" customWidth="1"/>
    <col min="2" max="2" width="11" style="509"/>
    <col min="3" max="3" width="18" style="509" customWidth="1"/>
    <col min="4" max="4" width="14.83203125" style="509" customWidth="1"/>
    <col min="5" max="5" width="8.83203125" style="509" customWidth="1"/>
    <col min="6" max="6" width="16.5" style="509" customWidth="1"/>
    <col min="7" max="16384" width="11" style="504"/>
  </cols>
  <sheetData>
    <row r="1" spans="1:6" ht="15" customHeight="1">
      <c r="A1" s="500" t="s">
        <v>775</v>
      </c>
      <c r="B1" s="501"/>
      <c r="C1" s="502"/>
      <c r="D1" s="502"/>
      <c r="E1" s="502"/>
      <c r="F1" s="503" t="s">
        <v>1356</v>
      </c>
    </row>
    <row r="2" spans="1:6" ht="14" customHeight="1">
      <c r="A2" s="985" t="s">
        <v>773</v>
      </c>
      <c r="B2" s="986"/>
      <c r="C2" s="987"/>
      <c r="D2" s="987"/>
      <c r="E2" s="987"/>
      <c r="F2" s="988"/>
    </row>
    <row r="3" spans="1:6" ht="14" customHeight="1">
      <c r="A3" s="989" t="s">
        <v>772</v>
      </c>
      <c r="B3" s="990"/>
      <c r="C3" s="991"/>
      <c r="D3" s="991"/>
      <c r="E3" s="991"/>
      <c r="F3" s="992"/>
    </row>
    <row r="4" spans="1:6" ht="14" customHeight="1">
      <c r="A4" s="993" t="s">
        <v>771</v>
      </c>
      <c r="B4" s="993"/>
      <c r="C4" s="993"/>
      <c r="D4" s="993" t="s">
        <v>770</v>
      </c>
      <c r="E4" s="993"/>
      <c r="F4" s="993"/>
    </row>
    <row r="5" spans="1:6" ht="14" customHeight="1">
      <c r="A5" s="994" t="str">
        <f>IFERROR(A34+364,"Date de la déclaration + 1 an")</f>
        <v>Date de la déclaration + 1 an</v>
      </c>
      <c r="B5" s="995"/>
      <c r="C5" s="995"/>
      <c r="D5" s="996" t="str">
        <f>IF(A34="","remplir la cellule de date de la déclaration (onglet ISO 17050)",IF(ISERROR(YEAR(A34)),"date de la déclaration invalide",CONCATENATE("Autodeclaration_ISO_17050_sur_la_NF_S99-170_en_",YEAR(A34),"_",MONTH(A34),"_",DAY(A34))))</f>
        <v>date de la déclaration invalide</v>
      </c>
      <c r="E5" s="996"/>
      <c r="F5" s="996"/>
    </row>
    <row r="6" spans="1:6" ht="2.25" customHeight="1">
      <c r="A6" s="505"/>
      <c r="B6" s="505"/>
      <c r="C6" s="506"/>
      <c r="D6" s="506"/>
      <c r="E6" s="506"/>
      <c r="F6" s="506"/>
    </row>
    <row r="7" spans="1:6" ht="23" customHeight="1">
      <c r="A7" s="970" t="s">
        <v>1354</v>
      </c>
      <c r="B7" s="971"/>
      <c r="C7" s="972"/>
      <c r="D7" s="972"/>
      <c r="E7" s="972"/>
      <c r="F7" s="973"/>
    </row>
    <row r="8" spans="1:6" ht="21.75" customHeight="1">
      <c r="A8" s="974" t="str">
        <f>'Page accueil'!$D$6</f>
        <v>Nom de l'organisme</v>
      </c>
      <c r="B8" s="975"/>
      <c r="C8" s="976"/>
      <c r="D8" s="976"/>
      <c r="E8" s="976"/>
      <c r="F8" s="977"/>
    </row>
    <row r="9" spans="1:6" ht="29.25" customHeight="1">
      <c r="A9" s="978" t="s">
        <v>1355</v>
      </c>
      <c r="B9" s="978"/>
      <c r="C9" s="979"/>
      <c r="D9" s="979"/>
      <c r="E9" s="979"/>
      <c r="F9" s="979"/>
    </row>
    <row r="10" spans="1:6" ht="38.25" customHeight="1">
      <c r="A10" s="980" t="s">
        <v>786</v>
      </c>
      <c r="B10" s="980"/>
      <c r="C10" s="981"/>
      <c r="D10" s="981"/>
      <c r="E10" s="981"/>
      <c r="F10" s="981"/>
    </row>
    <row r="11" spans="1:6" ht="27" customHeight="1">
      <c r="A11" s="982" t="s">
        <v>1364</v>
      </c>
      <c r="B11" s="983"/>
      <c r="C11" s="983"/>
      <c r="D11" s="984"/>
      <c r="E11" s="473" t="s">
        <v>768</v>
      </c>
      <c r="F11" s="474" t="s">
        <v>316</v>
      </c>
    </row>
    <row r="12" spans="1:6" ht="31" customHeight="1">
      <c r="A12" s="955" t="str">
        <f>'Critères '!D13</f>
        <v>Niveau de conformité sur la norme _x000D_ISO FDIS 13485:2015</v>
      </c>
      <c r="B12" s="956"/>
      <c r="C12" s="956"/>
      <c r="D12" s="956"/>
      <c r="E12" s="461" t="str">
        <f>'Critères '!C14</f>
        <v/>
      </c>
      <c r="F12" s="462" t="str">
        <f>IFERROR(IF(COUNTIFS(F13:F17,"non déclarable")=0,'Résultats ISO FDIS 13485'!E103,"non déclarable"),"")</f>
        <v/>
      </c>
    </row>
    <row r="13" spans="1:6" ht="21" customHeight="1">
      <c r="A13" s="463" t="str">
        <f>'Résultats ISO FDIS 13485'!A104</f>
        <v>Article 4 : Système de Management de la Qualité (SMQ)</v>
      </c>
      <c r="B13" s="464"/>
      <c r="C13" s="465"/>
      <c r="D13" s="465"/>
      <c r="E13" s="466" t="str">
        <f>'Résultats ISO FDIS 13485'!F104</f>
        <v/>
      </c>
      <c r="F13" s="462" t="str">
        <f>IFERROR(IF(E13&gt;='Page accueil'!$A$39,'Résultats ISO FDIS 13485'!E104,"non déclarable"),"")</f>
        <v/>
      </c>
    </row>
    <row r="14" spans="1:6" ht="21" customHeight="1">
      <c r="A14" s="467" t="str">
        <f>'Résultats ISO FDIS 13485'!A107</f>
        <v>Article 5 : Gestion des responsabilités</v>
      </c>
      <c r="B14" s="468"/>
      <c r="C14" s="469"/>
      <c r="D14" s="469"/>
      <c r="E14" s="470" t="str">
        <f>'Résultats ISO FDIS 13485'!F107</f>
        <v/>
      </c>
      <c r="F14" s="471" t="str">
        <f>IFERROR(IF(E14&gt;='Page accueil'!$A$39,'Résultats ISO FDIS 13485'!E107,"non déclarable"),"")</f>
        <v/>
      </c>
    </row>
    <row r="15" spans="1:6" s="507" customFormat="1" ht="21" customHeight="1">
      <c r="A15" s="467" t="str">
        <f>'Résultats ISO FDIS 13485'!A114</f>
        <v>Article 6 : Management des ressources</v>
      </c>
      <c r="B15" s="468"/>
      <c r="C15" s="469"/>
      <c r="D15" s="469"/>
      <c r="E15" s="470" t="str">
        <f>'Résultats ISO FDIS 13485'!F114</f>
        <v/>
      </c>
      <c r="F15" s="472" t="str">
        <f>IFERROR(IF(E15&gt;='Page accueil'!$A$39,'Résultats ISO FDIS 13485'!E114,"non déclarable"),"")</f>
        <v/>
      </c>
    </row>
    <row r="16" spans="1:6" ht="21" customHeight="1">
      <c r="A16" s="467" t="str">
        <f>'Résultats ISO FDIS 13485'!A119</f>
        <v>Article 7 : Réalisation du produit</v>
      </c>
      <c r="B16" s="468"/>
      <c r="C16" s="469"/>
      <c r="D16" s="469"/>
      <c r="E16" s="470" t="str">
        <f>'Résultats ISO FDIS 13485'!F119</f>
        <v/>
      </c>
      <c r="F16" s="471" t="str">
        <f>IFERROR(IF(E16&gt;='Page accueil'!$A$39,'Résultats ISO FDIS 13485'!E119,"non déclarable"),"")</f>
        <v/>
      </c>
    </row>
    <row r="17" spans="1:6" s="507" customFormat="1" ht="21" customHeight="1">
      <c r="A17" s="467" t="str">
        <f>'Résultats ISO FDIS 13485'!A126</f>
        <v>Article 8 : Mesure, analyse et amélioration</v>
      </c>
      <c r="B17" s="468"/>
      <c r="C17" s="469"/>
      <c r="D17" s="469"/>
      <c r="E17" s="470" t="str">
        <f>'Résultats ISO FDIS 13485'!F126</f>
        <v/>
      </c>
      <c r="F17" s="472" t="str">
        <f>IFERROR(IF(E17&gt;='Page accueil'!$A$39,'Résultats ISO FDIS 13485'!E126,"non déclarable"),"")</f>
        <v/>
      </c>
    </row>
    <row r="18" spans="1:6" ht="3" customHeight="1">
      <c r="A18" s="16"/>
      <c r="B18" s="16"/>
      <c r="C18" s="17"/>
      <c r="D18" s="17"/>
      <c r="E18" s="17"/>
      <c r="F18" s="17"/>
    </row>
    <row r="19" spans="1:6" ht="17" customHeight="1">
      <c r="A19" s="957" t="s">
        <v>767</v>
      </c>
      <c r="B19" s="958"/>
      <c r="C19" s="959"/>
      <c r="D19" s="959"/>
      <c r="E19" s="959"/>
      <c r="F19" s="960"/>
    </row>
    <row r="20" spans="1:6" ht="17" customHeight="1">
      <c r="A20" s="961" t="s">
        <v>766</v>
      </c>
      <c r="B20" s="962"/>
      <c r="C20" s="963"/>
      <c r="D20" s="963"/>
      <c r="E20" s="963"/>
      <c r="F20" s="964"/>
    </row>
    <row r="21" spans="1:6" ht="17" customHeight="1">
      <c r="A21" s="965" t="s">
        <v>765</v>
      </c>
      <c r="B21" s="966"/>
      <c r="C21" s="966"/>
      <c r="D21" s="967" t="s">
        <v>764</v>
      </c>
      <c r="E21" s="968"/>
      <c r="F21" s="969"/>
    </row>
    <row r="22" spans="1:6" ht="58" customHeight="1">
      <c r="A22" s="944" t="s">
        <v>1361</v>
      </c>
      <c r="B22" s="945"/>
      <c r="C22" s="945"/>
      <c r="D22" s="820" t="s">
        <v>1362</v>
      </c>
      <c r="E22" s="672"/>
      <c r="F22" s="946"/>
    </row>
    <row r="23" spans="1:6" ht="45" customHeight="1">
      <c r="A23" s="947" t="s">
        <v>1374</v>
      </c>
      <c r="B23" s="948"/>
      <c r="C23" s="948"/>
      <c r="D23" s="949" t="s">
        <v>763</v>
      </c>
      <c r="E23" s="949"/>
      <c r="F23" s="950"/>
    </row>
    <row r="24" spans="1:6" ht="3" customHeight="1">
      <c r="A24" s="16"/>
      <c r="B24" s="16"/>
      <c r="C24" s="17"/>
      <c r="D24" s="17"/>
      <c r="E24" s="17"/>
      <c r="F24" s="17"/>
    </row>
    <row r="25" spans="1:6" ht="14" customHeight="1">
      <c r="A25" s="951" t="s">
        <v>762</v>
      </c>
      <c r="B25" s="952"/>
      <c r="C25" s="952"/>
      <c r="D25" s="953"/>
      <c r="E25" s="953"/>
      <c r="F25" s="954"/>
    </row>
    <row r="26" spans="1:6" ht="14" customHeight="1">
      <c r="A26" s="552" t="s">
        <v>761</v>
      </c>
      <c r="B26" s="475"/>
      <c r="C26" s="531"/>
      <c r="D26" s="552" t="s">
        <v>760</v>
      </c>
      <c r="E26" s="531"/>
      <c r="F26" s="553"/>
    </row>
    <row r="27" spans="1:6" ht="14" customHeight="1">
      <c r="A27" s="921" t="s">
        <v>1360</v>
      </c>
      <c r="B27" s="922"/>
      <c r="C27" s="923"/>
      <c r="D27" s="924" t="str">
        <f>'Page accueil'!D6:G6</f>
        <v>Nom de l'organisme</v>
      </c>
      <c r="E27" s="925"/>
      <c r="F27" s="926"/>
    </row>
    <row r="28" spans="1:6" ht="14" customHeight="1">
      <c r="A28" s="552" t="s">
        <v>758</v>
      </c>
      <c r="B28" s="475"/>
      <c r="C28" s="531"/>
      <c r="D28" s="552" t="s">
        <v>758</v>
      </c>
      <c r="E28" s="531"/>
      <c r="F28" s="553"/>
    </row>
    <row r="29" spans="1:6" ht="14" customHeight="1">
      <c r="A29" s="921" t="s">
        <v>757</v>
      </c>
      <c r="B29" s="923"/>
      <c r="C29" s="923"/>
      <c r="D29" s="927" t="str">
        <f>'Page accueil'!D7:G7</f>
        <v>Nom et Prénom</v>
      </c>
      <c r="E29" s="928"/>
      <c r="F29" s="929"/>
    </row>
    <row r="30" spans="1:6" ht="14" customHeight="1">
      <c r="A30" s="932" t="s">
        <v>1357</v>
      </c>
      <c r="B30" s="933"/>
      <c r="C30" s="933"/>
      <c r="D30" s="934" t="s">
        <v>756</v>
      </c>
      <c r="E30" s="935"/>
      <c r="F30" s="936"/>
    </row>
    <row r="31" spans="1:6" ht="14" customHeight="1">
      <c r="A31" s="937" t="s">
        <v>1358</v>
      </c>
      <c r="B31" s="938"/>
      <c r="C31" s="938"/>
      <c r="D31" s="939" t="s">
        <v>755</v>
      </c>
      <c r="E31" s="940"/>
      <c r="F31" s="941"/>
    </row>
    <row r="32" spans="1:6" ht="14" customHeight="1">
      <c r="A32" s="921" t="s">
        <v>1359</v>
      </c>
      <c r="B32" s="922"/>
      <c r="C32" s="923"/>
      <c r="D32" s="942" t="str">
        <f>'Page accueil'!D8</f>
        <v>@</v>
      </c>
      <c r="E32" s="943"/>
      <c r="F32" s="554" t="str">
        <f>'Page accueil'!D9</f>
        <v>Tél</v>
      </c>
    </row>
    <row r="33" spans="1:6" ht="14" customHeight="1">
      <c r="A33" s="555" t="s">
        <v>753</v>
      </c>
      <c r="B33" s="532"/>
      <c r="C33" s="531"/>
      <c r="D33" s="555" t="s">
        <v>752</v>
      </c>
      <c r="E33" s="532"/>
      <c r="F33" s="553"/>
    </row>
    <row r="34" spans="1:6" ht="14" customHeight="1">
      <c r="A34" s="930" t="s">
        <v>751</v>
      </c>
      <c r="B34" s="931"/>
      <c r="C34" s="931"/>
      <c r="D34" s="563" t="str">
        <f>'Résultats Mutualisés'!J4</f>
        <v>jj/mm/aaaa</v>
      </c>
      <c r="E34" s="533"/>
      <c r="F34" s="556"/>
    </row>
    <row r="35" spans="1:6" ht="14" customHeight="1">
      <c r="A35" s="557" t="s">
        <v>750</v>
      </c>
      <c r="B35" s="534"/>
      <c r="C35" s="533"/>
      <c r="D35" s="557" t="s">
        <v>750</v>
      </c>
      <c r="E35" s="531"/>
      <c r="F35" s="553"/>
    </row>
    <row r="36" spans="1:6" ht="48" customHeight="1">
      <c r="A36" s="543"/>
      <c r="B36" s="476"/>
      <c r="C36" s="476"/>
      <c r="D36" s="551"/>
      <c r="E36" s="477"/>
      <c r="F36" s="544"/>
    </row>
    <row r="37" spans="1:6">
      <c r="A37" s="558"/>
      <c r="B37" s="508"/>
      <c r="C37" s="508"/>
      <c r="D37" s="558"/>
      <c r="E37" s="508"/>
      <c r="F37" s="559"/>
    </row>
    <row r="38" spans="1:6">
      <c r="A38" s="560"/>
      <c r="B38" s="561"/>
      <c r="C38" s="561"/>
      <c r="D38" s="560"/>
      <c r="E38" s="561"/>
      <c r="F38" s="562"/>
    </row>
    <row r="39" spans="1:6" ht="15" customHeight="1"/>
  </sheetData>
  <sheetProtection sheet="1" objects="1" scenarios="1" formatCells="0" formatColumns="0" formatRows="0"/>
  <mergeCells count="32">
    <mergeCell ref="A2:F2"/>
    <mergeCell ref="A3:F3"/>
    <mergeCell ref="A4:C4"/>
    <mergeCell ref="D4:F4"/>
    <mergeCell ref="A5:C5"/>
    <mergeCell ref="D5:F5"/>
    <mergeCell ref="A7:F7"/>
    <mergeCell ref="A8:F8"/>
    <mergeCell ref="A9:F9"/>
    <mergeCell ref="A10:F10"/>
    <mergeCell ref="A11:D11"/>
    <mergeCell ref="A12:D12"/>
    <mergeCell ref="A19:F19"/>
    <mergeCell ref="A20:F20"/>
    <mergeCell ref="A21:C21"/>
    <mergeCell ref="D21:F21"/>
    <mergeCell ref="A22:C22"/>
    <mergeCell ref="D22:F22"/>
    <mergeCell ref="A23:C23"/>
    <mergeCell ref="D23:F23"/>
    <mergeCell ref="A25:F25"/>
    <mergeCell ref="A27:C27"/>
    <mergeCell ref="D27:F27"/>
    <mergeCell ref="A29:C29"/>
    <mergeCell ref="D29:F29"/>
    <mergeCell ref="A34:C34"/>
    <mergeCell ref="A30:C30"/>
    <mergeCell ref="D30:F30"/>
    <mergeCell ref="A31:C31"/>
    <mergeCell ref="D31:F31"/>
    <mergeCell ref="A32:C32"/>
    <mergeCell ref="D32:E32"/>
  </mergeCells>
  <phoneticPr fontId="22" type="noConversion"/>
  <dataValidations xWindow="285" yWindow="641" count="10">
    <dataValidation allowBlank="1" showInputMessage="1" showErrorMessage="1" prompt="Code postal - Ville - Pays de l'Exploitant" sqref="D31:F31 IZ31:JB31 SV31:SX31 ACR31:ACT31 AMN31:AMP31 AWJ31:AWL31 BGF31:BGH31 BQB31:BQD31 BZX31:BZZ31 CJT31:CJV31 CTP31:CTR31 DDL31:DDN31 DNH31:DNJ31 DXD31:DXF31 EGZ31:EHB31 EQV31:EQX31 FAR31:FAT31 FKN31:FKP31 FUJ31:FUL31 GEF31:GEH31 GOB31:GOD31 GXX31:GXZ31 HHT31:HHV31 HRP31:HRR31 IBL31:IBN31 ILH31:ILJ31 IVD31:IVF31 JEZ31:JFB31 JOV31:JOX31 JYR31:JYT31 KIN31:KIP31 KSJ31:KSL31 LCF31:LCH31 LMB31:LMD31 LVX31:LVZ31 MFT31:MFV31 MPP31:MPR31 MZL31:MZN31 NJH31:NJJ31 NTD31:NTF31 OCZ31:ODB31 OMV31:OMX31 OWR31:OWT31 PGN31:PGP31 PQJ31:PQL31 QAF31:QAH31 QKB31:QKD31 QTX31:QTZ31 RDT31:RDV31 RNP31:RNR31 RXL31:RXN31 SHH31:SHJ31 SRD31:SRF31 TAZ31:TBB31 TKV31:TKX31 TUR31:TUT31 UEN31:UEP31 UOJ31:UOL31 UYF31:UYH31 VIB31:VID31 VRX31:VRZ31 WBT31:WBV31 WLP31:WLR31 WVL31:WVN31 D65566:F65566 IZ65567:JB65567 SV65567:SX65567 ACR65567:ACT65567 AMN65567:AMP65567 AWJ65567:AWL65567 BGF65567:BGH65567 BQB65567:BQD65567 BZX65567:BZZ65567 CJT65567:CJV65567 CTP65567:CTR65567 DDL65567:DDN65567 DNH65567:DNJ65567 DXD65567:DXF65567 EGZ65567:EHB65567 EQV65567:EQX65567 FAR65567:FAT65567 FKN65567:FKP65567 FUJ65567:FUL65567 GEF65567:GEH65567 GOB65567:GOD65567 GXX65567:GXZ65567 HHT65567:HHV65567 HRP65567:HRR65567 IBL65567:IBN65567 ILH65567:ILJ65567 IVD65567:IVF65567 JEZ65567:JFB65567 JOV65567:JOX65567 JYR65567:JYT65567 KIN65567:KIP65567 KSJ65567:KSL65567 LCF65567:LCH65567 LMB65567:LMD65567 LVX65567:LVZ65567 MFT65567:MFV65567 MPP65567:MPR65567 MZL65567:MZN65567 NJH65567:NJJ65567 NTD65567:NTF65567 OCZ65567:ODB65567 OMV65567:OMX65567 OWR65567:OWT65567 PGN65567:PGP65567 PQJ65567:PQL65567 QAF65567:QAH65567 QKB65567:QKD65567 QTX65567:QTZ65567 RDT65567:RDV65567 RNP65567:RNR65567 RXL65567:RXN65567 SHH65567:SHJ65567 SRD65567:SRF65567 TAZ65567:TBB65567 TKV65567:TKX65567 TUR65567:TUT65567 UEN65567:UEP65567 UOJ65567:UOL65567 UYF65567:UYH65567 VIB65567:VID65567 VRX65567:VRZ65567 WBT65567:WBV65567 WLP65567:WLR65567 WVL65567:WVN65567 D131102:F131102 IZ131103:JB131103 SV131103:SX131103 ACR131103:ACT131103 AMN131103:AMP131103 AWJ131103:AWL131103 BGF131103:BGH131103 BQB131103:BQD131103 BZX131103:BZZ131103 CJT131103:CJV131103 CTP131103:CTR131103 DDL131103:DDN131103 DNH131103:DNJ131103 DXD131103:DXF131103 EGZ131103:EHB131103 EQV131103:EQX131103 FAR131103:FAT131103 FKN131103:FKP131103 FUJ131103:FUL131103 GEF131103:GEH131103 GOB131103:GOD131103 GXX131103:GXZ131103 HHT131103:HHV131103 HRP131103:HRR131103 IBL131103:IBN131103 ILH131103:ILJ131103 IVD131103:IVF131103 JEZ131103:JFB131103 JOV131103:JOX131103 JYR131103:JYT131103 KIN131103:KIP131103 KSJ131103:KSL131103 LCF131103:LCH131103 LMB131103:LMD131103 LVX131103:LVZ131103 MFT131103:MFV131103 MPP131103:MPR131103 MZL131103:MZN131103 NJH131103:NJJ131103 NTD131103:NTF131103 OCZ131103:ODB131103 OMV131103:OMX131103 OWR131103:OWT131103 PGN131103:PGP131103 PQJ131103:PQL131103 QAF131103:QAH131103 QKB131103:QKD131103 QTX131103:QTZ131103 RDT131103:RDV131103 RNP131103:RNR131103 RXL131103:RXN131103 SHH131103:SHJ131103 SRD131103:SRF131103 TAZ131103:TBB131103 TKV131103:TKX131103 TUR131103:TUT131103 UEN131103:UEP131103 UOJ131103:UOL131103 UYF131103:UYH131103 VIB131103:VID131103 VRX131103:VRZ131103 WBT131103:WBV131103 WLP131103:WLR131103 WVL131103:WVN131103 D196638:F196638 IZ196639:JB196639 SV196639:SX196639 ACR196639:ACT196639 AMN196639:AMP196639 AWJ196639:AWL196639 BGF196639:BGH196639 BQB196639:BQD196639 BZX196639:BZZ196639 CJT196639:CJV196639 CTP196639:CTR196639 DDL196639:DDN196639 DNH196639:DNJ196639 DXD196639:DXF196639 EGZ196639:EHB196639 EQV196639:EQX196639 FAR196639:FAT196639 FKN196639:FKP196639 FUJ196639:FUL196639 GEF196639:GEH196639 GOB196639:GOD196639 GXX196639:GXZ196639 HHT196639:HHV196639 HRP196639:HRR196639 IBL196639:IBN196639 ILH196639:ILJ196639 IVD196639:IVF196639 JEZ196639:JFB196639 JOV196639:JOX196639 JYR196639:JYT196639 KIN196639:KIP196639 KSJ196639:KSL196639 LCF196639:LCH196639 LMB196639:LMD196639 LVX196639:LVZ196639 MFT196639:MFV196639 MPP196639:MPR196639 MZL196639:MZN196639 NJH196639:NJJ196639 NTD196639:NTF196639 OCZ196639:ODB196639 OMV196639:OMX196639 OWR196639:OWT196639 PGN196639:PGP196639 PQJ196639:PQL196639 QAF196639:QAH196639 QKB196639:QKD196639 QTX196639:QTZ196639 RDT196639:RDV196639 RNP196639:RNR196639 RXL196639:RXN196639 SHH196639:SHJ196639 SRD196639:SRF196639 TAZ196639:TBB196639 TKV196639:TKX196639 TUR196639:TUT196639 UEN196639:UEP196639 UOJ196639:UOL196639 UYF196639:UYH196639 VIB196639:VID196639 VRX196639:VRZ196639 WBT196639:WBV196639 WLP196639:WLR196639 WVL196639:WVN196639 D262174:F262174 IZ262175:JB262175 SV262175:SX262175 ACR262175:ACT262175 AMN262175:AMP262175 AWJ262175:AWL262175 BGF262175:BGH262175 BQB262175:BQD262175 BZX262175:BZZ262175 CJT262175:CJV262175 CTP262175:CTR262175 DDL262175:DDN262175 DNH262175:DNJ262175 DXD262175:DXF262175 EGZ262175:EHB262175 EQV262175:EQX262175 FAR262175:FAT262175 FKN262175:FKP262175 FUJ262175:FUL262175 GEF262175:GEH262175 GOB262175:GOD262175 GXX262175:GXZ262175 HHT262175:HHV262175 HRP262175:HRR262175 IBL262175:IBN262175 ILH262175:ILJ262175 IVD262175:IVF262175 JEZ262175:JFB262175 JOV262175:JOX262175 JYR262175:JYT262175 KIN262175:KIP262175 KSJ262175:KSL262175 LCF262175:LCH262175 LMB262175:LMD262175 LVX262175:LVZ262175 MFT262175:MFV262175 MPP262175:MPR262175 MZL262175:MZN262175 NJH262175:NJJ262175 NTD262175:NTF262175 OCZ262175:ODB262175 OMV262175:OMX262175 OWR262175:OWT262175 PGN262175:PGP262175 PQJ262175:PQL262175 QAF262175:QAH262175 QKB262175:QKD262175 QTX262175:QTZ262175 RDT262175:RDV262175 RNP262175:RNR262175 RXL262175:RXN262175 SHH262175:SHJ262175 SRD262175:SRF262175 TAZ262175:TBB262175 TKV262175:TKX262175 TUR262175:TUT262175 UEN262175:UEP262175 UOJ262175:UOL262175 UYF262175:UYH262175 VIB262175:VID262175 VRX262175:VRZ262175 WBT262175:WBV262175 WLP262175:WLR262175 WVL262175:WVN262175 D327710:F327710 IZ327711:JB327711 SV327711:SX327711 ACR327711:ACT327711 AMN327711:AMP327711 AWJ327711:AWL327711 BGF327711:BGH327711 BQB327711:BQD327711 BZX327711:BZZ327711 CJT327711:CJV327711 CTP327711:CTR327711 DDL327711:DDN327711 DNH327711:DNJ327711 DXD327711:DXF327711 EGZ327711:EHB327711 EQV327711:EQX327711 FAR327711:FAT327711 FKN327711:FKP327711 FUJ327711:FUL327711 GEF327711:GEH327711 GOB327711:GOD327711 GXX327711:GXZ327711 HHT327711:HHV327711 HRP327711:HRR327711 IBL327711:IBN327711 ILH327711:ILJ327711 IVD327711:IVF327711 JEZ327711:JFB327711 JOV327711:JOX327711 JYR327711:JYT327711 KIN327711:KIP327711 KSJ327711:KSL327711 LCF327711:LCH327711 LMB327711:LMD327711 LVX327711:LVZ327711 MFT327711:MFV327711 MPP327711:MPR327711 MZL327711:MZN327711 NJH327711:NJJ327711 NTD327711:NTF327711 OCZ327711:ODB327711 OMV327711:OMX327711 OWR327711:OWT327711 PGN327711:PGP327711 PQJ327711:PQL327711 QAF327711:QAH327711 QKB327711:QKD327711 QTX327711:QTZ327711 RDT327711:RDV327711 RNP327711:RNR327711 RXL327711:RXN327711 SHH327711:SHJ327711 SRD327711:SRF327711 TAZ327711:TBB327711 TKV327711:TKX327711 TUR327711:TUT327711 UEN327711:UEP327711 UOJ327711:UOL327711 UYF327711:UYH327711 VIB327711:VID327711 VRX327711:VRZ327711 WBT327711:WBV327711 WLP327711:WLR327711 WVL327711:WVN327711 D393246:F393246 IZ393247:JB393247 SV393247:SX393247 ACR393247:ACT393247 AMN393247:AMP393247 AWJ393247:AWL393247 BGF393247:BGH393247 BQB393247:BQD393247 BZX393247:BZZ393247 CJT393247:CJV393247 CTP393247:CTR393247 DDL393247:DDN393247 DNH393247:DNJ393247 DXD393247:DXF393247 EGZ393247:EHB393247 EQV393247:EQX393247 FAR393247:FAT393247 FKN393247:FKP393247 FUJ393247:FUL393247 GEF393247:GEH393247 GOB393247:GOD393247 GXX393247:GXZ393247 HHT393247:HHV393247 HRP393247:HRR393247 IBL393247:IBN393247 ILH393247:ILJ393247 IVD393247:IVF393247 JEZ393247:JFB393247 JOV393247:JOX393247 JYR393247:JYT393247 KIN393247:KIP393247 KSJ393247:KSL393247 LCF393247:LCH393247 LMB393247:LMD393247 LVX393247:LVZ393247 MFT393247:MFV393247 MPP393247:MPR393247 MZL393247:MZN393247 NJH393247:NJJ393247 NTD393247:NTF393247 OCZ393247:ODB393247 OMV393247:OMX393247 OWR393247:OWT393247 PGN393247:PGP393247 PQJ393247:PQL393247 QAF393247:QAH393247 QKB393247:QKD393247 QTX393247:QTZ393247 RDT393247:RDV393247 RNP393247:RNR393247 RXL393247:RXN393247 SHH393247:SHJ393247 SRD393247:SRF393247 TAZ393247:TBB393247 TKV393247:TKX393247 TUR393247:TUT393247 UEN393247:UEP393247 UOJ393247:UOL393247 UYF393247:UYH393247 VIB393247:VID393247 VRX393247:VRZ393247 WBT393247:WBV393247 WLP393247:WLR393247 WVL393247:WVN393247 D458782:F458782 IZ458783:JB458783 SV458783:SX458783 ACR458783:ACT458783 AMN458783:AMP458783 AWJ458783:AWL458783 BGF458783:BGH458783 BQB458783:BQD458783 BZX458783:BZZ458783 CJT458783:CJV458783 CTP458783:CTR458783 DDL458783:DDN458783 DNH458783:DNJ458783 DXD458783:DXF458783 EGZ458783:EHB458783 EQV458783:EQX458783 FAR458783:FAT458783 FKN458783:FKP458783 FUJ458783:FUL458783 GEF458783:GEH458783 GOB458783:GOD458783 GXX458783:GXZ458783 HHT458783:HHV458783 HRP458783:HRR458783 IBL458783:IBN458783 ILH458783:ILJ458783 IVD458783:IVF458783 JEZ458783:JFB458783 JOV458783:JOX458783 JYR458783:JYT458783 KIN458783:KIP458783 KSJ458783:KSL458783 LCF458783:LCH458783 LMB458783:LMD458783 LVX458783:LVZ458783 MFT458783:MFV458783 MPP458783:MPR458783 MZL458783:MZN458783 NJH458783:NJJ458783 NTD458783:NTF458783 OCZ458783:ODB458783 OMV458783:OMX458783 OWR458783:OWT458783 PGN458783:PGP458783 PQJ458783:PQL458783 QAF458783:QAH458783 QKB458783:QKD458783 QTX458783:QTZ458783 RDT458783:RDV458783 RNP458783:RNR458783 RXL458783:RXN458783 SHH458783:SHJ458783 SRD458783:SRF458783 TAZ458783:TBB458783 TKV458783:TKX458783 TUR458783:TUT458783 UEN458783:UEP458783 UOJ458783:UOL458783 UYF458783:UYH458783 VIB458783:VID458783 VRX458783:VRZ458783 WBT458783:WBV458783 WLP458783:WLR458783 WVL458783:WVN458783 D524318:F524318 IZ524319:JB524319 SV524319:SX524319 ACR524319:ACT524319 AMN524319:AMP524319 AWJ524319:AWL524319 BGF524319:BGH524319 BQB524319:BQD524319 BZX524319:BZZ524319 CJT524319:CJV524319 CTP524319:CTR524319 DDL524319:DDN524319 DNH524319:DNJ524319 DXD524319:DXF524319 EGZ524319:EHB524319 EQV524319:EQX524319 FAR524319:FAT524319 FKN524319:FKP524319 FUJ524319:FUL524319 GEF524319:GEH524319 GOB524319:GOD524319 GXX524319:GXZ524319 HHT524319:HHV524319 HRP524319:HRR524319 IBL524319:IBN524319 ILH524319:ILJ524319 IVD524319:IVF524319 JEZ524319:JFB524319 JOV524319:JOX524319 JYR524319:JYT524319 KIN524319:KIP524319 KSJ524319:KSL524319 LCF524319:LCH524319 LMB524319:LMD524319 LVX524319:LVZ524319 MFT524319:MFV524319 MPP524319:MPR524319 MZL524319:MZN524319 NJH524319:NJJ524319 NTD524319:NTF524319 OCZ524319:ODB524319 OMV524319:OMX524319 OWR524319:OWT524319 PGN524319:PGP524319 PQJ524319:PQL524319 QAF524319:QAH524319 QKB524319:QKD524319 QTX524319:QTZ524319 RDT524319:RDV524319 RNP524319:RNR524319 RXL524319:RXN524319 SHH524319:SHJ524319 SRD524319:SRF524319 TAZ524319:TBB524319 TKV524319:TKX524319 TUR524319:TUT524319 UEN524319:UEP524319 UOJ524319:UOL524319 UYF524319:UYH524319 VIB524319:VID524319 VRX524319:VRZ524319 WBT524319:WBV524319 WLP524319:WLR524319 WVL524319:WVN524319 D589854:F589854 IZ589855:JB589855 SV589855:SX589855 ACR589855:ACT589855 AMN589855:AMP589855 AWJ589855:AWL589855 BGF589855:BGH589855 BQB589855:BQD589855 BZX589855:BZZ589855 CJT589855:CJV589855 CTP589855:CTR589855 DDL589855:DDN589855 DNH589855:DNJ589855 DXD589855:DXF589855 EGZ589855:EHB589855 EQV589855:EQX589855 FAR589855:FAT589855 FKN589855:FKP589855 FUJ589855:FUL589855 GEF589855:GEH589855 GOB589855:GOD589855 GXX589855:GXZ589855 HHT589855:HHV589855 HRP589855:HRR589855 IBL589855:IBN589855 ILH589855:ILJ589855 IVD589855:IVF589855 JEZ589855:JFB589855 JOV589855:JOX589855 JYR589855:JYT589855 KIN589855:KIP589855 KSJ589855:KSL589855 LCF589855:LCH589855 LMB589855:LMD589855 LVX589855:LVZ589855 MFT589855:MFV589855 MPP589855:MPR589855 MZL589855:MZN589855 NJH589855:NJJ589855 NTD589855:NTF589855 OCZ589855:ODB589855 OMV589855:OMX589855 OWR589855:OWT589855 PGN589855:PGP589855 PQJ589855:PQL589855 QAF589855:QAH589855 QKB589855:QKD589855 QTX589855:QTZ589855 RDT589855:RDV589855 RNP589855:RNR589855 RXL589855:RXN589855 SHH589855:SHJ589855 SRD589855:SRF589855 TAZ589855:TBB589855 TKV589855:TKX589855 TUR589855:TUT589855 UEN589855:UEP589855 UOJ589855:UOL589855 UYF589855:UYH589855 VIB589855:VID589855 VRX589855:VRZ589855 WBT589855:WBV589855 WLP589855:WLR589855 WVL589855:WVN589855 D655390:F655390 IZ655391:JB655391 SV655391:SX655391 ACR655391:ACT655391 AMN655391:AMP655391 AWJ655391:AWL655391 BGF655391:BGH655391 BQB655391:BQD655391 BZX655391:BZZ655391 CJT655391:CJV655391 CTP655391:CTR655391 DDL655391:DDN655391 DNH655391:DNJ655391 DXD655391:DXF655391 EGZ655391:EHB655391 EQV655391:EQX655391 FAR655391:FAT655391 FKN655391:FKP655391 FUJ655391:FUL655391 GEF655391:GEH655391 GOB655391:GOD655391 GXX655391:GXZ655391 HHT655391:HHV655391 HRP655391:HRR655391 IBL655391:IBN655391 ILH655391:ILJ655391 IVD655391:IVF655391 JEZ655391:JFB655391 JOV655391:JOX655391 JYR655391:JYT655391 KIN655391:KIP655391 KSJ655391:KSL655391 LCF655391:LCH655391 LMB655391:LMD655391 LVX655391:LVZ655391 MFT655391:MFV655391 MPP655391:MPR655391 MZL655391:MZN655391 NJH655391:NJJ655391 NTD655391:NTF655391 OCZ655391:ODB655391 OMV655391:OMX655391 OWR655391:OWT655391 PGN655391:PGP655391 PQJ655391:PQL655391 QAF655391:QAH655391 QKB655391:QKD655391 QTX655391:QTZ655391 RDT655391:RDV655391 RNP655391:RNR655391 RXL655391:RXN655391 SHH655391:SHJ655391 SRD655391:SRF655391 TAZ655391:TBB655391 TKV655391:TKX655391 TUR655391:TUT655391 UEN655391:UEP655391 UOJ655391:UOL655391 UYF655391:UYH655391 VIB655391:VID655391 VRX655391:VRZ655391 WBT655391:WBV655391 WLP655391:WLR655391 WVL655391:WVN655391 D720926:F720926 IZ720927:JB720927 SV720927:SX720927 ACR720927:ACT720927 AMN720927:AMP720927 AWJ720927:AWL720927 BGF720927:BGH720927 BQB720927:BQD720927 BZX720927:BZZ720927 CJT720927:CJV720927 CTP720927:CTR720927 DDL720927:DDN720927 DNH720927:DNJ720927 DXD720927:DXF720927 EGZ720927:EHB720927 EQV720927:EQX720927 FAR720927:FAT720927 FKN720927:FKP720927 FUJ720927:FUL720927 GEF720927:GEH720927 GOB720927:GOD720927 GXX720927:GXZ720927 HHT720927:HHV720927 HRP720927:HRR720927 IBL720927:IBN720927 ILH720927:ILJ720927 IVD720927:IVF720927 JEZ720927:JFB720927 JOV720927:JOX720927 JYR720927:JYT720927 KIN720927:KIP720927 KSJ720927:KSL720927 LCF720927:LCH720927 LMB720927:LMD720927 LVX720927:LVZ720927 MFT720927:MFV720927 MPP720927:MPR720927 MZL720927:MZN720927 NJH720927:NJJ720927 NTD720927:NTF720927 OCZ720927:ODB720927 OMV720927:OMX720927 OWR720927:OWT720927 PGN720927:PGP720927 PQJ720927:PQL720927 QAF720927:QAH720927 QKB720927:QKD720927 QTX720927:QTZ720927 RDT720927:RDV720927 RNP720927:RNR720927 RXL720927:RXN720927 SHH720927:SHJ720927 SRD720927:SRF720927 TAZ720927:TBB720927 TKV720927:TKX720927 TUR720927:TUT720927 UEN720927:UEP720927 UOJ720927:UOL720927 UYF720927:UYH720927 VIB720927:VID720927 VRX720927:VRZ720927 WBT720927:WBV720927 WLP720927:WLR720927 WVL720927:WVN720927 D786462:F786462 IZ786463:JB786463 SV786463:SX786463 ACR786463:ACT786463 AMN786463:AMP786463 AWJ786463:AWL786463 BGF786463:BGH786463 BQB786463:BQD786463 BZX786463:BZZ786463 CJT786463:CJV786463 CTP786463:CTR786463 DDL786463:DDN786463 DNH786463:DNJ786463 DXD786463:DXF786463 EGZ786463:EHB786463 EQV786463:EQX786463 FAR786463:FAT786463 FKN786463:FKP786463 FUJ786463:FUL786463 GEF786463:GEH786463 GOB786463:GOD786463 GXX786463:GXZ786463 HHT786463:HHV786463 HRP786463:HRR786463 IBL786463:IBN786463 ILH786463:ILJ786463 IVD786463:IVF786463 JEZ786463:JFB786463 JOV786463:JOX786463 JYR786463:JYT786463 KIN786463:KIP786463 KSJ786463:KSL786463 LCF786463:LCH786463 LMB786463:LMD786463 LVX786463:LVZ786463 MFT786463:MFV786463 MPP786463:MPR786463 MZL786463:MZN786463 NJH786463:NJJ786463 NTD786463:NTF786463 OCZ786463:ODB786463 OMV786463:OMX786463 OWR786463:OWT786463 PGN786463:PGP786463 PQJ786463:PQL786463 QAF786463:QAH786463 QKB786463:QKD786463 QTX786463:QTZ786463 RDT786463:RDV786463 RNP786463:RNR786463 RXL786463:RXN786463 SHH786463:SHJ786463 SRD786463:SRF786463 TAZ786463:TBB786463 TKV786463:TKX786463 TUR786463:TUT786463 UEN786463:UEP786463 UOJ786463:UOL786463 UYF786463:UYH786463 VIB786463:VID786463 VRX786463:VRZ786463 WBT786463:WBV786463 WLP786463:WLR786463 WVL786463:WVN786463 D851998:F851998 IZ851999:JB851999 SV851999:SX851999 ACR851999:ACT851999 AMN851999:AMP851999 AWJ851999:AWL851999 BGF851999:BGH851999 BQB851999:BQD851999 BZX851999:BZZ851999 CJT851999:CJV851999 CTP851999:CTR851999 DDL851999:DDN851999 DNH851999:DNJ851999 DXD851999:DXF851999 EGZ851999:EHB851999 EQV851999:EQX851999 FAR851999:FAT851999 FKN851999:FKP851999 FUJ851999:FUL851999 GEF851999:GEH851999 GOB851999:GOD851999 GXX851999:GXZ851999 HHT851999:HHV851999 HRP851999:HRR851999 IBL851999:IBN851999 ILH851999:ILJ851999 IVD851999:IVF851999 JEZ851999:JFB851999 JOV851999:JOX851999 JYR851999:JYT851999 KIN851999:KIP851999 KSJ851999:KSL851999 LCF851999:LCH851999 LMB851999:LMD851999 LVX851999:LVZ851999 MFT851999:MFV851999 MPP851999:MPR851999 MZL851999:MZN851999 NJH851999:NJJ851999 NTD851999:NTF851999 OCZ851999:ODB851999 OMV851999:OMX851999 OWR851999:OWT851999 PGN851999:PGP851999 PQJ851999:PQL851999 QAF851999:QAH851999 QKB851999:QKD851999 QTX851999:QTZ851999 RDT851999:RDV851999 RNP851999:RNR851999 RXL851999:RXN851999 SHH851999:SHJ851999 SRD851999:SRF851999 TAZ851999:TBB851999 TKV851999:TKX851999 TUR851999:TUT851999 UEN851999:UEP851999 UOJ851999:UOL851999 UYF851999:UYH851999 VIB851999:VID851999 VRX851999:VRZ851999 WBT851999:WBV851999 WLP851999:WLR851999 WVL851999:WVN851999 D917534:F917534 IZ917535:JB917535 SV917535:SX917535 ACR917535:ACT917535 AMN917535:AMP917535 AWJ917535:AWL917535 BGF917535:BGH917535 BQB917535:BQD917535 BZX917535:BZZ917535 CJT917535:CJV917535 CTP917535:CTR917535 DDL917535:DDN917535 DNH917535:DNJ917535 DXD917535:DXF917535 EGZ917535:EHB917535 EQV917535:EQX917535 FAR917535:FAT917535 FKN917535:FKP917535 FUJ917535:FUL917535 GEF917535:GEH917535 GOB917535:GOD917535 GXX917535:GXZ917535 HHT917535:HHV917535 HRP917535:HRR917535 IBL917535:IBN917535 ILH917535:ILJ917535 IVD917535:IVF917535 JEZ917535:JFB917535 JOV917535:JOX917535 JYR917535:JYT917535 KIN917535:KIP917535 KSJ917535:KSL917535 LCF917535:LCH917535 LMB917535:LMD917535 LVX917535:LVZ917535 MFT917535:MFV917535 MPP917535:MPR917535 MZL917535:MZN917535 NJH917535:NJJ917535 NTD917535:NTF917535 OCZ917535:ODB917535 OMV917535:OMX917535 OWR917535:OWT917535 PGN917535:PGP917535 PQJ917535:PQL917535 QAF917535:QAH917535 QKB917535:QKD917535 QTX917535:QTZ917535 RDT917535:RDV917535 RNP917535:RNR917535 RXL917535:RXN917535 SHH917535:SHJ917535 SRD917535:SRF917535 TAZ917535:TBB917535 TKV917535:TKX917535 TUR917535:TUT917535 UEN917535:UEP917535 UOJ917535:UOL917535 UYF917535:UYH917535 VIB917535:VID917535 VRX917535:VRZ917535 WBT917535:WBV917535 WLP917535:WLR917535 WVL917535:WVN917535 D983070:F983070 IZ983071:JB983071 SV983071:SX983071 ACR983071:ACT983071 AMN983071:AMP983071 AWJ983071:AWL983071 BGF983071:BGH983071 BQB983071:BQD983071 BZX983071:BZZ983071 CJT983071:CJV983071 CTP983071:CTR983071 DDL983071:DDN983071 DNH983071:DNJ983071 DXD983071:DXF983071 EGZ983071:EHB983071 EQV983071:EQX983071 FAR983071:FAT983071 FKN983071:FKP983071 FUJ983071:FUL983071 GEF983071:GEH983071 GOB983071:GOD983071 GXX983071:GXZ983071 HHT983071:HHV983071 HRP983071:HRR983071 IBL983071:IBN983071 ILH983071:ILJ983071 IVD983071:IVF983071 JEZ983071:JFB983071 JOV983071:JOX983071 JYR983071:JYT983071 KIN983071:KIP983071 KSJ983071:KSL983071 LCF983071:LCH983071 LMB983071:LMD983071 LVX983071:LVZ983071 MFT983071:MFV983071 MPP983071:MPR983071 MZL983071:MZN983071 NJH983071:NJJ983071 NTD983071:NTF983071 OCZ983071:ODB983071 OMV983071:OMX983071 OWR983071:OWT983071 PGN983071:PGP983071 PQJ983071:PQL983071 QAF983071:QAH983071 QKB983071:QKD983071 QTX983071:QTZ983071 RDT983071:RDV983071 RNP983071:RNR983071 RXL983071:RXN983071 SHH983071:SHJ983071 SRD983071:SRF983071 TAZ983071:TBB983071 TKV983071:TKX983071 TUR983071:TUT983071 UEN983071:UEP983071 UOJ983071:UOL983071 UYF983071:UYH983071 VIB983071:VID983071 VRX983071:VRZ983071 WBT983071:WBV983071 WLP983071:WLR983071 WVL983071:WVN983071"/>
    <dataValidation allowBlank="1" showInputMessage="1" showErrorMessage="1" prompt="Adresse complète de l'Exploitant des dispositifs médicaux" sqref="D30:F30 IZ30:JB30 SV30:SX30 ACR30:ACT30 AMN30:AMP30 AWJ30:AWL30 BGF30:BGH30 BQB30:BQD30 BZX30:BZZ30 CJT30:CJV30 CTP30:CTR30 DDL30:DDN30 DNH30:DNJ30 DXD30:DXF30 EGZ30:EHB30 EQV30:EQX30 FAR30:FAT30 FKN30:FKP30 FUJ30:FUL30 GEF30:GEH30 GOB30:GOD30 GXX30:GXZ30 HHT30:HHV30 HRP30:HRR30 IBL30:IBN30 ILH30:ILJ30 IVD30:IVF30 JEZ30:JFB30 JOV30:JOX30 JYR30:JYT30 KIN30:KIP30 KSJ30:KSL30 LCF30:LCH30 LMB30:LMD30 LVX30:LVZ30 MFT30:MFV30 MPP30:MPR30 MZL30:MZN30 NJH30:NJJ30 NTD30:NTF30 OCZ30:ODB30 OMV30:OMX30 OWR30:OWT30 PGN30:PGP30 PQJ30:PQL30 QAF30:QAH30 QKB30:QKD30 QTX30:QTZ30 RDT30:RDV30 RNP30:RNR30 RXL30:RXN30 SHH30:SHJ30 SRD30:SRF30 TAZ30:TBB30 TKV30:TKX30 TUR30:TUT30 UEN30:UEP30 UOJ30:UOL30 UYF30:UYH30 VIB30:VID30 VRX30:VRZ30 WBT30:WBV30 WLP30:WLR30 WVL30:WVN30 D65565:F65565 IZ65566:JB65566 SV65566:SX65566 ACR65566:ACT65566 AMN65566:AMP65566 AWJ65566:AWL65566 BGF65566:BGH65566 BQB65566:BQD65566 BZX65566:BZZ65566 CJT65566:CJV65566 CTP65566:CTR65566 DDL65566:DDN65566 DNH65566:DNJ65566 DXD65566:DXF65566 EGZ65566:EHB65566 EQV65566:EQX65566 FAR65566:FAT65566 FKN65566:FKP65566 FUJ65566:FUL65566 GEF65566:GEH65566 GOB65566:GOD65566 GXX65566:GXZ65566 HHT65566:HHV65566 HRP65566:HRR65566 IBL65566:IBN65566 ILH65566:ILJ65566 IVD65566:IVF65566 JEZ65566:JFB65566 JOV65566:JOX65566 JYR65566:JYT65566 KIN65566:KIP65566 KSJ65566:KSL65566 LCF65566:LCH65566 LMB65566:LMD65566 LVX65566:LVZ65566 MFT65566:MFV65566 MPP65566:MPR65566 MZL65566:MZN65566 NJH65566:NJJ65566 NTD65566:NTF65566 OCZ65566:ODB65566 OMV65566:OMX65566 OWR65566:OWT65566 PGN65566:PGP65566 PQJ65566:PQL65566 QAF65566:QAH65566 QKB65566:QKD65566 QTX65566:QTZ65566 RDT65566:RDV65566 RNP65566:RNR65566 RXL65566:RXN65566 SHH65566:SHJ65566 SRD65566:SRF65566 TAZ65566:TBB65566 TKV65566:TKX65566 TUR65566:TUT65566 UEN65566:UEP65566 UOJ65566:UOL65566 UYF65566:UYH65566 VIB65566:VID65566 VRX65566:VRZ65566 WBT65566:WBV65566 WLP65566:WLR65566 WVL65566:WVN65566 D131101:F131101 IZ131102:JB131102 SV131102:SX131102 ACR131102:ACT131102 AMN131102:AMP131102 AWJ131102:AWL131102 BGF131102:BGH131102 BQB131102:BQD131102 BZX131102:BZZ131102 CJT131102:CJV131102 CTP131102:CTR131102 DDL131102:DDN131102 DNH131102:DNJ131102 DXD131102:DXF131102 EGZ131102:EHB131102 EQV131102:EQX131102 FAR131102:FAT131102 FKN131102:FKP131102 FUJ131102:FUL131102 GEF131102:GEH131102 GOB131102:GOD131102 GXX131102:GXZ131102 HHT131102:HHV131102 HRP131102:HRR131102 IBL131102:IBN131102 ILH131102:ILJ131102 IVD131102:IVF131102 JEZ131102:JFB131102 JOV131102:JOX131102 JYR131102:JYT131102 KIN131102:KIP131102 KSJ131102:KSL131102 LCF131102:LCH131102 LMB131102:LMD131102 LVX131102:LVZ131102 MFT131102:MFV131102 MPP131102:MPR131102 MZL131102:MZN131102 NJH131102:NJJ131102 NTD131102:NTF131102 OCZ131102:ODB131102 OMV131102:OMX131102 OWR131102:OWT131102 PGN131102:PGP131102 PQJ131102:PQL131102 QAF131102:QAH131102 QKB131102:QKD131102 QTX131102:QTZ131102 RDT131102:RDV131102 RNP131102:RNR131102 RXL131102:RXN131102 SHH131102:SHJ131102 SRD131102:SRF131102 TAZ131102:TBB131102 TKV131102:TKX131102 TUR131102:TUT131102 UEN131102:UEP131102 UOJ131102:UOL131102 UYF131102:UYH131102 VIB131102:VID131102 VRX131102:VRZ131102 WBT131102:WBV131102 WLP131102:WLR131102 WVL131102:WVN131102 D196637:F196637 IZ196638:JB196638 SV196638:SX196638 ACR196638:ACT196638 AMN196638:AMP196638 AWJ196638:AWL196638 BGF196638:BGH196638 BQB196638:BQD196638 BZX196638:BZZ196638 CJT196638:CJV196638 CTP196638:CTR196638 DDL196638:DDN196638 DNH196638:DNJ196638 DXD196638:DXF196638 EGZ196638:EHB196638 EQV196638:EQX196638 FAR196638:FAT196638 FKN196638:FKP196638 FUJ196638:FUL196638 GEF196638:GEH196638 GOB196638:GOD196638 GXX196638:GXZ196638 HHT196638:HHV196638 HRP196638:HRR196638 IBL196638:IBN196638 ILH196638:ILJ196638 IVD196638:IVF196638 JEZ196638:JFB196638 JOV196638:JOX196638 JYR196638:JYT196638 KIN196638:KIP196638 KSJ196638:KSL196638 LCF196638:LCH196638 LMB196638:LMD196638 LVX196638:LVZ196638 MFT196638:MFV196638 MPP196638:MPR196638 MZL196638:MZN196638 NJH196638:NJJ196638 NTD196638:NTF196638 OCZ196638:ODB196638 OMV196638:OMX196638 OWR196638:OWT196638 PGN196638:PGP196638 PQJ196638:PQL196638 QAF196638:QAH196638 QKB196638:QKD196638 QTX196638:QTZ196638 RDT196638:RDV196638 RNP196638:RNR196638 RXL196638:RXN196638 SHH196638:SHJ196638 SRD196638:SRF196638 TAZ196638:TBB196638 TKV196638:TKX196638 TUR196638:TUT196638 UEN196638:UEP196638 UOJ196638:UOL196638 UYF196638:UYH196638 VIB196638:VID196638 VRX196638:VRZ196638 WBT196638:WBV196638 WLP196638:WLR196638 WVL196638:WVN196638 D262173:F262173 IZ262174:JB262174 SV262174:SX262174 ACR262174:ACT262174 AMN262174:AMP262174 AWJ262174:AWL262174 BGF262174:BGH262174 BQB262174:BQD262174 BZX262174:BZZ262174 CJT262174:CJV262174 CTP262174:CTR262174 DDL262174:DDN262174 DNH262174:DNJ262174 DXD262174:DXF262174 EGZ262174:EHB262174 EQV262174:EQX262174 FAR262174:FAT262174 FKN262174:FKP262174 FUJ262174:FUL262174 GEF262174:GEH262174 GOB262174:GOD262174 GXX262174:GXZ262174 HHT262174:HHV262174 HRP262174:HRR262174 IBL262174:IBN262174 ILH262174:ILJ262174 IVD262174:IVF262174 JEZ262174:JFB262174 JOV262174:JOX262174 JYR262174:JYT262174 KIN262174:KIP262174 KSJ262174:KSL262174 LCF262174:LCH262174 LMB262174:LMD262174 LVX262174:LVZ262174 MFT262174:MFV262174 MPP262174:MPR262174 MZL262174:MZN262174 NJH262174:NJJ262174 NTD262174:NTF262174 OCZ262174:ODB262174 OMV262174:OMX262174 OWR262174:OWT262174 PGN262174:PGP262174 PQJ262174:PQL262174 QAF262174:QAH262174 QKB262174:QKD262174 QTX262174:QTZ262174 RDT262174:RDV262174 RNP262174:RNR262174 RXL262174:RXN262174 SHH262174:SHJ262174 SRD262174:SRF262174 TAZ262174:TBB262174 TKV262174:TKX262174 TUR262174:TUT262174 UEN262174:UEP262174 UOJ262174:UOL262174 UYF262174:UYH262174 VIB262174:VID262174 VRX262174:VRZ262174 WBT262174:WBV262174 WLP262174:WLR262174 WVL262174:WVN262174 D327709:F327709 IZ327710:JB327710 SV327710:SX327710 ACR327710:ACT327710 AMN327710:AMP327710 AWJ327710:AWL327710 BGF327710:BGH327710 BQB327710:BQD327710 BZX327710:BZZ327710 CJT327710:CJV327710 CTP327710:CTR327710 DDL327710:DDN327710 DNH327710:DNJ327710 DXD327710:DXF327710 EGZ327710:EHB327710 EQV327710:EQX327710 FAR327710:FAT327710 FKN327710:FKP327710 FUJ327710:FUL327710 GEF327710:GEH327710 GOB327710:GOD327710 GXX327710:GXZ327710 HHT327710:HHV327710 HRP327710:HRR327710 IBL327710:IBN327710 ILH327710:ILJ327710 IVD327710:IVF327710 JEZ327710:JFB327710 JOV327710:JOX327710 JYR327710:JYT327710 KIN327710:KIP327710 KSJ327710:KSL327710 LCF327710:LCH327710 LMB327710:LMD327710 LVX327710:LVZ327710 MFT327710:MFV327710 MPP327710:MPR327710 MZL327710:MZN327710 NJH327710:NJJ327710 NTD327710:NTF327710 OCZ327710:ODB327710 OMV327710:OMX327710 OWR327710:OWT327710 PGN327710:PGP327710 PQJ327710:PQL327710 QAF327710:QAH327710 QKB327710:QKD327710 QTX327710:QTZ327710 RDT327710:RDV327710 RNP327710:RNR327710 RXL327710:RXN327710 SHH327710:SHJ327710 SRD327710:SRF327710 TAZ327710:TBB327710 TKV327710:TKX327710 TUR327710:TUT327710 UEN327710:UEP327710 UOJ327710:UOL327710 UYF327710:UYH327710 VIB327710:VID327710 VRX327710:VRZ327710 WBT327710:WBV327710 WLP327710:WLR327710 WVL327710:WVN327710 D393245:F393245 IZ393246:JB393246 SV393246:SX393246 ACR393246:ACT393246 AMN393246:AMP393246 AWJ393246:AWL393246 BGF393246:BGH393246 BQB393246:BQD393246 BZX393246:BZZ393246 CJT393246:CJV393246 CTP393246:CTR393246 DDL393246:DDN393246 DNH393246:DNJ393246 DXD393246:DXF393246 EGZ393246:EHB393246 EQV393246:EQX393246 FAR393246:FAT393246 FKN393246:FKP393246 FUJ393246:FUL393246 GEF393246:GEH393246 GOB393246:GOD393246 GXX393246:GXZ393246 HHT393246:HHV393246 HRP393246:HRR393246 IBL393246:IBN393246 ILH393246:ILJ393246 IVD393246:IVF393246 JEZ393246:JFB393246 JOV393246:JOX393246 JYR393246:JYT393246 KIN393246:KIP393246 KSJ393246:KSL393246 LCF393246:LCH393246 LMB393246:LMD393246 LVX393246:LVZ393246 MFT393246:MFV393246 MPP393246:MPR393246 MZL393246:MZN393246 NJH393246:NJJ393246 NTD393246:NTF393246 OCZ393246:ODB393246 OMV393246:OMX393246 OWR393246:OWT393246 PGN393246:PGP393246 PQJ393246:PQL393246 QAF393246:QAH393246 QKB393246:QKD393246 QTX393246:QTZ393246 RDT393246:RDV393246 RNP393246:RNR393246 RXL393246:RXN393246 SHH393246:SHJ393246 SRD393246:SRF393246 TAZ393246:TBB393246 TKV393246:TKX393246 TUR393246:TUT393246 UEN393246:UEP393246 UOJ393246:UOL393246 UYF393246:UYH393246 VIB393246:VID393246 VRX393246:VRZ393246 WBT393246:WBV393246 WLP393246:WLR393246 WVL393246:WVN393246 D458781:F458781 IZ458782:JB458782 SV458782:SX458782 ACR458782:ACT458782 AMN458782:AMP458782 AWJ458782:AWL458782 BGF458782:BGH458782 BQB458782:BQD458782 BZX458782:BZZ458782 CJT458782:CJV458782 CTP458782:CTR458782 DDL458782:DDN458782 DNH458782:DNJ458782 DXD458782:DXF458782 EGZ458782:EHB458782 EQV458782:EQX458782 FAR458782:FAT458782 FKN458782:FKP458782 FUJ458782:FUL458782 GEF458782:GEH458782 GOB458782:GOD458782 GXX458782:GXZ458782 HHT458782:HHV458782 HRP458782:HRR458782 IBL458782:IBN458782 ILH458782:ILJ458782 IVD458782:IVF458782 JEZ458782:JFB458782 JOV458782:JOX458782 JYR458782:JYT458782 KIN458782:KIP458782 KSJ458782:KSL458782 LCF458782:LCH458782 LMB458782:LMD458782 LVX458782:LVZ458782 MFT458782:MFV458782 MPP458782:MPR458782 MZL458782:MZN458782 NJH458782:NJJ458782 NTD458782:NTF458782 OCZ458782:ODB458782 OMV458782:OMX458782 OWR458782:OWT458782 PGN458782:PGP458782 PQJ458782:PQL458782 QAF458782:QAH458782 QKB458782:QKD458782 QTX458782:QTZ458782 RDT458782:RDV458782 RNP458782:RNR458782 RXL458782:RXN458782 SHH458782:SHJ458782 SRD458782:SRF458782 TAZ458782:TBB458782 TKV458782:TKX458782 TUR458782:TUT458782 UEN458782:UEP458782 UOJ458782:UOL458782 UYF458782:UYH458782 VIB458782:VID458782 VRX458782:VRZ458782 WBT458782:WBV458782 WLP458782:WLR458782 WVL458782:WVN458782 D524317:F524317 IZ524318:JB524318 SV524318:SX524318 ACR524318:ACT524318 AMN524318:AMP524318 AWJ524318:AWL524318 BGF524318:BGH524318 BQB524318:BQD524318 BZX524318:BZZ524318 CJT524318:CJV524318 CTP524318:CTR524318 DDL524318:DDN524318 DNH524318:DNJ524318 DXD524318:DXF524318 EGZ524318:EHB524318 EQV524318:EQX524318 FAR524318:FAT524318 FKN524318:FKP524318 FUJ524318:FUL524318 GEF524318:GEH524318 GOB524318:GOD524318 GXX524318:GXZ524318 HHT524318:HHV524318 HRP524318:HRR524318 IBL524318:IBN524318 ILH524318:ILJ524318 IVD524318:IVF524318 JEZ524318:JFB524318 JOV524318:JOX524318 JYR524318:JYT524318 KIN524318:KIP524318 KSJ524318:KSL524318 LCF524318:LCH524318 LMB524318:LMD524318 LVX524318:LVZ524318 MFT524318:MFV524318 MPP524318:MPR524318 MZL524318:MZN524318 NJH524318:NJJ524318 NTD524318:NTF524318 OCZ524318:ODB524318 OMV524318:OMX524318 OWR524318:OWT524318 PGN524318:PGP524318 PQJ524318:PQL524318 QAF524318:QAH524318 QKB524318:QKD524318 QTX524318:QTZ524318 RDT524318:RDV524318 RNP524318:RNR524318 RXL524318:RXN524318 SHH524318:SHJ524318 SRD524318:SRF524318 TAZ524318:TBB524318 TKV524318:TKX524318 TUR524318:TUT524318 UEN524318:UEP524318 UOJ524318:UOL524318 UYF524318:UYH524318 VIB524318:VID524318 VRX524318:VRZ524318 WBT524318:WBV524318 WLP524318:WLR524318 WVL524318:WVN524318 D589853:F589853 IZ589854:JB589854 SV589854:SX589854 ACR589854:ACT589854 AMN589854:AMP589854 AWJ589854:AWL589854 BGF589854:BGH589854 BQB589854:BQD589854 BZX589854:BZZ589854 CJT589854:CJV589854 CTP589854:CTR589854 DDL589854:DDN589854 DNH589854:DNJ589854 DXD589854:DXF589854 EGZ589854:EHB589854 EQV589854:EQX589854 FAR589854:FAT589854 FKN589854:FKP589854 FUJ589854:FUL589854 GEF589854:GEH589854 GOB589854:GOD589854 GXX589854:GXZ589854 HHT589854:HHV589854 HRP589854:HRR589854 IBL589854:IBN589854 ILH589854:ILJ589854 IVD589854:IVF589854 JEZ589854:JFB589854 JOV589854:JOX589854 JYR589854:JYT589854 KIN589854:KIP589854 KSJ589854:KSL589854 LCF589854:LCH589854 LMB589854:LMD589854 LVX589854:LVZ589854 MFT589854:MFV589854 MPP589854:MPR589854 MZL589854:MZN589854 NJH589854:NJJ589854 NTD589854:NTF589854 OCZ589854:ODB589854 OMV589854:OMX589854 OWR589854:OWT589854 PGN589854:PGP589854 PQJ589854:PQL589854 QAF589854:QAH589854 QKB589854:QKD589854 QTX589854:QTZ589854 RDT589854:RDV589854 RNP589854:RNR589854 RXL589854:RXN589854 SHH589854:SHJ589854 SRD589854:SRF589854 TAZ589854:TBB589854 TKV589854:TKX589854 TUR589854:TUT589854 UEN589854:UEP589854 UOJ589854:UOL589854 UYF589854:UYH589854 VIB589854:VID589854 VRX589854:VRZ589854 WBT589854:WBV589854 WLP589854:WLR589854 WVL589854:WVN589854 D655389:F655389 IZ655390:JB655390 SV655390:SX655390 ACR655390:ACT655390 AMN655390:AMP655390 AWJ655390:AWL655390 BGF655390:BGH655390 BQB655390:BQD655390 BZX655390:BZZ655390 CJT655390:CJV655390 CTP655390:CTR655390 DDL655390:DDN655390 DNH655390:DNJ655390 DXD655390:DXF655390 EGZ655390:EHB655390 EQV655390:EQX655390 FAR655390:FAT655390 FKN655390:FKP655390 FUJ655390:FUL655390 GEF655390:GEH655390 GOB655390:GOD655390 GXX655390:GXZ655390 HHT655390:HHV655390 HRP655390:HRR655390 IBL655390:IBN655390 ILH655390:ILJ655390 IVD655390:IVF655390 JEZ655390:JFB655390 JOV655390:JOX655390 JYR655390:JYT655390 KIN655390:KIP655390 KSJ655390:KSL655390 LCF655390:LCH655390 LMB655390:LMD655390 LVX655390:LVZ655390 MFT655390:MFV655390 MPP655390:MPR655390 MZL655390:MZN655390 NJH655390:NJJ655390 NTD655390:NTF655390 OCZ655390:ODB655390 OMV655390:OMX655390 OWR655390:OWT655390 PGN655390:PGP655390 PQJ655390:PQL655390 QAF655390:QAH655390 QKB655390:QKD655390 QTX655390:QTZ655390 RDT655390:RDV655390 RNP655390:RNR655390 RXL655390:RXN655390 SHH655390:SHJ655390 SRD655390:SRF655390 TAZ655390:TBB655390 TKV655390:TKX655390 TUR655390:TUT655390 UEN655390:UEP655390 UOJ655390:UOL655390 UYF655390:UYH655390 VIB655390:VID655390 VRX655390:VRZ655390 WBT655390:WBV655390 WLP655390:WLR655390 WVL655390:WVN655390 D720925:F720925 IZ720926:JB720926 SV720926:SX720926 ACR720926:ACT720926 AMN720926:AMP720926 AWJ720926:AWL720926 BGF720926:BGH720926 BQB720926:BQD720926 BZX720926:BZZ720926 CJT720926:CJV720926 CTP720926:CTR720926 DDL720926:DDN720926 DNH720926:DNJ720926 DXD720926:DXF720926 EGZ720926:EHB720926 EQV720926:EQX720926 FAR720926:FAT720926 FKN720926:FKP720926 FUJ720926:FUL720926 GEF720926:GEH720926 GOB720926:GOD720926 GXX720926:GXZ720926 HHT720926:HHV720926 HRP720926:HRR720926 IBL720926:IBN720926 ILH720926:ILJ720926 IVD720926:IVF720926 JEZ720926:JFB720926 JOV720926:JOX720926 JYR720926:JYT720926 KIN720926:KIP720926 KSJ720926:KSL720926 LCF720926:LCH720926 LMB720926:LMD720926 LVX720926:LVZ720926 MFT720926:MFV720926 MPP720926:MPR720926 MZL720926:MZN720926 NJH720926:NJJ720926 NTD720926:NTF720926 OCZ720926:ODB720926 OMV720926:OMX720926 OWR720926:OWT720926 PGN720926:PGP720926 PQJ720926:PQL720926 QAF720926:QAH720926 QKB720926:QKD720926 QTX720926:QTZ720926 RDT720926:RDV720926 RNP720926:RNR720926 RXL720926:RXN720926 SHH720926:SHJ720926 SRD720926:SRF720926 TAZ720926:TBB720926 TKV720926:TKX720926 TUR720926:TUT720926 UEN720926:UEP720926 UOJ720926:UOL720926 UYF720926:UYH720926 VIB720926:VID720926 VRX720926:VRZ720926 WBT720926:WBV720926 WLP720926:WLR720926 WVL720926:WVN720926 D786461:F786461 IZ786462:JB786462 SV786462:SX786462 ACR786462:ACT786462 AMN786462:AMP786462 AWJ786462:AWL786462 BGF786462:BGH786462 BQB786462:BQD786462 BZX786462:BZZ786462 CJT786462:CJV786462 CTP786462:CTR786462 DDL786462:DDN786462 DNH786462:DNJ786462 DXD786462:DXF786462 EGZ786462:EHB786462 EQV786462:EQX786462 FAR786462:FAT786462 FKN786462:FKP786462 FUJ786462:FUL786462 GEF786462:GEH786462 GOB786462:GOD786462 GXX786462:GXZ786462 HHT786462:HHV786462 HRP786462:HRR786462 IBL786462:IBN786462 ILH786462:ILJ786462 IVD786462:IVF786462 JEZ786462:JFB786462 JOV786462:JOX786462 JYR786462:JYT786462 KIN786462:KIP786462 KSJ786462:KSL786462 LCF786462:LCH786462 LMB786462:LMD786462 LVX786462:LVZ786462 MFT786462:MFV786462 MPP786462:MPR786462 MZL786462:MZN786462 NJH786462:NJJ786462 NTD786462:NTF786462 OCZ786462:ODB786462 OMV786462:OMX786462 OWR786462:OWT786462 PGN786462:PGP786462 PQJ786462:PQL786462 QAF786462:QAH786462 QKB786462:QKD786462 QTX786462:QTZ786462 RDT786462:RDV786462 RNP786462:RNR786462 RXL786462:RXN786462 SHH786462:SHJ786462 SRD786462:SRF786462 TAZ786462:TBB786462 TKV786462:TKX786462 TUR786462:TUT786462 UEN786462:UEP786462 UOJ786462:UOL786462 UYF786462:UYH786462 VIB786462:VID786462 VRX786462:VRZ786462 WBT786462:WBV786462 WLP786462:WLR786462 WVL786462:WVN786462 D851997:F851997 IZ851998:JB851998 SV851998:SX851998 ACR851998:ACT851998 AMN851998:AMP851998 AWJ851998:AWL851998 BGF851998:BGH851998 BQB851998:BQD851998 BZX851998:BZZ851998 CJT851998:CJV851998 CTP851998:CTR851998 DDL851998:DDN851998 DNH851998:DNJ851998 DXD851998:DXF851998 EGZ851998:EHB851998 EQV851998:EQX851998 FAR851998:FAT851998 FKN851998:FKP851998 FUJ851998:FUL851998 GEF851998:GEH851998 GOB851998:GOD851998 GXX851998:GXZ851998 HHT851998:HHV851998 HRP851998:HRR851998 IBL851998:IBN851998 ILH851998:ILJ851998 IVD851998:IVF851998 JEZ851998:JFB851998 JOV851998:JOX851998 JYR851998:JYT851998 KIN851998:KIP851998 KSJ851998:KSL851998 LCF851998:LCH851998 LMB851998:LMD851998 LVX851998:LVZ851998 MFT851998:MFV851998 MPP851998:MPR851998 MZL851998:MZN851998 NJH851998:NJJ851998 NTD851998:NTF851998 OCZ851998:ODB851998 OMV851998:OMX851998 OWR851998:OWT851998 PGN851998:PGP851998 PQJ851998:PQL851998 QAF851998:QAH851998 QKB851998:QKD851998 QTX851998:QTZ851998 RDT851998:RDV851998 RNP851998:RNR851998 RXL851998:RXN851998 SHH851998:SHJ851998 SRD851998:SRF851998 TAZ851998:TBB851998 TKV851998:TKX851998 TUR851998:TUT851998 UEN851998:UEP851998 UOJ851998:UOL851998 UYF851998:UYH851998 VIB851998:VID851998 VRX851998:VRZ851998 WBT851998:WBV851998 WLP851998:WLR851998 WVL851998:WVN851998 D917533:F917533 IZ917534:JB917534 SV917534:SX917534 ACR917534:ACT917534 AMN917534:AMP917534 AWJ917534:AWL917534 BGF917534:BGH917534 BQB917534:BQD917534 BZX917534:BZZ917534 CJT917534:CJV917534 CTP917534:CTR917534 DDL917534:DDN917534 DNH917534:DNJ917534 DXD917534:DXF917534 EGZ917534:EHB917534 EQV917534:EQX917534 FAR917534:FAT917534 FKN917534:FKP917534 FUJ917534:FUL917534 GEF917534:GEH917534 GOB917534:GOD917534 GXX917534:GXZ917534 HHT917534:HHV917534 HRP917534:HRR917534 IBL917534:IBN917534 ILH917534:ILJ917534 IVD917534:IVF917534 JEZ917534:JFB917534 JOV917534:JOX917534 JYR917534:JYT917534 KIN917534:KIP917534 KSJ917534:KSL917534 LCF917534:LCH917534 LMB917534:LMD917534 LVX917534:LVZ917534 MFT917534:MFV917534 MPP917534:MPR917534 MZL917534:MZN917534 NJH917534:NJJ917534 NTD917534:NTF917534 OCZ917534:ODB917534 OMV917534:OMX917534 OWR917534:OWT917534 PGN917534:PGP917534 PQJ917534:PQL917534 QAF917534:QAH917534 QKB917534:QKD917534 QTX917534:QTZ917534 RDT917534:RDV917534 RNP917534:RNR917534 RXL917534:RXN917534 SHH917534:SHJ917534 SRD917534:SRF917534 TAZ917534:TBB917534 TKV917534:TKX917534 TUR917534:TUT917534 UEN917534:UEP917534 UOJ917534:UOL917534 UYF917534:UYH917534 VIB917534:VID917534 VRX917534:VRZ917534 WBT917534:WBV917534 WLP917534:WLR917534 WVL917534:WVN917534 D983069:F983069 IZ983070:JB983070 SV983070:SX983070 ACR983070:ACT983070 AMN983070:AMP983070 AWJ983070:AWL983070 BGF983070:BGH983070 BQB983070:BQD983070 BZX983070:BZZ983070 CJT983070:CJV983070 CTP983070:CTR983070 DDL983070:DDN983070 DNH983070:DNJ983070 DXD983070:DXF983070 EGZ983070:EHB983070 EQV983070:EQX983070 FAR983070:FAT983070 FKN983070:FKP983070 FUJ983070:FUL983070 GEF983070:GEH983070 GOB983070:GOD983070 GXX983070:GXZ983070 HHT983070:HHV983070 HRP983070:HRR983070 IBL983070:IBN983070 ILH983070:ILJ983070 IVD983070:IVF983070 JEZ983070:JFB983070 JOV983070:JOX983070 JYR983070:JYT983070 KIN983070:KIP983070 KSJ983070:KSL983070 LCF983070:LCH983070 LMB983070:LMD983070 LVX983070:LVZ983070 MFT983070:MFV983070 MPP983070:MPR983070 MZL983070:MZN983070 NJH983070:NJJ983070 NTD983070:NTF983070 OCZ983070:ODB983070 OMV983070:OMX983070 OWR983070:OWT983070 PGN983070:PGP983070 PQJ983070:PQL983070 QAF983070:QAH983070 QKB983070:QKD983070 QTX983070:QTZ983070 RDT983070:RDV983070 RNP983070:RNR983070 RXL983070:RXN983070 SHH983070:SHJ983070 SRD983070:SRF983070 TAZ983070:TBB983070 TKV983070:TKX983070 TUR983070:TUT983070 UEN983070:UEP983070 UOJ983070:UOL983070 UYF983070:UYH983070 VIB983070:VID983070 VRX983070:VRZ983070 WBT983070:WBV983070 WLP983070:WLR983070 WVL983070:WVN983070"/>
    <dataValidation allowBlank="1" showInputMessage="1" showErrorMessage="1" prompt="Mettre la date de signature par la personne compétente" sqref="A34 IW34 SS34 ACO34 AMK34 AWG34 BGC34 BPY34 BZU34 CJQ34 CTM34 DDI34 DNE34 DXA34 EGW34 EQS34 FAO34 FKK34 FUG34 GEC34 GNY34 GXU34 HHQ34 HRM34 IBI34 ILE34 IVA34 JEW34 JOS34 JYO34 KIK34 KSG34 LCC34 LLY34 LVU34 MFQ34 MPM34 MZI34 NJE34 NTA34 OCW34 OMS34 OWO34 PGK34 PQG34 QAC34 QJY34 QTU34 RDQ34 RNM34 RXI34 SHE34 SRA34 TAW34 TKS34 TUO34 UEK34 UOG34 UYC34 VHY34 VRU34 WBQ34 WLM34 WVI34 A65569 IW65570 SS65570 ACO65570 AMK65570 AWG65570 BGC65570 BPY65570 BZU65570 CJQ65570 CTM65570 DDI65570 DNE65570 DXA65570 EGW65570 EQS65570 FAO65570 FKK65570 FUG65570 GEC65570 GNY65570 GXU65570 HHQ65570 HRM65570 IBI65570 ILE65570 IVA65570 JEW65570 JOS65570 JYO65570 KIK65570 KSG65570 LCC65570 LLY65570 LVU65570 MFQ65570 MPM65570 MZI65570 NJE65570 NTA65570 OCW65570 OMS65570 OWO65570 PGK65570 PQG65570 QAC65570 QJY65570 QTU65570 RDQ65570 RNM65570 RXI65570 SHE65570 SRA65570 TAW65570 TKS65570 TUO65570 UEK65570 UOG65570 UYC65570 VHY65570 VRU65570 WBQ65570 WLM65570 WVI65570 A131105 IW131106 SS131106 ACO131106 AMK131106 AWG131106 BGC131106 BPY131106 BZU131106 CJQ131106 CTM131106 DDI131106 DNE131106 DXA131106 EGW131106 EQS131106 FAO131106 FKK131106 FUG131106 GEC131106 GNY131106 GXU131106 HHQ131106 HRM131106 IBI131106 ILE131106 IVA131106 JEW131106 JOS131106 JYO131106 KIK131106 KSG131106 LCC131106 LLY131106 LVU131106 MFQ131106 MPM131106 MZI131106 NJE131106 NTA131106 OCW131106 OMS131106 OWO131106 PGK131106 PQG131106 QAC131106 QJY131106 QTU131106 RDQ131106 RNM131106 RXI131106 SHE131106 SRA131106 TAW131106 TKS131106 TUO131106 UEK131106 UOG131106 UYC131106 VHY131106 VRU131106 WBQ131106 WLM131106 WVI131106 A196641 IW196642 SS196642 ACO196642 AMK196642 AWG196642 BGC196642 BPY196642 BZU196642 CJQ196642 CTM196642 DDI196642 DNE196642 DXA196642 EGW196642 EQS196642 FAO196642 FKK196642 FUG196642 GEC196642 GNY196642 GXU196642 HHQ196642 HRM196642 IBI196642 ILE196642 IVA196642 JEW196642 JOS196642 JYO196642 KIK196642 KSG196642 LCC196642 LLY196642 LVU196642 MFQ196642 MPM196642 MZI196642 NJE196642 NTA196642 OCW196642 OMS196642 OWO196642 PGK196642 PQG196642 QAC196642 QJY196642 QTU196642 RDQ196642 RNM196642 RXI196642 SHE196642 SRA196642 TAW196642 TKS196642 TUO196642 UEK196642 UOG196642 UYC196642 VHY196642 VRU196642 WBQ196642 WLM196642 WVI196642 A262177 IW262178 SS262178 ACO262178 AMK262178 AWG262178 BGC262178 BPY262178 BZU262178 CJQ262178 CTM262178 DDI262178 DNE262178 DXA262178 EGW262178 EQS262178 FAO262178 FKK262178 FUG262178 GEC262178 GNY262178 GXU262178 HHQ262178 HRM262178 IBI262178 ILE262178 IVA262178 JEW262178 JOS262178 JYO262178 KIK262178 KSG262178 LCC262178 LLY262178 LVU262178 MFQ262178 MPM262178 MZI262178 NJE262178 NTA262178 OCW262178 OMS262178 OWO262178 PGK262178 PQG262178 QAC262178 QJY262178 QTU262178 RDQ262178 RNM262178 RXI262178 SHE262178 SRA262178 TAW262178 TKS262178 TUO262178 UEK262178 UOG262178 UYC262178 VHY262178 VRU262178 WBQ262178 WLM262178 WVI262178 A327713 IW327714 SS327714 ACO327714 AMK327714 AWG327714 BGC327714 BPY327714 BZU327714 CJQ327714 CTM327714 DDI327714 DNE327714 DXA327714 EGW327714 EQS327714 FAO327714 FKK327714 FUG327714 GEC327714 GNY327714 GXU327714 HHQ327714 HRM327714 IBI327714 ILE327714 IVA327714 JEW327714 JOS327714 JYO327714 KIK327714 KSG327714 LCC327714 LLY327714 LVU327714 MFQ327714 MPM327714 MZI327714 NJE327714 NTA327714 OCW327714 OMS327714 OWO327714 PGK327714 PQG327714 QAC327714 QJY327714 QTU327714 RDQ327714 RNM327714 RXI327714 SHE327714 SRA327714 TAW327714 TKS327714 TUO327714 UEK327714 UOG327714 UYC327714 VHY327714 VRU327714 WBQ327714 WLM327714 WVI327714 A393249 IW393250 SS393250 ACO393250 AMK393250 AWG393250 BGC393250 BPY393250 BZU393250 CJQ393250 CTM393250 DDI393250 DNE393250 DXA393250 EGW393250 EQS393250 FAO393250 FKK393250 FUG393250 GEC393250 GNY393250 GXU393250 HHQ393250 HRM393250 IBI393250 ILE393250 IVA393250 JEW393250 JOS393250 JYO393250 KIK393250 KSG393250 LCC393250 LLY393250 LVU393250 MFQ393250 MPM393250 MZI393250 NJE393250 NTA393250 OCW393250 OMS393250 OWO393250 PGK393250 PQG393250 QAC393250 QJY393250 QTU393250 RDQ393250 RNM393250 RXI393250 SHE393250 SRA393250 TAW393250 TKS393250 TUO393250 UEK393250 UOG393250 UYC393250 VHY393250 VRU393250 WBQ393250 WLM393250 WVI393250 A458785 IW458786 SS458786 ACO458786 AMK458786 AWG458786 BGC458786 BPY458786 BZU458786 CJQ458786 CTM458786 DDI458786 DNE458786 DXA458786 EGW458786 EQS458786 FAO458786 FKK458786 FUG458786 GEC458786 GNY458786 GXU458786 HHQ458786 HRM458786 IBI458786 ILE458786 IVA458786 JEW458786 JOS458786 JYO458786 KIK458786 KSG458786 LCC458786 LLY458786 LVU458786 MFQ458786 MPM458786 MZI458786 NJE458786 NTA458786 OCW458786 OMS458786 OWO458786 PGK458786 PQG458786 QAC458786 QJY458786 QTU458786 RDQ458786 RNM458786 RXI458786 SHE458786 SRA458786 TAW458786 TKS458786 TUO458786 UEK458786 UOG458786 UYC458786 VHY458786 VRU458786 WBQ458786 WLM458786 WVI458786 A524321 IW524322 SS524322 ACO524322 AMK524322 AWG524322 BGC524322 BPY524322 BZU524322 CJQ524322 CTM524322 DDI524322 DNE524322 DXA524322 EGW524322 EQS524322 FAO524322 FKK524322 FUG524322 GEC524322 GNY524322 GXU524322 HHQ524322 HRM524322 IBI524322 ILE524322 IVA524322 JEW524322 JOS524322 JYO524322 KIK524322 KSG524322 LCC524322 LLY524322 LVU524322 MFQ524322 MPM524322 MZI524322 NJE524322 NTA524322 OCW524322 OMS524322 OWO524322 PGK524322 PQG524322 QAC524322 QJY524322 QTU524322 RDQ524322 RNM524322 RXI524322 SHE524322 SRA524322 TAW524322 TKS524322 TUO524322 UEK524322 UOG524322 UYC524322 VHY524322 VRU524322 WBQ524322 WLM524322 WVI524322 A589857 IW589858 SS589858 ACO589858 AMK589858 AWG589858 BGC589858 BPY589858 BZU589858 CJQ589858 CTM589858 DDI589858 DNE589858 DXA589858 EGW589858 EQS589858 FAO589858 FKK589858 FUG589858 GEC589858 GNY589858 GXU589858 HHQ589858 HRM589858 IBI589858 ILE589858 IVA589858 JEW589858 JOS589858 JYO589858 KIK589858 KSG589858 LCC589858 LLY589858 LVU589858 MFQ589858 MPM589858 MZI589858 NJE589858 NTA589858 OCW589858 OMS589858 OWO589858 PGK589858 PQG589858 QAC589858 QJY589858 QTU589858 RDQ589858 RNM589858 RXI589858 SHE589858 SRA589858 TAW589858 TKS589858 TUO589858 UEK589858 UOG589858 UYC589858 VHY589858 VRU589858 WBQ589858 WLM589858 WVI589858 A655393 IW655394 SS655394 ACO655394 AMK655394 AWG655394 BGC655394 BPY655394 BZU655394 CJQ655394 CTM655394 DDI655394 DNE655394 DXA655394 EGW655394 EQS655394 FAO655394 FKK655394 FUG655394 GEC655394 GNY655394 GXU655394 HHQ655394 HRM655394 IBI655394 ILE655394 IVA655394 JEW655394 JOS655394 JYO655394 KIK655394 KSG655394 LCC655394 LLY655394 LVU655394 MFQ655394 MPM655394 MZI655394 NJE655394 NTA655394 OCW655394 OMS655394 OWO655394 PGK655394 PQG655394 QAC655394 QJY655394 QTU655394 RDQ655394 RNM655394 RXI655394 SHE655394 SRA655394 TAW655394 TKS655394 TUO655394 UEK655394 UOG655394 UYC655394 VHY655394 VRU655394 WBQ655394 WLM655394 WVI655394 A720929 IW720930 SS720930 ACO720930 AMK720930 AWG720930 BGC720930 BPY720930 BZU720930 CJQ720930 CTM720930 DDI720930 DNE720930 DXA720930 EGW720930 EQS720930 FAO720930 FKK720930 FUG720930 GEC720930 GNY720930 GXU720930 HHQ720930 HRM720930 IBI720930 ILE720930 IVA720930 JEW720930 JOS720930 JYO720930 KIK720930 KSG720930 LCC720930 LLY720930 LVU720930 MFQ720930 MPM720930 MZI720930 NJE720930 NTA720930 OCW720930 OMS720930 OWO720930 PGK720930 PQG720930 QAC720930 QJY720930 QTU720930 RDQ720930 RNM720930 RXI720930 SHE720930 SRA720930 TAW720930 TKS720930 TUO720930 UEK720930 UOG720930 UYC720930 VHY720930 VRU720930 WBQ720930 WLM720930 WVI720930 A786465 IW786466 SS786466 ACO786466 AMK786466 AWG786466 BGC786466 BPY786466 BZU786466 CJQ786466 CTM786466 DDI786466 DNE786466 DXA786466 EGW786466 EQS786466 FAO786466 FKK786466 FUG786466 GEC786466 GNY786466 GXU786466 HHQ786466 HRM786466 IBI786466 ILE786466 IVA786466 JEW786466 JOS786466 JYO786466 KIK786466 KSG786466 LCC786466 LLY786466 LVU786466 MFQ786466 MPM786466 MZI786466 NJE786466 NTA786466 OCW786466 OMS786466 OWO786466 PGK786466 PQG786466 QAC786466 QJY786466 QTU786466 RDQ786466 RNM786466 RXI786466 SHE786466 SRA786466 TAW786466 TKS786466 TUO786466 UEK786466 UOG786466 UYC786466 VHY786466 VRU786466 WBQ786466 WLM786466 WVI786466 A852001 IW852002 SS852002 ACO852002 AMK852002 AWG852002 BGC852002 BPY852002 BZU852002 CJQ852002 CTM852002 DDI852002 DNE852002 DXA852002 EGW852002 EQS852002 FAO852002 FKK852002 FUG852002 GEC852002 GNY852002 GXU852002 HHQ852002 HRM852002 IBI852002 ILE852002 IVA852002 JEW852002 JOS852002 JYO852002 KIK852002 KSG852002 LCC852002 LLY852002 LVU852002 MFQ852002 MPM852002 MZI852002 NJE852002 NTA852002 OCW852002 OMS852002 OWO852002 PGK852002 PQG852002 QAC852002 QJY852002 QTU852002 RDQ852002 RNM852002 RXI852002 SHE852002 SRA852002 TAW852002 TKS852002 TUO852002 UEK852002 UOG852002 UYC852002 VHY852002 VRU852002 WBQ852002 WLM852002 WVI852002 A917537 IW917538 SS917538 ACO917538 AMK917538 AWG917538 BGC917538 BPY917538 BZU917538 CJQ917538 CTM917538 DDI917538 DNE917538 DXA917538 EGW917538 EQS917538 FAO917538 FKK917538 FUG917538 GEC917538 GNY917538 GXU917538 HHQ917538 HRM917538 IBI917538 ILE917538 IVA917538 JEW917538 JOS917538 JYO917538 KIK917538 KSG917538 LCC917538 LLY917538 LVU917538 MFQ917538 MPM917538 MZI917538 NJE917538 NTA917538 OCW917538 OMS917538 OWO917538 PGK917538 PQG917538 QAC917538 QJY917538 QTU917538 RDQ917538 RNM917538 RXI917538 SHE917538 SRA917538 TAW917538 TKS917538 TUO917538 UEK917538 UOG917538 UYC917538 VHY917538 VRU917538 WBQ917538 WLM917538 WVI917538 A983073 IW983074 SS983074 ACO983074 AMK983074 AWG983074 BGC983074 BPY983074 BZU983074 CJQ983074 CTM983074 DDI983074 DNE983074 DXA983074 EGW983074 EQS983074 FAO983074 FKK983074 FUG983074 GEC983074 GNY983074 GXU983074 HHQ983074 HRM983074 IBI983074 ILE983074 IVA983074 JEW983074 JOS983074 JYO983074 KIK983074 KSG983074 LCC983074 LLY983074 LVU983074 MFQ983074 MPM983074 MZI983074 NJE983074 NTA983074 OCW983074 OMS983074 OWO983074 PGK983074 PQG983074 QAC983074 QJY983074 QTU983074 RDQ983074 RNM983074 RXI983074 SHE983074 SRA983074 TAW983074 TKS983074 TUO983074 UEK983074 UOG983074 UYC983074 VHY983074 VRU983074 WBQ983074 WLM983074 WVI983074"/>
    <dataValidation allowBlank="1" showInputMessage="1" showErrorMessage="1" prompt="Tél et email de la personne indépendante" sqref="A32:C32 IW32:IY32 SS32:SU32 ACO32:ACQ32 AMK32:AMM32 AWG32:AWI32 BGC32:BGE32 BPY32:BQA32 BZU32:BZW32 CJQ32:CJS32 CTM32:CTO32 DDI32:DDK32 DNE32:DNG32 DXA32:DXC32 EGW32:EGY32 EQS32:EQU32 FAO32:FAQ32 FKK32:FKM32 FUG32:FUI32 GEC32:GEE32 GNY32:GOA32 GXU32:GXW32 HHQ32:HHS32 HRM32:HRO32 IBI32:IBK32 ILE32:ILG32 IVA32:IVC32 JEW32:JEY32 JOS32:JOU32 JYO32:JYQ32 KIK32:KIM32 KSG32:KSI32 LCC32:LCE32 LLY32:LMA32 LVU32:LVW32 MFQ32:MFS32 MPM32:MPO32 MZI32:MZK32 NJE32:NJG32 NTA32:NTC32 OCW32:OCY32 OMS32:OMU32 OWO32:OWQ32 PGK32:PGM32 PQG32:PQI32 QAC32:QAE32 QJY32:QKA32 QTU32:QTW32 RDQ32:RDS32 RNM32:RNO32 RXI32:RXK32 SHE32:SHG32 SRA32:SRC32 TAW32:TAY32 TKS32:TKU32 TUO32:TUQ32 UEK32:UEM32 UOG32:UOI32 UYC32:UYE32 VHY32:VIA32 VRU32:VRW32 WBQ32:WBS32 WLM32:WLO32 WVI32:WVK32 A65567:C65567 IW65568:IY65568 SS65568:SU65568 ACO65568:ACQ65568 AMK65568:AMM65568 AWG65568:AWI65568 BGC65568:BGE65568 BPY65568:BQA65568 BZU65568:BZW65568 CJQ65568:CJS65568 CTM65568:CTO65568 DDI65568:DDK65568 DNE65568:DNG65568 DXA65568:DXC65568 EGW65568:EGY65568 EQS65568:EQU65568 FAO65568:FAQ65568 FKK65568:FKM65568 FUG65568:FUI65568 GEC65568:GEE65568 GNY65568:GOA65568 GXU65568:GXW65568 HHQ65568:HHS65568 HRM65568:HRO65568 IBI65568:IBK65568 ILE65568:ILG65568 IVA65568:IVC65568 JEW65568:JEY65568 JOS65568:JOU65568 JYO65568:JYQ65568 KIK65568:KIM65568 KSG65568:KSI65568 LCC65568:LCE65568 LLY65568:LMA65568 LVU65568:LVW65568 MFQ65568:MFS65568 MPM65568:MPO65568 MZI65568:MZK65568 NJE65568:NJG65568 NTA65568:NTC65568 OCW65568:OCY65568 OMS65568:OMU65568 OWO65568:OWQ65568 PGK65568:PGM65568 PQG65568:PQI65568 QAC65568:QAE65568 QJY65568:QKA65568 QTU65568:QTW65568 RDQ65568:RDS65568 RNM65568:RNO65568 RXI65568:RXK65568 SHE65568:SHG65568 SRA65568:SRC65568 TAW65568:TAY65568 TKS65568:TKU65568 TUO65568:TUQ65568 UEK65568:UEM65568 UOG65568:UOI65568 UYC65568:UYE65568 VHY65568:VIA65568 VRU65568:VRW65568 WBQ65568:WBS65568 WLM65568:WLO65568 WVI65568:WVK65568 A131103:C131103 IW131104:IY131104 SS131104:SU131104 ACO131104:ACQ131104 AMK131104:AMM131104 AWG131104:AWI131104 BGC131104:BGE131104 BPY131104:BQA131104 BZU131104:BZW131104 CJQ131104:CJS131104 CTM131104:CTO131104 DDI131104:DDK131104 DNE131104:DNG131104 DXA131104:DXC131104 EGW131104:EGY131104 EQS131104:EQU131104 FAO131104:FAQ131104 FKK131104:FKM131104 FUG131104:FUI131104 GEC131104:GEE131104 GNY131104:GOA131104 GXU131104:GXW131104 HHQ131104:HHS131104 HRM131104:HRO131104 IBI131104:IBK131104 ILE131104:ILG131104 IVA131104:IVC131104 JEW131104:JEY131104 JOS131104:JOU131104 JYO131104:JYQ131104 KIK131104:KIM131104 KSG131104:KSI131104 LCC131104:LCE131104 LLY131104:LMA131104 LVU131104:LVW131104 MFQ131104:MFS131104 MPM131104:MPO131104 MZI131104:MZK131104 NJE131104:NJG131104 NTA131104:NTC131104 OCW131104:OCY131104 OMS131104:OMU131104 OWO131104:OWQ131104 PGK131104:PGM131104 PQG131104:PQI131104 QAC131104:QAE131104 QJY131104:QKA131104 QTU131104:QTW131104 RDQ131104:RDS131104 RNM131104:RNO131104 RXI131104:RXK131104 SHE131104:SHG131104 SRA131104:SRC131104 TAW131104:TAY131104 TKS131104:TKU131104 TUO131104:TUQ131104 UEK131104:UEM131104 UOG131104:UOI131104 UYC131104:UYE131104 VHY131104:VIA131104 VRU131104:VRW131104 WBQ131104:WBS131104 WLM131104:WLO131104 WVI131104:WVK131104 A196639:C196639 IW196640:IY196640 SS196640:SU196640 ACO196640:ACQ196640 AMK196640:AMM196640 AWG196640:AWI196640 BGC196640:BGE196640 BPY196640:BQA196640 BZU196640:BZW196640 CJQ196640:CJS196640 CTM196640:CTO196640 DDI196640:DDK196640 DNE196640:DNG196640 DXA196640:DXC196640 EGW196640:EGY196640 EQS196640:EQU196640 FAO196640:FAQ196640 FKK196640:FKM196640 FUG196640:FUI196640 GEC196640:GEE196640 GNY196640:GOA196640 GXU196640:GXW196640 HHQ196640:HHS196640 HRM196640:HRO196640 IBI196640:IBK196640 ILE196640:ILG196640 IVA196640:IVC196640 JEW196640:JEY196640 JOS196640:JOU196640 JYO196640:JYQ196640 KIK196640:KIM196640 KSG196640:KSI196640 LCC196640:LCE196640 LLY196640:LMA196640 LVU196640:LVW196640 MFQ196640:MFS196640 MPM196640:MPO196640 MZI196640:MZK196640 NJE196640:NJG196640 NTA196640:NTC196640 OCW196640:OCY196640 OMS196640:OMU196640 OWO196640:OWQ196640 PGK196640:PGM196640 PQG196640:PQI196640 QAC196640:QAE196640 QJY196640:QKA196640 QTU196640:QTW196640 RDQ196640:RDS196640 RNM196640:RNO196640 RXI196640:RXK196640 SHE196640:SHG196640 SRA196640:SRC196640 TAW196640:TAY196640 TKS196640:TKU196640 TUO196640:TUQ196640 UEK196640:UEM196640 UOG196640:UOI196640 UYC196640:UYE196640 VHY196640:VIA196640 VRU196640:VRW196640 WBQ196640:WBS196640 WLM196640:WLO196640 WVI196640:WVK196640 A262175:C262175 IW262176:IY262176 SS262176:SU262176 ACO262176:ACQ262176 AMK262176:AMM262176 AWG262176:AWI262176 BGC262176:BGE262176 BPY262176:BQA262176 BZU262176:BZW262176 CJQ262176:CJS262176 CTM262176:CTO262176 DDI262176:DDK262176 DNE262176:DNG262176 DXA262176:DXC262176 EGW262176:EGY262176 EQS262176:EQU262176 FAO262176:FAQ262176 FKK262176:FKM262176 FUG262176:FUI262176 GEC262176:GEE262176 GNY262176:GOA262176 GXU262176:GXW262176 HHQ262176:HHS262176 HRM262176:HRO262176 IBI262176:IBK262176 ILE262176:ILG262176 IVA262176:IVC262176 JEW262176:JEY262176 JOS262176:JOU262176 JYO262176:JYQ262176 KIK262176:KIM262176 KSG262176:KSI262176 LCC262176:LCE262176 LLY262176:LMA262176 LVU262176:LVW262176 MFQ262176:MFS262176 MPM262176:MPO262176 MZI262176:MZK262176 NJE262176:NJG262176 NTA262176:NTC262176 OCW262176:OCY262176 OMS262176:OMU262176 OWO262176:OWQ262176 PGK262176:PGM262176 PQG262176:PQI262176 QAC262176:QAE262176 QJY262176:QKA262176 QTU262176:QTW262176 RDQ262176:RDS262176 RNM262176:RNO262176 RXI262176:RXK262176 SHE262176:SHG262176 SRA262176:SRC262176 TAW262176:TAY262176 TKS262176:TKU262176 TUO262176:TUQ262176 UEK262176:UEM262176 UOG262176:UOI262176 UYC262176:UYE262176 VHY262176:VIA262176 VRU262176:VRW262176 WBQ262176:WBS262176 WLM262176:WLO262176 WVI262176:WVK262176 A327711:C327711 IW327712:IY327712 SS327712:SU327712 ACO327712:ACQ327712 AMK327712:AMM327712 AWG327712:AWI327712 BGC327712:BGE327712 BPY327712:BQA327712 BZU327712:BZW327712 CJQ327712:CJS327712 CTM327712:CTO327712 DDI327712:DDK327712 DNE327712:DNG327712 DXA327712:DXC327712 EGW327712:EGY327712 EQS327712:EQU327712 FAO327712:FAQ327712 FKK327712:FKM327712 FUG327712:FUI327712 GEC327712:GEE327712 GNY327712:GOA327712 GXU327712:GXW327712 HHQ327712:HHS327712 HRM327712:HRO327712 IBI327712:IBK327712 ILE327712:ILG327712 IVA327712:IVC327712 JEW327712:JEY327712 JOS327712:JOU327712 JYO327712:JYQ327712 KIK327712:KIM327712 KSG327712:KSI327712 LCC327712:LCE327712 LLY327712:LMA327712 LVU327712:LVW327712 MFQ327712:MFS327712 MPM327712:MPO327712 MZI327712:MZK327712 NJE327712:NJG327712 NTA327712:NTC327712 OCW327712:OCY327712 OMS327712:OMU327712 OWO327712:OWQ327712 PGK327712:PGM327712 PQG327712:PQI327712 QAC327712:QAE327712 QJY327712:QKA327712 QTU327712:QTW327712 RDQ327712:RDS327712 RNM327712:RNO327712 RXI327712:RXK327712 SHE327712:SHG327712 SRA327712:SRC327712 TAW327712:TAY327712 TKS327712:TKU327712 TUO327712:TUQ327712 UEK327712:UEM327712 UOG327712:UOI327712 UYC327712:UYE327712 VHY327712:VIA327712 VRU327712:VRW327712 WBQ327712:WBS327712 WLM327712:WLO327712 WVI327712:WVK327712 A393247:C393247 IW393248:IY393248 SS393248:SU393248 ACO393248:ACQ393248 AMK393248:AMM393248 AWG393248:AWI393248 BGC393248:BGE393248 BPY393248:BQA393248 BZU393248:BZW393248 CJQ393248:CJS393248 CTM393248:CTO393248 DDI393248:DDK393248 DNE393248:DNG393248 DXA393248:DXC393248 EGW393248:EGY393248 EQS393248:EQU393248 FAO393248:FAQ393248 FKK393248:FKM393248 FUG393248:FUI393248 GEC393248:GEE393248 GNY393248:GOA393248 GXU393248:GXW393248 HHQ393248:HHS393248 HRM393248:HRO393248 IBI393248:IBK393248 ILE393248:ILG393248 IVA393248:IVC393248 JEW393248:JEY393248 JOS393248:JOU393248 JYO393248:JYQ393248 KIK393248:KIM393248 KSG393248:KSI393248 LCC393248:LCE393248 LLY393248:LMA393248 LVU393248:LVW393248 MFQ393248:MFS393248 MPM393248:MPO393248 MZI393248:MZK393248 NJE393248:NJG393248 NTA393248:NTC393248 OCW393248:OCY393248 OMS393248:OMU393248 OWO393248:OWQ393248 PGK393248:PGM393248 PQG393248:PQI393248 QAC393248:QAE393248 QJY393248:QKA393248 QTU393248:QTW393248 RDQ393248:RDS393248 RNM393248:RNO393248 RXI393248:RXK393248 SHE393248:SHG393248 SRA393248:SRC393248 TAW393248:TAY393248 TKS393248:TKU393248 TUO393248:TUQ393248 UEK393248:UEM393248 UOG393248:UOI393248 UYC393248:UYE393248 VHY393248:VIA393248 VRU393248:VRW393248 WBQ393248:WBS393248 WLM393248:WLO393248 WVI393248:WVK393248 A458783:C458783 IW458784:IY458784 SS458784:SU458784 ACO458784:ACQ458784 AMK458784:AMM458784 AWG458784:AWI458784 BGC458784:BGE458784 BPY458784:BQA458784 BZU458784:BZW458784 CJQ458784:CJS458784 CTM458784:CTO458784 DDI458784:DDK458784 DNE458784:DNG458784 DXA458784:DXC458784 EGW458784:EGY458784 EQS458784:EQU458784 FAO458784:FAQ458784 FKK458784:FKM458784 FUG458784:FUI458784 GEC458784:GEE458784 GNY458784:GOA458784 GXU458784:GXW458784 HHQ458784:HHS458784 HRM458784:HRO458784 IBI458784:IBK458784 ILE458784:ILG458784 IVA458784:IVC458784 JEW458784:JEY458784 JOS458784:JOU458784 JYO458784:JYQ458784 KIK458784:KIM458784 KSG458784:KSI458784 LCC458784:LCE458784 LLY458784:LMA458784 LVU458784:LVW458784 MFQ458784:MFS458784 MPM458784:MPO458784 MZI458784:MZK458784 NJE458784:NJG458784 NTA458784:NTC458784 OCW458784:OCY458784 OMS458784:OMU458784 OWO458784:OWQ458784 PGK458784:PGM458784 PQG458784:PQI458784 QAC458784:QAE458784 QJY458784:QKA458784 QTU458784:QTW458784 RDQ458784:RDS458784 RNM458784:RNO458784 RXI458784:RXK458784 SHE458784:SHG458784 SRA458784:SRC458784 TAW458784:TAY458784 TKS458784:TKU458784 TUO458784:TUQ458784 UEK458784:UEM458784 UOG458784:UOI458784 UYC458784:UYE458784 VHY458784:VIA458784 VRU458784:VRW458784 WBQ458784:WBS458784 WLM458784:WLO458784 WVI458784:WVK458784 A524319:C524319 IW524320:IY524320 SS524320:SU524320 ACO524320:ACQ524320 AMK524320:AMM524320 AWG524320:AWI524320 BGC524320:BGE524320 BPY524320:BQA524320 BZU524320:BZW524320 CJQ524320:CJS524320 CTM524320:CTO524320 DDI524320:DDK524320 DNE524320:DNG524320 DXA524320:DXC524320 EGW524320:EGY524320 EQS524320:EQU524320 FAO524320:FAQ524320 FKK524320:FKM524320 FUG524320:FUI524320 GEC524320:GEE524320 GNY524320:GOA524320 GXU524320:GXW524320 HHQ524320:HHS524320 HRM524320:HRO524320 IBI524320:IBK524320 ILE524320:ILG524320 IVA524320:IVC524320 JEW524320:JEY524320 JOS524320:JOU524320 JYO524320:JYQ524320 KIK524320:KIM524320 KSG524320:KSI524320 LCC524320:LCE524320 LLY524320:LMA524320 LVU524320:LVW524320 MFQ524320:MFS524320 MPM524320:MPO524320 MZI524320:MZK524320 NJE524320:NJG524320 NTA524320:NTC524320 OCW524320:OCY524320 OMS524320:OMU524320 OWO524320:OWQ524320 PGK524320:PGM524320 PQG524320:PQI524320 QAC524320:QAE524320 QJY524320:QKA524320 QTU524320:QTW524320 RDQ524320:RDS524320 RNM524320:RNO524320 RXI524320:RXK524320 SHE524320:SHG524320 SRA524320:SRC524320 TAW524320:TAY524320 TKS524320:TKU524320 TUO524320:TUQ524320 UEK524320:UEM524320 UOG524320:UOI524320 UYC524320:UYE524320 VHY524320:VIA524320 VRU524320:VRW524320 WBQ524320:WBS524320 WLM524320:WLO524320 WVI524320:WVK524320 A589855:C589855 IW589856:IY589856 SS589856:SU589856 ACO589856:ACQ589856 AMK589856:AMM589856 AWG589856:AWI589856 BGC589856:BGE589856 BPY589856:BQA589856 BZU589856:BZW589856 CJQ589856:CJS589856 CTM589856:CTO589856 DDI589856:DDK589856 DNE589856:DNG589856 DXA589856:DXC589856 EGW589856:EGY589856 EQS589856:EQU589856 FAO589856:FAQ589856 FKK589856:FKM589856 FUG589856:FUI589856 GEC589856:GEE589856 GNY589856:GOA589856 GXU589856:GXW589856 HHQ589856:HHS589856 HRM589856:HRO589856 IBI589856:IBK589856 ILE589856:ILG589856 IVA589856:IVC589856 JEW589856:JEY589856 JOS589856:JOU589856 JYO589856:JYQ589856 KIK589856:KIM589856 KSG589856:KSI589856 LCC589856:LCE589856 LLY589856:LMA589856 LVU589856:LVW589856 MFQ589856:MFS589856 MPM589856:MPO589856 MZI589856:MZK589856 NJE589856:NJG589856 NTA589856:NTC589856 OCW589856:OCY589856 OMS589856:OMU589856 OWO589856:OWQ589856 PGK589856:PGM589856 PQG589856:PQI589856 QAC589856:QAE589856 QJY589856:QKA589856 QTU589856:QTW589856 RDQ589856:RDS589856 RNM589856:RNO589856 RXI589856:RXK589856 SHE589856:SHG589856 SRA589856:SRC589856 TAW589856:TAY589856 TKS589856:TKU589856 TUO589856:TUQ589856 UEK589856:UEM589856 UOG589856:UOI589856 UYC589856:UYE589856 VHY589856:VIA589856 VRU589856:VRW589856 WBQ589856:WBS589856 WLM589856:WLO589856 WVI589856:WVK589856 A655391:C655391 IW655392:IY655392 SS655392:SU655392 ACO655392:ACQ655392 AMK655392:AMM655392 AWG655392:AWI655392 BGC655392:BGE655392 BPY655392:BQA655392 BZU655392:BZW655392 CJQ655392:CJS655392 CTM655392:CTO655392 DDI655392:DDK655392 DNE655392:DNG655392 DXA655392:DXC655392 EGW655392:EGY655392 EQS655392:EQU655392 FAO655392:FAQ655392 FKK655392:FKM655392 FUG655392:FUI655392 GEC655392:GEE655392 GNY655392:GOA655392 GXU655392:GXW655392 HHQ655392:HHS655392 HRM655392:HRO655392 IBI655392:IBK655392 ILE655392:ILG655392 IVA655392:IVC655392 JEW655392:JEY655392 JOS655392:JOU655392 JYO655392:JYQ655392 KIK655392:KIM655392 KSG655392:KSI655392 LCC655392:LCE655392 LLY655392:LMA655392 LVU655392:LVW655392 MFQ655392:MFS655392 MPM655392:MPO655392 MZI655392:MZK655392 NJE655392:NJG655392 NTA655392:NTC655392 OCW655392:OCY655392 OMS655392:OMU655392 OWO655392:OWQ655392 PGK655392:PGM655392 PQG655392:PQI655392 QAC655392:QAE655392 QJY655392:QKA655392 QTU655392:QTW655392 RDQ655392:RDS655392 RNM655392:RNO655392 RXI655392:RXK655392 SHE655392:SHG655392 SRA655392:SRC655392 TAW655392:TAY655392 TKS655392:TKU655392 TUO655392:TUQ655392 UEK655392:UEM655392 UOG655392:UOI655392 UYC655392:UYE655392 VHY655392:VIA655392 VRU655392:VRW655392 WBQ655392:WBS655392 WLM655392:WLO655392 WVI655392:WVK655392 A720927:C720927 IW720928:IY720928 SS720928:SU720928 ACO720928:ACQ720928 AMK720928:AMM720928 AWG720928:AWI720928 BGC720928:BGE720928 BPY720928:BQA720928 BZU720928:BZW720928 CJQ720928:CJS720928 CTM720928:CTO720928 DDI720928:DDK720928 DNE720928:DNG720928 DXA720928:DXC720928 EGW720928:EGY720928 EQS720928:EQU720928 FAO720928:FAQ720928 FKK720928:FKM720928 FUG720928:FUI720928 GEC720928:GEE720928 GNY720928:GOA720928 GXU720928:GXW720928 HHQ720928:HHS720928 HRM720928:HRO720928 IBI720928:IBK720928 ILE720928:ILG720928 IVA720928:IVC720928 JEW720928:JEY720928 JOS720928:JOU720928 JYO720928:JYQ720928 KIK720928:KIM720928 KSG720928:KSI720928 LCC720928:LCE720928 LLY720928:LMA720928 LVU720928:LVW720928 MFQ720928:MFS720928 MPM720928:MPO720928 MZI720928:MZK720928 NJE720928:NJG720928 NTA720928:NTC720928 OCW720928:OCY720928 OMS720928:OMU720928 OWO720928:OWQ720928 PGK720928:PGM720928 PQG720928:PQI720928 QAC720928:QAE720928 QJY720928:QKA720928 QTU720928:QTW720928 RDQ720928:RDS720928 RNM720928:RNO720928 RXI720928:RXK720928 SHE720928:SHG720928 SRA720928:SRC720928 TAW720928:TAY720928 TKS720928:TKU720928 TUO720928:TUQ720928 UEK720928:UEM720928 UOG720928:UOI720928 UYC720928:UYE720928 VHY720928:VIA720928 VRU720928:VRW720928 WBQ720928:WBS720928 WLM720928:WLO720928 WVI720928:WVK720928 A786463:C786463 IW786464:IY786464 SS786464:SU786464 ACO786464:ACQ786464 AMK786464:AMM786464 AWG786464:AWI786464 BGC786464:BGE786464 BPY786464:BQA786464 BZU786464:BZW786464 CJQ786464:CJS786464 CTM786464:CTO786464 DDI786464:DDK786464 DNE786464:DNG786464 DXA786464:DXC786464 EGW786464:EGY786464 EQS786464:EQU786464 FAO786464:FAQ786464 FKK786464:FKM786464 FUG786464:FUI786464 GEC786464:GEE786464 GNY786464:GOA786464 GXU786464:GXW786464 HHQ786464:HHS786464 HRM786464:HRO786464 IBI786464:IBK786464 ILE786464:ILG786464 IVA786464:IVC786464 JEW786464:JEY786464 JOS786464:JOU786464 JYO786464:JYQ786464 KIK786464:KIM786464 KSG786464:KSI786464 LCC786464:LCE786464 LLY786464:LMA786464 LVU786464:LVW786464 MFQ786464:MFS786464 MPM786464:MPO786464 MZI786464:MZK786464 NJE786464:NJG786464 NTA786464:NTC786464 OCW786464:OCY786464 OMS786464:OMU786464 OWO786464:OWQ786464 PGK786464:PGM786464 PQG786464:PQI786464 QAC786464:QAE786464 QJY786464:QKA786464 QTU786464:QTW786464 RDQ786464:RDS786464 RNM786464:RNO786464 RXI786464:RXK786464 SHE786464:SHG786464 SRA786464:SRC786464 TAW786464:TAY786464 TKS786464:TKU786464 TUO786464:TUQ786464 UEK786464:UEM786464 UOG786464:UOI786464 UYC786464:UYE786464 VHY786464:VIA786464 VRU786464:VRW786464 WBQ786464:WBS786464 WLM786464:WLO786464 WVI786464:WVK786464 A851999:C851999 IW852000:IY852000 SS852000:SU852000 ACO852000:ACQ852000 AMK852000:AMM852000 AWG852000:AWI852000 BGC852000:BGE852000 BPY852000:BQA852000 BZU852000:BZW852000 CJQ852000:CJS852000 CTM852000:CTO852000 DDI852000:DDK852000 DNE852000:DNG852000 DXA852000:DXC852000 EGW852000:EGY852000 EQS852000:EQU852000 FAO852000:FAQ852000 FKK852000:FKM852000 FUG852000:FUI852000 GEC852000:GEE852000 GNY852000:GOA852000 GXU852000:GXW852000 HHQ852000:HHS852000 HRM852000:HRO852000 IBI852000:IBK852000 ILE852000:ILG852000 IVA852000:IVC852000 JEW852000:JEY852000 JOS852000:JOU852000 JYO852000:JYQ852000 KIK852000:KIM852000 KSG852000:KSI852000 LCC852000:LCE852000 LLY852000:LMA852000 LVU852000:LVW852000 MFQ852000:MFS852000 MPM852000:MPO852000 MZI852000:MZK852000 NJE852000:NJG852000 NTA852000:NTC852000 OCW852000:OCY852000 OMS852000:OMU852000 OWO852000:OWQ852000 PGK852000:PGM852000 PQG852000:PQI852000 QAC852000:QAE852000 QJY852000:QKA852000 QTU852000:QTW852000 RDQ852000:RDS852000 RNM852000:RNO852000 RXI852000:RXK852000 SHE852000:SHG852000 SRA852000:SRC852000 TAW852000:TAY852000 TKS852000:TKU852000 TUO852000:TUQ852000 UEK852000:UEM852000 UOG852000:UOI852000 UYC852000:UYE852000 VHY852000:VIA852000 VRU852000:VRW852000 WBQ852000:WBS852000 WLM852000:WLO852000 WVI852000:WVK852000 A917535:C917535 IW917536:IY917536 SS917536:SU917536 ACO917536:ACQ917536 AMK917536:AMM917536 AWG917536:AWI917536 BGC917536:BGE917536 BPY917536:BQA917536 BZU917536:BZW917536 CJQ917536:CJS917536 CTM917536:CTO917536 DDI917536:DDK917536 DNE917536:DNG917536 DXA917536:DXC917536 EGW917536:EGY917536 EQS917536:EQU917536 FAO917536:FAQ917536 FKK917536:FKM917536 FUG917536:FUI917536 GEC917536:GEE917536 GNY917536:GOA917536 GXU917536:GXW917536 HHQ917536:HHS917536 HRM917536:HRO917536 IBI917536:IBK917536 ILE917536:ILG917536 IVA917536:IVC917536 JEW917536:JEY917536 JOS917536:JOU917536 JYO917536:JYQ917536 KIK917536:KIM917536 KSG917536:KSI917536 LCC917536:LCE917536 LLY917536:LMA917536 LVU917536:LVW917536 MFQ917536:MFS917536 MPM917536:MPO917536 MZI917536:MZK917536 NJE917536:NJG917536 NTA917536:NTC917536 OCW917536:OCY917536 OMS917536:OMU917536 OWO917536:OWQ917536 PGK917536:PGM917536 PQG917536:PQI917536 QAC917536:QAE917536 QJY917536:QKA917536 QTU917536:QTW917536 RDQ917536:RDS917536 RNM917536:RNO917536 RXI917536:RXK917536 SHE917536:SHG917536 SRA917536:SRC917536 TAW917536:TAY917536 TKS917536:TKU917536 TUO917536:TUQ917536 UEK917536:UEM917536 UOG917536:UOI917536 UYC917536:UYE917536 VHY917536:VIA917536 VRU917536:VRW917536 WBQ917536:WBS917536 WLM917536:WLO917536 WVI917536:WVK917536 A983071:C983071 IW983072:IY983072 SS983072:SU983072 ACO983072:ACQ983072 AMK983072:AMM983072 AWG983072:AWI983072 BGC983072:BGE983072 BPY983072:BQA983072 BZU983072:BZW983072 CJQ983072:CJS983072 CTM983072:CTO983072 DDI983072:DDK983072 DNE983072:DNG983072 DXA983072:DXC983072 EGW983072:EGY983072 EQS983072:EQU983072 FAO983072:FAQ983072 FKK983072:FKM983072 FUG983072:FUI983072 GEC983072:GEE983072 GNY983072:GOA983072 GXU983072:GXW983072 HHQ983072:HHS983072 HRM983072:HRO983072 IBI983072:IBK983072 ILE983072:ILG983072 IVA983072:IVC983072 JEW983072:JEY983072 JOS983072:JOU983072 JYO983072:JYQ983072 KIK983072:KIM983072 KSG983072:KSI983072 LCC983072:LCE983072 LLY983072:LMA983072 LVU983072:LVW983072 MFQ983072:MFS983072 MPM983072:MPO983072 MZI983072:MZK983072 NJE983072:NJG983072 NTA983072:NTC983072 OCW983072:OCY983072 OMS983072:OMU983072 OWO983072:OWQ983072 PGK983072:PGM983072 PQG983072:PQI983072 QAC983072:QAE983072 QJY983072:QKA983072 QTU983072:QTW983072 RDQ983072:RDS983072 RNM983072:RNO983072 RXI983072:RXK983072 SHE983072:SHG983072 SRA983072:SRC983072 TAW983072:TAY983072 TKS983072:TKU983072 TUO983072:TUQ983072 UEK983072:UEM983072 UOG983072:UOI983072 UYC983072:UYE983072 VHY983072:VIA983072 VRU983072:VRW983072 WBQ983072:WBS983072 WLM983072:WLO983072 WVI983072:WVK983072"/>
    <dataValidation allowBlank="1" showInputMessage="1" showErrorMessage="1" prompt="Code postal - Ville - Pays de l'organisme de la personne indépendante" sqref="A31:C31 IW31:IY31 SS31:SU31 ACO31:ACQ31 AMK31:AMM31 AWG31:AWI31 BGC31:BGE31 BPY31:BQA31 BZU31:BZW31 CJQ31:CJS31 CTM31:CTO31 DDI31:DDK31 DNE31:DNG31 DXA31:DXC31 EGW31:EGY31 EQS31:EQU31 FAO31:FAQ31 FKK31:FKM31 FUG31:FUI31 GEC31:GEE31 GNY31:GOA31 GXU31:GXW31 HHQ31:HHS31 HRM31:HRO31 IBI31:IBK31 ILE31:ILG31 IVA31:IVC31 JEW31:JEY31 JOS31:JOU31 JYO31:JYQ31 KIK31:KIM31 KSG31:KSI31 LCC31:LCE31 LLY31:LMA31 LVU31:LVW31 MFQ31:MFS31 MPM31:MPO31 MZI31:MZK31 NJE31:NJG31 NTA31:NTC31 OCW31:OCY31 OMS31:OMU31 OWO31:OWQ31 PGK31:PGM31 PQG31:PQI31 QAC31:QAE31 QJY31:QKA31 QTU31:QTW31 RDQ31:RDS31 RNM31:RNO31 RXI31:RXK31 SHE31:SHG31 SRA31:SRC31 TAW31:TAY31 TKS31:TKU31 TUO31:TUQ31 UEK31:UEM31 UOG31:UOI31 UYC31:UYE31 VHY31:VIA31 VRU31:VRW31 WBQ31:WBS31 WLM31:WLO31 WVI31:WVK31 A65566:C65566 IW65567:IY65567 SS65567:SU65567 ACO65567:ACQ65567 AMK65567:AMM65567 AWG65567:AWI65567 BGC65567:BGE65567 BPY65567:BQA65567 BZU65567:BZW65567 CJQ65567:CJS65567 CTM65567:CTO65567 DDI65567:DDK65567 DNE65567:DNG65567 DXA65567:DXC65567 EGW65567:EGY65567 EQS65567:EQU65567 FAO65567:FAQ65567 FKK65567:FKM65567 FUG65567:FUI65567 GEC65567:GEE65567 GNY65567:GOA65567 GXU65567:GXW65567 HHQ65567:HHS65567 HRM65567:HRO65567 IBI65567:IBK65567 ILE65567:ILG65567 IVA65567:IVC65567 JEW65567:JEY65567 JOS65567:JOU65567 JYO65567:JYQ65567 KIK65567:KIM65567 KSG65567:KSI65567 LCC65567:LCE65567 LLY65567:LMA65567 LVU65567:LVW65567 MFQ65567:MFS65567 MPM65567:MPO65567 MZI65567:MZK65567 NJE65567:NJG65567 NTA65567:NTC65567 OCW65567:OCY65567 OMS65567:OMU65567 OWO65567:OWQ65567 PGK65567:PGM65567 PQG65567:PQI65567 QAC65567:QAE65567 QJY65567:QKA65567 QTU65567:QTW65567 RDQ65567:RDS65567 RNM65567:RNO65567 RXI65567:RXK65567 SHE65567:SHG65567 SRA65567:SRC65567 TAW65567:TAY65567 TKS65567:TKU65567 TUO65567:TUQ65567 UEK65567:UEM65567 UOG65567:UOI65567 UYC65567:UYE65567 VHY65567:VIA65567 VRU65567:VRW65567 WBQ65567:WBS65567 WLM65567:WLO65567 WVI65567:WVK65567 A131102:C131102 IW131103:IY131103 SS131103:SU131103 ACO131103:ACQ131103 AMK131103:AMM131103 AWG131103:AWI131103 BGC131103:BGE131103 BPY131103:BQA131103 BZU131103:BZW131103 CJQ131103:CJS131103 CTM131103:CTO131103 DDI131103:DDK131103 DNE131103:DNG131103 DXA131103:DXC131103 EGW131103:EGY131103 EQS131103:EQU131103 FAO131103:FAQ131103 FKK131103:FKM131103 FUG131103:FUI131103 GEC131103:GEE131103 GNY131103:GOA131103 GXU131103:GXW131103 HHQ131103:HHS131103 HRM131103:HRO131103 IBI131103:IBK131103 ILE131103:ILG131103 IVA131103:IVC131103 JEW131103:JEY131103 JOS131103:JOU131103 JYO131103:JYQ131103 KIK131103:KIM131103 KSG131103:KSI131103 LCC131103:LCE131103 LLY131103:LMA131103 LVU131103:LVW131103 MFQ131103:MFS131103 MPM131103:MPO131103 MZI131103:MZK131103 NJE131103:NJG131103 NTA131103:NTC131103 OCW131103:OCY131103 OMS131103:OMU131103 OWO131103:OWQ131103 PGK131103:PGM131103 PQG131103:PQI131103 QAC131103:QAE131103 QJY131103:QKA131103 QTU131103:QTW131103 RDQ131103:RDS131103 RNM131103:RNO131103 RXI131103:RXK131103 SHE131103:SHG131103 SRA131103:SRC131103 TAW131103:TAY131103 TKS131103:TKU131103 TUO131103:TUQ131103 UEK131103:UEM131103 UOG131103:UOI131103 UYC131103:UYE131103 VHY131103:VIA131103 VRU131103:VRW131103 WBQ131103:WBS131103 WLM131103:WLO131103 WVI131103:WVK131103 A196638:C196638 IW196639:IY196639 SS196639:SU196639 ACO196639:ACQ196639 AMK196639:AMM196639 AWG196639:AWI196639 BGC196639:BGE196639 BPY196639:BQA196639 BZU196639:BZW196639 CJQ196639:CJS196639 CTM196639:CTO196639 DDI196639:DDK196639 DNE196639:DNG196639 DXA196639:DXC196639 EGW196639:EGY196639 EQS196639:EQU196639 FAO196639:FAQ196639 FKK196639:FKM196639 FUG196639:FUI196639 GEC196639:GEE196639 GNY196639:GOA196639 GXU196639:GXW196639 HHQ196639:HHS196639 HRM196639:HRO196639 IBI196639:IBK196639 ILE196639:ILG196639 IVA196639:IVC196639 JEW196639:JEY196639 JOS196639:JOU196639 JYO196639:JYQ196639 KIK196639:KIM196639 KSG196639:KSI196639 LCC196639:LCE196639 LLY196639:LMA196639 LVU196639:LVW196639 MFQ196639:MFS196639 MPM196639:MPO196639 MZI196639:MZK196639 NJE196639:NJG196639 NTA196639:NTC196639 OCW196639:OCY196639 OMS196639:OMU196639 OWO196639:OWQ196639 PGK196639:PGM196639 PQG196639:PQI196639 QAC196639:QAE196639 QJY196639:QKA196639 QTU196639:QTW196639 RDQ196639:RDS196639 RNM196639:RNO196639 RXI196639:RXK196639 SHE196639:SHG196639 SRA196639:SRC196639 TAW196639:TAY196639 TKS196639:TKU196639 TUO196639:TUQ196639 UEK196639:UEM196639 UOG196639:UOI196639 UYC196639:UYE196639 VHY196639:VIA196639 VRU196639:VRW196639 WBQ196639:WBS196639 WLM196639:WLO196639 WVI196639:WVK196639 A262174:C262174 IW262175:IY262175 SS262175:SU262175 ACO262175:ACQ262175 AMK262175:AMM262175 AWG262175:AWI262175 BGC262175:BGE262175 BPY262175:BQA262175 BZU262175:BZW262175 CJQ262175:CJS262175 CTM262175:CTO262175 DDI262175:DDK262175 DNE262175:DNG262175 DXA262175:DXC262175 EGW262175:EGY262175 EQS262175:EQU262175 FAO262175:FAQ262175 FKK262175:FKM262175 FUG262175:FUI262175 GEC262175:GEE262175 GNY262175:GOA262175 GXU262175:GXW262175 HHQ262175:HHS262175 HRM262175:HRO262175 IBI262175:IBK262175 ILE262175:ILG262175 IVA262175:IVC262175 JEW262175:JEY262175 JOS262175:JOU262175 JYO262175:JYQ262175 KIK262175:KIM262175 KSG262175:KSI262175 LCC262175:LCE262175 LLY262175:LMA262175 LVU262175:LVW262175 MFQ262175:MFS262175 MPM262175:MPO262175 MZI262175:MZK262175 NJE262175:NJG262175 NTA262175:NTC262175 OCW262175:OCY262175 OMS262175:OMU262175 OWO262175:OWQ262175 PGK262175:PGM262175 PQG262175:PQI262175 QAC262175:QAE262175 QJY262175:QKA262175 QTU262175:QTW262175 RDQ262175:RDS262175 RNM262175:RNO262175 RXI262175:RXK262175 SHE262175:SHG262175 SRA262175:SRC262175 TAW262175:TAY262175 TKS262175:TKU262175 TUO262175:TUQ262175 UEK262175:UEM262175 UOG262175:UOI262175 UYC262175:UYE262175 VHY262175:VIA262175 VRU262175:VRW262175 WBQ262175:WBS262175 WLM262175:WLO262175 WVI262175:WVK262175 A327710:C327710 IW327711:IY327711 SS327711:SU327711 ACO327711:ACQ327711 AMK327711:AMM327711 AWG327711:AWI327711 BGC327711:BGE327711 BPY327711:BQA327711 BZU327711:BZW327711 CJQ327711:CJS327711 CTM327711:CTO327711 DDI327711:DDK327711 DNE327711:DNG327711 DXA327711:DXC327711 EGW327711:EGY327711 EQS327711:EQU327711 FAO327711:FAQ327711 FKK327711:FKM327711 FUG327711:FUI327711 GEC327711:GEE327711 GNY327711:GOA327711 GXU327711:GXW327711 HHQ327711:HHS327711 HRM327711:HRO327711 IBI327711:IBK327711 ILE327711:ILG327711 IVA327711:IVC327711 JEW327711:JEY327711 JOS327711:JOU327711 JYO327711:JYQ327711 KIK327711:KIM327711 KSG327711:KSI327711 LCC327711:LCE327711 LLY327711:LMA327711 LVU327711:LVW327711 MFQ327711:MFS327711 MPM327711:MPO327711 MZI327711:MZK327711 NJE327711:NJG327711 NTA327711:NTC327711 OCW327711:OCY327711 OMS327711:OMU327711 OWO327711:OWQ327711 PGK327711:PGM327711 PQG327711:PQI327711 QAC327711:QAE327711 QJY327711:QKA327711 QTU327711:QTW327711 RDQ327711:RDS327711 RNM327711:RNO327711 RXI327711:RXK327711 SHE327711:SHG327711 SRA327711:SRC327711 TAW327711:TAY327711 TKS327711:TKU327711 TUO327711:TUQ327711 UEK327711:UEM327711 UOG327711:UOI327711 UYC327711:UYE327711 VHY327711:VIA327711 VRU327711:VRW327711 WBQ327711:WBS327711 WLM327711:WLO327711 WVI327711:WVK327711 A393246:C393246 IW393247:IY393247 SS393247:SU393247 ACO393247:ACQ393247 AMK393247:AMM393247 AWG393247:AWI393247 BGC393247:BGE393247 BPY393247:BQA393247 BZU393247:BZW393247 CJQ393247:CJS393247 CTM393247:CTO393247 DDI393247:DDK393247 DNE393247:DNG393247 DXA393247:DXC393247 EGW393247:EGY393247 EQS393247:EQU393247 FAO393247:FAQ393247 FKK393247:FKM393247 FUG393247:FUI393247 GEC393247:GEE393247 GNY393247:GOA393247 GXU393247:GXW393247 HHQ393247:HHS393247 HRM393247:HRO393247 IBI393247:IBK393247 ILE393247:ILG393247 IVA393247:IVC393247 JEW393247:JEY393247 JOS393247:JOU393247 JYO393247:JYQ393247 KIK393247:KIM393247 KSG393247:KSI393247 LCC393247:LCE393247 LLY393247:LMA393247 LVU393247:LVW393247 MFQ393247:MFS393247 MPM393247:MPO393247 MZI393247:MZK393247 NJE393247:NJG393247 NTA393247:NTC393247 OCW393247:OCY393247 OMS393247:OMU393247 OWO393247:OWQ393247 PGK393247:PGM393247 PQG393247:PQI393247 QAC393247:QAE393247 QJY393247:QKA393247 QTU393247:QTW393247 RDQ393247:RDS393247 RNM393247:RNO393247 RXI393247:RXK393247 SHE393247:SHG393247 SRA393247:SRC393247 TAW393247:TAY393247 TKS393247:TKU393247 TUO393247:TUQ393247 UEK393247:UEM393247 UOG393247:UOI393247 UYC393247:UYE393247 VHY393247:VIA393247 VRU393247:VRW393247 WBQ393247:WBS393247 WLM393247:WLO393247 WVI393247:WVK393247 A458782:C458782 IW458783:IY458783 SS458783:SU458783 ACO458783:ACQ458783 AMK458783:AMM458783 AWG458783:AWI458783 BGC458783:BGE458783 BPY458783:BQA458783 BZU458783:BZW458783 CJQ458783:CJS458783 CTM458783:CTO458783 DDI458783:DDK458783 DNE458783:DNG458783 DXA458783:DXC458783 EGW458783:EGY458783 EQS458783:EQU458783 FAO458783:FAQ458783 FKK458783:FKM458783 FUG458783:FUI458783 GEC458783:GEE458783 GNY458783:GOA458783 GXU458783:GXW458783 HHQ458783:HHS458783 HRM458783:HRO458783 IBI458783:IBK458783 ILE458783:ILG458783 IVA458783:IVC458783 JEW458783:JEY458783 JOS458783:JOU458783 JYO458783:JYQ458783 KIK458783:KIM458783 KSG458783:KSI458783 LCC458783:LCE458783 LLY458783:LMA458783 LVU458783:LVW458783 MFQ458783:MFS458783 MPM458783:MPO458783 MZI458783:MZK458783 NJE458783:NJG458783 NTA458783:NTC458783 OCW458783:OCY458783 OMS458783:OMU458783 OWO458783:OWQ458783 PGK458783:PGM458783 PQG458783:PQI458783 QAC458783:QAE458783 QJY458783:QKA458783 QTU458783:QTW458783 RDQ458783:RDS458783 RNM458783:RNO458783 RXI458783:RXK458783 SHE458783:SHG458783 SRA458783:SRC458783 TAW458783:TAY458783 TKS458783:TKU458783 TUO458783:TUQ458783 UEK458783:UEM458783 UOG458783:UOI458783 UYC458783:UYE458783 VHY458783:VIA458783 VRU458783:VRW458783 WBQ458783:WBS458783 WLM458783:WLO458783 WVI458783:WVK458783 A524318:C524318 IW524319:IY524319 SS524319:SU524319 ACO524319:ACQ524319 AMK524319:AMM524319 AWG524319:AWI524319 BGC524319:BGE524319 BPY524319:BQA524319 BZU524319:BZW524319 CJQ524319:CJS524319 CTM524319:CTO524319 DDI524319:DDK524319 DNE524319:DNG524319 DXA524319:DXC524319 EGW524319:EGY524319 EQS524319:EQU524319 FAO524319:FAQ524319 FKK524319:FKM524319 FUG524319:FUI524319 GEC524319:GEE524319 GNY524319:GOA524319 GXU524319:GXW524319 HHQ524319:HHS524319 HRM524319:HRO524319 IBI524319:IBK524319 ILE524319:ILG524319 IVA524319:IVC524319 JEW524319:JEY524319 JOS524319:JOU524319 JYO524319:JYQ524319 KIK524319:KIM524319 KSG524319:KSI524319 LCC524319:LCE524319 LLY524319:LMA524319 LVU524319:LVW524319 MFQ524319:MFS524319 MPM524319:MPO524319 MZI524319:MZK524319 NJE524319:NJG524319 NTA524319:NTC524319 OCW524319:OCY524319 OMS524319:OMU524319 OWO524319:OWQ524319 PGK524319:PGM524319 PQG524319:PQI524319 QAC524319:QAE524319 QJY524319:QKA524319 QTU524319:QTW524319 RDQ524319:RDS524319 RNM524319:RNO524319 RXI524319:RXK524319 SHE524319:SHG524319 SRA524319:SRC524319 TAW524319:TAY524319 TKS524319:TKU524319 TUO524319:TUQ524319 UEK524319:UEM524319 UOG524319:UOI524319 UYC524319:UYE524319 VHY524319:VIA524319 VRU524319:VRW524319 WBQ524319:WBS524319 WLM524319:WLO524319 WVI524319:WVK524319 A589854:C589854 IW589855:IY589855 SS589855:SU589855 ACO589855:ACQ589855 AMK589855:AMM589855 AWG589855:AWI589855 BGC589855:BGE589855 BPY589855:BQA589855 BZU589855:BZW589855 CJQ589855:CJS589855 CTM589855:CTO589855 DDI589855:DDK589855 DNE589855:DNG589855 DXA589855:DXC589855 EGW589855:EGY589855 EQS589855:EQU589855 FAO589855:FAQ589855 FKK589855:FKM589855 FUG589855:FUI589855 GEC589855:GEE589855 GNY589855:GOA589855 GXU589855:GXW589855 HHQ589855:HHS589855 HRM589855:HRO589855 IBI589855:IBK589855 ILE589855:ILG589855 IVA589855:IVC589855 JEW589855:JEY589855 JOS589855:JOU589855 JYO589855:JYQ589855 KIK589855:KIM589855 KSG589855:KSI589855 LCC589855:LCE589855 LLY589855:LMA589855 LVU589855:LVW589855 MFQ589855:MFS589855 MPM589855:MPO589855 MZI589855:MZK589855 NJE589855:NJG589855 NTA589855:NTC589855 OCW589855:OCY589855 OMS589855:OMU589855 OWO589855:OWQ589855 PGK589855:PGM589855 PQG589855:PQI589855 QAC589855:QAE589855 QJY589855:QKA589855 QTU589855:QTW589855 RDQ589855:RDS589855 RNM589855:RNO589855 RXI589855:RXK589855 SHE589855:SHG589855 SRA589855:SRC589855 TAW589855:TAY589855 TKS589855:TKU589855 TUO589855:TUQ589855 UEK589855:UEM589855 UOG589855:UOI589855 UYC589855:UYE589855 VHY589855:VIA589855 VRU589855:VRW589855 WBQ589855:WBS589855 WLM589855:WLO589855 WVI589855:WVK589855 A655390:C655390 IW655391:IY655391 SS655391:SU655391 ACO655391:ACQ655391 AMK655391:AMM655391 AWG655391:AWI655391 BGC655391:BGE655391 BPY655391:BQA655391 BZU655391:BZW655391 CJQ655391:CJS655391 CTM655391:CTO655391 DDI655391:DDK655391 DNE655391:DNG655391 DXA655391:DXC655391 EGW655391:EGY655391 EQS655391:EQU655391 FAO655391:FAQ655391 FKK655391:FKM655391 FUG655391:FUI655391 GEC655391:GEE655391 GNY655391:GOA655391 GXU655391:GXW655391 HHQ655391:HHS655391 HRM655391:HRO655391 IBI655391:IBK655391 ILE655391:ILG655391 IVA655391:IVC655391 JEW655391:JEY655391 JOS655391:JOU655391 JYO655391:JYQ655391 KIK655391:KIM655391 KSG655391:KSI655391 LCC655391:LCE655391 LLY655391:LMA655391 LVU655391:LVW655391 MFQ655391:MFS655391 MPM655391:MPO655391 MZI655391:MZK655391 NJE655391:NJG655391 NTA655391:NTC655391 OCW655391:OCY655391 OMS655391:OMU655391 OWO655391:OWQ655391 PGK655391:PGM655391 PQG655391:PQI655391 QAC655391:QAE655391 QJY655391:QKA655391 QTU655391:QTW655391 RDQ655391:RDS655391 RNM655391:RNO655391 RXI655391:RXK655391 SHE655391:SHG655391 SRA655391:SRC655391 TAW655391:TAY655391 TKS655391:TKU655391 TUO655391:TUQ655391 UEK655391:UEM655391 UOG655391:UOI655391 UYC655391:UYE655391 VHY655391:VIA655391 VRU655391:VRW655391 WBQ655391:WBS655391 WLM655391:WLO655391 WVI655391:WVK655391 A720926:C720926 IW720927:IY720927 SS720927:SU720927 ACO720927:ACQ720927 AMK720927:AMM720927 AWG720927:AWI720927 BGC720927:BGE720927 BPY720927:BQA720927 BZU720927:BZW720927 CJQ720927:CJS720927 CTM720927:CTO720927 DDI720927:DDK720927 DNE720927:DNG720927 DXA720927:DXC720927 EGW720927:EGY720927 EQS720927:EQU720927 FAO720927:FAQ720927 FKK720927:FKM720927 FUG720927:FUI720927 GEC720927:GEE720927 GNY720927:GOA720927 GXU720927:GXW720927 HHQ720927:HHS720927 HRM720927:HRO720927 IBI720927:IBK720927 ILE720927:ILG720927 IVA720927:IVC720927 JEW720927:JEY720927 JOS720927:JOU720927 JYO720927:JYQ720927 KIK720927:KIM720927 KSG720927:KSI720927 LCC720927:LCE720927 LLY720927:LMA720927 LVU720927:LVW720927 MFQ720927:MFS720927 MPM720927:MPO720927 MZI720927:MZK720927 NJE720927:NJG720927 NTA720927:NTC720927 OCW720927:OCY720927 OMS720927:OMU720927 OWO720927:OWQ720927 PGK720927:PGM720927 PQG720927:PQI720927 QAC720927:QAE720927 QJY720927:QKA720927 QTU720927:QTW720927 RDQ720927:RDS720927 RNM720927:RNO720927 RXI720927:RXK720927 SHE720927:SHG720927 SRA720927:SRC720927 TAW720927:TAY720927 TKS720927:TKU720927 TUO720927:TUQ720927 UEK720927:UEM720927 UOG720927:UOI720927 UYC720927:UYE720927 VHY720927:VIA720927 VRU720927:VRW720927 WBQ720927:WBS720927 WLM720927:WLO720927 WVI720927:WVK720927 A786462:C786462 IW786463:IY786463 SS786463:SU786463 ACO786463:ACQ786463 AMK786463:AMM786463 AWG786463:AWI786463 BGC786463:BGE786463 BPY786463:BQA786463 BZU786463:BZW786463 CJQ786463:CJS786463 CTM786463:CTO786463 DDI786463:DDK786463 DNE786463:DNG786463 DXA786463:DXC786463 EGW786463:EGY786463 EQS786463:EQU786463 FAO786463:FAQ786463 FKK786463:FKM786463 FUG786463:FUI786463 GEC786463:GEE786463 GNY786463:GOA786463 GXU786463:GXW786463 HHQ786463:HHS786463 HRM786463:HRO786463 IBI786463:IBK786463 ILE786463:ILG786463 IVA786463:IVC786463 JEW786463:JEY786463 JOS786463:JOU786463 JYO786463:JYQ786463 KIK786463:KIM786463 KSG786463:KSI786463 LCC786463:LCE786463 LLY786463:LMA786463 LVU786463:LVW786463 MFQ786463:MFS786463 MPM786463:MPO786463 MZI786463:MZK786463 NJE786463:NJG786463 NTA786463:NTC786463 OCW786463:OCY786463 OMS786463:OMU786463 OWO786463:OWQ786463 PGK786463:PGM786463 PQG786463:PQI786463 QAC786463:QAE786463 QJY786463:QKA786463 QTU786463:QTW786463 RDQ786463:RDS786463 RNM786463:RNO786463 RXI786463:RXK786463 SHE786463:SHG786463 SRA786463:SRC786463 TAW786463:TAY786463 TKS786463:TKU786463 TUO786463:TUQ786463 UEK786463:UEM786463 UOG786463:UOI786463 UYC786463:UYE786463 VHY786463:VIA786463 VRU786463:VRW786463 WBQ786463:WBS786463 WLM786463:WLO786463 WVI786463:WVK786463 A851998:C851998 IW851999:IY851999 SS851999:SU851999 ACO851999:ACQ851999 AMK851999:AMM851999 AWG851999:AWI851999 BGC851999:BGE851999 BPY851999:BQA851999 BZU851999:BZW851999 CJQ851999:CJS851999 CTM851999:CTO851999 DDI851999:DDK851999 DNE851999:DNG851999 DXA851999:DXC851999 EGW851999:EGY851999 EQS851999:EQU851999 FAO851999:FAQ851999 FKK851999:FKM851999 FUG851999:FUI851999 GEC851999:GEE851999 GNY851999:GOA851999 GXU851999:GXW851999 HHQ851999:HHS851999 HRM851999:HRO851999 IBI851999:IBK851999 ILE851999:ILG851999 IVA851999:IVC851999 JEW851999:JEY851999 JOS851999:JOU851999 JYO851999:JYQ851999 KIK851999:KIM851999 KSG851999:KSI851999 LCC851999:LCE851999 LLY851999:LMA851999 LVU851999:LVW851999 MFQ851999:MFS851999 MPM851999:MPO851999 MZI851999:MZK851999 NJE851999:NJG851999 NTA851999:NTC851999 OCW851999:OCY851999 OMS851999:OMU851999 OWO851999:OWQ851999 PGK851999:PGM851999 PQG851999:PQI851999 QAC851999:QAE851999 QJY851999:QKA851999 QTU851999:QTW851999 RDQ851999:RDS851999 RNM851999:RNO851999 RXI851999:RXK851999 SHE851999:SHG851999 SRA851999:SRC851999 TAW851999:TAY851999 TKS851999:TKU851999 TUO851999:TUQ851999 UEK851999:UEM851999 UOG851999:UOI851999 UYC851999:UYE851999 VHY851999:VIA851999 VRU851999:VRW851999 WBQ851999:WBS851999 WLM851999:WLO851999 WVI851999:WVK851999 A917534:C917534 IW917535:IY917535 SS917535:SU917535 ACO917535:ACQ917535 AMK917535:AMM917535 AWG917535:AWI917535 BGC917535:BGE917535 BPY917535:BQA917535 BZU917535:BZW917535 CJQ917535:CJS917535 CTM917535:CTO917535 DDI917535:DDK917535 DNE917535:DNG917535 DXA917535:DXC917535 EGW917535:EGY917535 EQS917535:EQU917535 FAO917535:FAQ917535 FKK917535:FKM917535 FUG917535:FUI917535 GEC917535:GEE917535 GNY917535:GOA917535 GXU917535:GXW917535 HHQ917535:HHS917535 HRM917535:HRO917535 IBI917535:IBK917535 ILE917535:ILG917535 IVA917535:IVC917535 JEW917535:JEY917535 JOS917535:JOU917535 JYO917535:JYQ917535 KIK917535:KIM917535 KSG917535:KSI917535 LCC917535:LCE917535 LLY917535:LMA917535 LVU917535:LVW917535 MFQ917535:MFS917535 MPM917535:MPO917535 MZI917535:MZK917535 NJE917535:NJG917535 NTA917535:NTC917535 OCW917535:OCY917535 OMS917535:OMU917535 OWO917535:OWQ917535 PGK917535:PGM917535 PQG917535:PQI917535 QAC917535:QAE917535 QJY917535:QKA917535 QTU917535:QTW917535 RDQ917535:RDS917535 RNM917535:RNO917535 RXI917535:RXK917535 SHE917535:SHG917535 SRA917535:SRC917535 TAW917535:TAY917535 TKS917535:TKU917535 TUO917535:TUQ917535 UEK917535:UEM917535 UOG917535:UOI917535 UYC917535:UYE917535 VHY917535:VIA917535 VRU917535:VRW917535 WBQ917535:WBS917535 WLM917535:WLO917535 WVI917535:WVK917535 A983070:C983070 IW983071:IY983071 SS983071:SU983071 ACO983071:ACQ983071 AMK983071:AMM983071 AWG983071:AWI983071 BGC983071:BGE983071 BPY983071:BQA983071 BZU983071:BZW983071 CJQ983071:CJS983071 CTM983071:CTO983071 DDI983071:DDK983071 DNE983071:DNG983071 DXA983071:DXC983071 EGW983071:EGY983071 EQS983071:EQU983071 FAO983071:FAQ983071 FKK983071:FKM983071 FUG983071:FUI983071 GEC983071:GEE983071 GNY983071:GOA983071 GXU983071:GXW983071 HHQ983071:HHS983071 HRM983071:HRO983071 IBI983071:IBK983071 ILE983071:ILG983071 IVA983071:IVC983071 JEW983071:JEY983071 JOS983071:JOU983071 JYO983071:JYQ983071 KIK983071:KIM983071 KSG983071:KSI983071 LCC983071:LCE983071 LLY983071:LMA983071 LVU983071:LVW983071 MFQ983071:MFS983071 MPM983071:MPO983071 MZI983071:MZK983071 NJE983071:NJG983071 NTA983071:NTC983071 OCW983071:OCY983071 OMS983071:OMU983071 OWO983071:OWQ983071 PGK983071:PGM983071 PQG983071:PQI983071 QAC983071:QAE983071 QJY983071:QKA983071 QTU983071:QTW983071 RDQ983071:RDS983071 RNM983071:RNO983071 RXI983071:RXK983071 SHE983071:SHG983071 SRA983071:SRC983071 TAW983071:TAY983071 TKS983071:TKU983071 TUO983071:TUQ983071 UEK983071:UEM983071 UOG983071:UOI983071 UYC983071:UYE983071 VHY983071:VIA983071 VRU983071:VRW983071 WBQ983071:WBS983071 WLM983071:WLO983071 WVI983071:WVK983071"/>
    <dataValidation allowBlank="1" showInputMessage="1" showErrorMessage="1" prompt="Adresse complète de l'organisme de la personne indépendante" sqref="A30:C30 IW30:IY30 SS30:SU30 ACO30:ACQ30 AMK30:AMM30 AWG30:AWI30 BGC30:BGE30 BPY30:BQA30 BZU30:BZW30 CJQ30:CJS30 CTM30:CTO30 DDI30:DDK30 DNE30:DNG30 DXA30:DXC30 EGW30:EGY30 EQS30:EQU30 FAO30:FAQ30 FKK30:FKM30 FUG30:FUI30 GEC30:GEE30 GNY30:GOA30 GXU30:GXW30 HHQ30:HHS30 HRM30:HRO30 IBI30:IBK30 ILE30:ILG30 IVA30:IVC30 JEW30:JEY30 JOS30:JOU30 JYO30:JYQ30 KIK30:KIM30 KSG30:KSI30 LCC30:LCE30 LLY30:LMA30 LVU30:LVW30 MFQ30:MFS30 MPM30:MPO30 MZI30:MZK30 NJE30:NJG30 NTA30:NTC30 OCW30:OCY30 OMS30:OMU30 OWO30:OWQ30 PGK30:PGM30 PQG30:PQI30 QAC30:QAE30 QJY30:QKA30 QTU30:QTW30 RDQ30:RDS30 RNM30:RNO30 RXI30:RXK30 SHE30:SHG30 SRA30:SRC30 TAW30:TAY30 TKS30:TKU30 TUO30:TUQ30 UEK30:UEM30 UOG30:UOI30 UYC30:UYE30 VHY30:VIA30 VRU30:VRW30 WBQ30:WBS30 WLM30:WLO30 WVI30:WVK30 A65565:C65565 IW65566:IY65566 SS65566:SU65566 ACO65566:ACQ65566 AMK65566:AMM65566 AWG65566:AWI65566 BGC65566:BGE65566 BPY65566:BQA65566 BZU65566:BZW65566 CJQ65566:CJS65566 CTM65566:CTO65566 DDI65566:DDK65566 DNE65566:DNG65566 DXA65566:DXC65566 EGW65566:EGY65566 EQS65566:EQU65566 FAO65566:FAQ65566 FKK65566:FKM65566 FUG65566:FUI65566 GEC65566:GEE65566 GNY65566:GOA65566 GXU65566:GXW65566 HHQ65566:HHS65566 HRM65566:HRO65566 IBI65566:IBK65566 ILE65566:ILG65566 IVA65566:IVC65566 JEW65566:JEY65566 JOS65566:JOU65566 JYO65566:JYQ65566 KIK65566:KIM65566 KSG65566:KSI65566 LCC65566:LCE65566 LLY65566:LMA65566 LVU65566:LVW65566 MFQ65566:MFS65566 MPM65566:MPO65566 MZI65566:MZK65566 NJE65566:NJG65566 NTA65566:NTC65566 OCW65566:OCY65566 OMS65566:OMU65566 OWO65566:OWQ65566 PGK65566:PGM65566 PQG65566:PQI65566 QAC65566:QAE65566 QJY65566:QKA65566 QTU65566:QTW65566 RDQ65566:RDS65566 RNM65566:RNO65566 RXI65566:RXK65566 SHE65566:SHG65566 SRA65566:SRC65566 TAW65566:TAY65566 TKS65566:TKU65566 TUO65566:TUQ65566 UEK65566:UEM65566 UOG65566:UOI65566 UYC65566:UYE65566 VHY65566:VIA65566 VRU65566:VRW65566 WBQ65566:WBS65566 WLM65566:WLO65566 WVI65566:WVK65566 A131101:C131101 IW131102:IY131102 SS131102:SU131102 ACO131102:ACQ131102 AMK131102:AMM131102 AWG131102:AWI131102 BGC131102:BGE131102 BPY131102:BQA131102 BZU131102:BZW131102 CJQ131102:CJS131102 CTM131102:CTO131102 DDI131102:DDK131102 DNE131102:DNG131102 DXA131102:DXC131102 EGW131102:EGY131102 EQS131102:EQU131102 FAO131102:FAQ131102 FKK131102:FKM131102 FUG131102:FUI131102 GEC131102:GEE131102 GNY131102:GOA131102 GXU131102:GXW131102 HHQ131102:HHS131102 HRM131102:HRO131102 IBI131102:IBK131102 ILE131102:ILG131102 IVA131102:IVC131102 JEW131102:JEY131102 JOS131102:JOU131102 JYO131102:JYQ131102 KIK131102:KIM131102 KSG131102:KSI131102 LCC131102:LCE131102 LLY131102:LMA131102 LVU131102:LVW131102 MFQ131102:MFS131102 MPM131102:MPO131102 MZI131102:MZK131102 NJE131102:NJG131102 NTA131102:NTC131102 OCW131102:OCY131102 OMS131102:OMU131102 OWO131102:OWQ131102 PGK131102:PGM131102 PQG131102:PQI131102 QAC131102:QAE131102 QJY131102:QKA131102 QTU131102:QTW131102 RDQ131102:RDS131102 RNM131102:RNO131102 RXI131102:RXK131102 SHE131102:SHG131102 SRA131102:SRC131102 TAW131102:TAY131102 TKS131102:TKU131102 TUO131102:TUQ131102 UEK131102:UEM131102 UOG131102:UOI131102 UYC131102:UYE131102 VHY131102:VIA131102 VRU131102:VRW131102 WBQ131102:WBS131102 WLM131102:WLO131102 WVI131102:WVK131102 A196637:C196637 IW196638:IY196638 SS196638:SU196638 ACO196638:ACQ196638 AMK196638:AMM196638 AWG196638:AWI196638 BGC196638:BGE196638 BPY196638:BQA196638 BZU196638:BZW196638 CJQ196638:CJS196638 CTM196638:CTO196638 DDI196638:DDK196638 DNE196638:DNG196638 DXA196638:DXC196638 EGW196638:EGY196638 EQS196638:EQU196638 FAO196638:FAQ196638 FKK196638:FKM196638 FUG196638:FUI196638 GEC196638:GEE196638 GNY196638:GOA196638 GXU196638:GXW196638 HHQ196638:HHS196638 HRM196638:HRO196638 IBI196638:IBK196638 ILE196638:ILG196638 IVA196638:IVC196638 JEW196638:JEY196638 JOS196638:JOU196638 JYO196638:JYQ196638 KIK196638:KIM196638 KSG196638:KSI196638 LCC196638:LCE196638 LLY196638:LMA196638 LVU196638:LVW196638 MFQ196638:MFS196638 MPM196638:MPO196638 MZI196638:MZK196638 NJE196638:NJG196638 NTA196638:NTC196638 OCW196638:OCY196638 OMS196638:OMU196638 OWO196638:OWQ196638 PGK196638:PGM196638 PQG196638:PQI196638 QAC196638:QAE196638 QJY196638:QKA196638 QTU196638:QTW196638 RDQ196638:RDS196638 RNM196638:RNO196638 RXI196638:RXK196638 SHE196638:SHG196638 SRA196638:SRC196638 TAW196638:TAY196638 TKS196638:TKU196638 TUO196638:TUQ196638 UEK196638:UEM196638 UOG196638:UOI196638 UYC196638:UYE196638 VHY196638:VIA196638 VRU196638:VRW196638 WBQ196638:WBS196638 WLM196638:WLO196638 WVI196638:WVK196638 A262173:C262173 IW262174:IY262174 SS262174:SU262174 ACO262174:ACQ262174 AMK262174:AMM262174 AWG262174:AWI262174 BGC262174:BGE262174 BPY262174:BQA262174 BZU262174:BZW262174 CJQ262174:CJS262174 CTM262174:CTO262174 DDI262174:DDK262174 DNE262174:DNG262174 DXA262174:DXC262174 EGW262174:EGY262174 EQS262174:EQU262174 FAO262174:FAQ262174 FKK262174:FKM262174 FUG262174:FUI262174 GEC262174:GEE262174 GNY262174:GOA262174 GXU262174:GXW262174 HHQ262174:HHS262174 HRM262174:HRO262174 IBI262174:IBK262174 ILE262174:ILG262174 IVA262174:IVC262174 JEW262174:JEY262174 JOS262174:JOU262174 JYO262174:JYQ262174 KIK262174:KIM262174 KSG262174:KSI262174 LCC262174:LCE262174 LLY262174:LMA262174 LVU262174:LVW262174 MFQ262174:MFS262174 MPM262174:MPO262174 MZI262174:MZK262174 NJE262174:NJG262174 NTA262174:NTC262174 OCW262174:OCY262174 OMS262174:OMU262174 OWO262174:OWQ262174 PGK262174:PGM262174 PQG262174:PQI262174 QAC262174:QAE262174 QJY262174:QKA262174 QTU262174:QTW262174 RDQ262174:RDS262174 RNM262174:RNO262174 RXI262174:RXK262174 SHE262174:SHG262174 SRA262174:SRC262174 TAW262174:TAY262174 TKS262174:TKU262174 TUO262174:TUQ262174 UEK262174:UEM262174 UOG262174:UOI262174 UYC262174:UYE262174 VHY262174:VIA262174 VRU262174:VRW262174 WBQ262174:WBS262174 WLM262174:WLO262174 WVI262174:WVK262174 A327709:C327709 IW327710:IY327710 SS327710:SU327710 ACO327710:ACQ327710 AMK327710:AMM327710 AWG327710:AWI327710 BGC327710:BGE327710 BPY327710:BQA327710 BZU327710:BZW327710 CJQ327710:CJS327710 CTM327710:CTO327710 DDI327710:DDK327710 DNE327710:DNG327710 DXA327710:DXC327710 EGW327710:EGY327710 EQS327710:EQU327710 FAO327710:FAQ327710 FKK327710:FKM327710 FUG327710:FUI327710 GEC327710:GEE327710 GNY327710:GOA327710 GXU327710:GXW327710 HHQ327710:HHS327710 HRM327710:HRO327710 IBI327710:IBK327710 ILE327710:ILG327710 IVA327710:IVC327710 JEW327710:JEY327710 JOS327710:JOU327710 JYO327710:JYQ327710 KIK327710:KIM327710 KSG327710:KSI327710 LCC327710:LCE327710 LLY327710:LMA327710 LVU327710:LVW327710 MFQ327710:MFS327710 MPM327710:MPO327710 MZI327710:MZK327710 NJE327710:NJG327710 NTA327710:NTC327710 OCW327710:OCY327710 OMS327710:OMU327710 OWO327710:OWQ327710 PGK327710:PGM327710 PQG327710:PQI327710 QAC327710:QAE327710 QJY327710:QKA327710 QTU327710:QTW327710 RDQ327710:RDS327710 RNM327710:RNO327710 RXI327710:RXK327710 SHE327710:SHG327710 SRA327710:SRC327710 TAW327710:TAY327710 TKS327710:TKU327710 TUO327710:TUQ327710 UEK327710:UEM327710 UOG327710:UOI327710 UYC327710:UYE327710 VHY327710:VIA327710 VRU327710:VRW327710 WBQ327710:WBS327710 WLM327710:WLO327710 WVI327710:WVK327710 A393245:C393245 IW393246:IY393246 SS393246:SU393246 ACO393246:ACQ393246 AMK393246:AMM393246 AWG393246:AWI393246 BGC393246:BGE393246 BPY393246:BQA393246 BZU393246:BZW393246 CJQ393246:CJS393246 CTM393246:CTO393246 DDI393246:DDK393246 DNE393246:DNG393246 DXA393246:DXC393246 EGW393246:EGY393246 EQS393246:EQU393246 FAO393246:FAQ393246 FKK393246:FKM393246 FUG393246:FUI393246 GEC393246:GEE393246 GNY393246:GOA393246 GXU393246:GXW393246 HHQ393246:HHS393246 HRM393246:HRO393246 IBI393246:IBK393246 ILE393246:ILG393246 IVA393246:IVC393246 JEW393246:JEY393246 JOS393246:JOU393246 JYO393246:JYQ393246 KIK393246:KIM393246 KSG393246:KSI393246 LCC393246:LCE393246 LLY393246:LMA393246 LVU393246:LVW393246 MFQ393246:MFS393246 MPM393246:MPO393246 MZI393246:MZK393246 NJE393246:NJG393246 NTA393246:NTC393246 OCW393246:OCY393246 OMS393246:OMU393246 OWO393246:OWQ393246 PGK393246:PGM393246 PQG393246:PQI393246 QAC393246:QAE393246 QJY393246:QKA393246 QTU393246:QTW393246 RDQ393246:RDS393246 RNM393246:RNO393246 RXI393246:RXK393246 SHE393246:SHG393246 SRA393246:SRC393246 TAW393246:TAY393246 TKS393246:TKU393246 TUO393246:TUQ393246 UEK393246:UEM393246 UOG393246:UOI393246 UYC393246:UYE393246 VHY393246:VIA393246 VRU393246:VRW393246 WBQ393246:WBS393246 WLM393246:WLO393246 WVI393246:WVK393246 A458781:C458781 IW458782:IY458782 SS458782:SU458782 ACO458782:ACQ458782 AMK458782:AMM458782 AWG458782:AWI458782 BGC458782:BGE458782 BPY458782:BQA458782 BZU458782:BZW458782 CJQ458782:CJS458782 CTM458782:CTO458782 DDI458782:DDK458782 DNE458782:DNG458782 DXA458782:DXC458782 EGW458782:EGY458782 EQS458782:EQU458782 FAO458782:FAQ458782 FKK458782:FKM458782 FUG458782:FUI458782 GEC458782:GEE458782 GNY458782:GOA458782 GXU458782:GXW458782 HHQ458782:HHS458782 HRM458782:HRO458782 IBI458782:IBK458782 ILE458782:ILG458782 IVA458782:IVC458782 JEW458782:JEY458782 JOS458782:JOU458782 JYO458782:JYQ458782 KIK458782:KIM458782 KSG458782:KSI458782 LCC458782:LCE458782 LLY458782:LMA458782 LVU458782:LVW458782 MFQ458782:MFS458782 MPM458782:MPO458782 MZI458782:MZK458782 NJE458782:NJG458782 NTA458782:NTC458782 OCW458782:OCY458782 OMS458782:OMU458782 OWO458782:OWQ458782 PGK458782:PGM458782 PQG458782:PQI458782 QAC458782:QAE458782 QJY458782:QKA458782 QTU458782:QTW458782 RDQ458782:RDS458782 RNM458782:RNO458782 RXI458782:RXK458782 SHE458782:SHG458782 SRA458782:SRC458782 TAW458782:TAY458782 TKS458782:TKU458782 TUO458782:TUQ458782 UEK458782:UEM458782 UOG458782:UOI458782 UYC458782:UYE458782 VHY458782:VIA458782 VRU458782:VRW458782 WBQ458782:WBS458782 WLM458782:WLO458782 WVI458782:WVK458782 A524317:C524317 IW524318:IY524318 SS524318:SU524318 ACO524318:ACQ524318 AMK524318:AMM524318 AWG524318:AWI524318 BGC524318:BGE524318 BPY524318:BQA524318 BZU524318:BZW524318 CJQ524318:CJS524318 CTM524318:CTO524318 DDI524318:DDK524318 DNE524318:DNG524318 DXA524318:DXC524318 EGW524318:EGY524318 EQS524318:EQU524318 FAO524318:FAQ524318 FKK524318:FKM524318 FUG524318:FUI524318 GEC524318:GEE524318 GNY524318:GOA524318 GXU524318:GXW524318 HHQ524318:HHS524318 HRM524318:HRO524318 IBI524318:IBK524318 ILE524318:ILG524318 IVA524318:IVC524318 JEW524318:JEY524318 JOS524318:JOU524318 JYO524318:JYQ524318 KIK524318:KIM524318 KSG524318:KSI524318 LCC524318:LCE524318 LLY524318:LMA524318 LVU524318:LVW524318 MFQ524318:MFS524318 MPM524318:MPO524318 MZI524318:MZK524318 NJE524318:NJG524318 NTA524318:NTC524318 OCW524318:OCY524318 OMS524318:OMU524318 OWO524318:OWQ524318 PGK524318:PGM524318 PQG524318:PQI524318 QAC524318:QAE524318 QJY524318:QKA524318 QTU524318:QTW524318 RDQ524318:RDS524318 RNM524318:RNO524318 RXI524318:RXK524318 SHE524318:SHG524318 SRA524318:SRC524318 TAW524318:TAY524318 TKS524318:TKU524318 TUO524318:TUQ524318 UEK524318:UEM524318 UOG524318:UOI524318 UYC524318:UYE524318 VHY524318:VIA524318 VRU524318:VRW524318 WBQ524318:WBS524318 WLM524318:WLO524318 WVI524318:WVK524318 A589853:C589853 IW589854:IY589854 SS589854:SU589854 ACO589854:ACQ589854 AMK589854:AMM589854 AWG589854:AWI589854 BGC589854:BGE589854 BPY589854:BQA589854 BZU589854:BZW589854 CJQ589854:CJS589854 CTM589854:CTO589854 DDI589854:DDK589854 DNE589854:DNG589854 DXA589854:DXC589854 EGW589854:EGY589854 EQS589854:EQU589854 FAO589854:FAQ589854 FKK589854:FKM589854 FUG589854:FUI589854 GEC589854:GEE589854 GNY589854:GOA589854 GXU589854:GXW589854 HHQ589854:HHS589854 HRM589854:HRO589854 IBI589854:IBK589854 ILE589854:ILG589854 IVA589854:IVC589854 JEW589854:JEY589854 JOS589854:JOU589854 JYO589854:JYQ589854 KIK589854:KIM589854 KSG589854:KSI589854 LCC589854:LCE589854 LLY589854:LMA589854 LVU589854:LVW589854 MFQ589854:MFS589854 MPM589854:MPO589854 MZI589854:MZK589854 NJE589854:NJG589854 NTA589854:NTC589854 OCW589854:OCY589854 OMS589854:OMU589854 OWO589854:OWQ589854 PGK589854:PGM589854 PQG589854:PQI589854 QAC589854:QAE589854 QJY589854:QKA589854 QTU589854:QTW589854 RDQ589854:RDS589854 RNM589854:RNO589854 RXI589854:RXK589854 SHE589854:SHG589854 SRA589854:SRC589854 TAW589854:TAY589854 TKS589854:TKU589854 TUO589854:TUQ589854 UEK589854:UEM589854 UOG589854:UOI589854 UYC589854:UYE589854 VHY589854:VIA589854 VRU589854:VRW589854 WBQ589854:WBS589854 WLM589854:WLO589854 WVI589854:WVK589854 A655389:C655389 IW655390:IY655390 SS655390:SU655390 ACO655390:ACQ655390 AMK655390:AMM655390 AWG655390:AWI655390 BGC655390:BGE655390 BPY655390:BQA655390 BZU655390:BZW655390 CJQ655390:CJS655390 CTM655390:CTO655390 DDI655390:DDK655390 DNE655390:DNG655390 DXA655390:DXC655390 EGW655390:EGY655390 EQS655390:EQU655390 FAO655390:FAQ655390 FKK655390:FKM655390 FUG655390:FUI655390 GEC655390:GEE655390 GNY655390:GOA655390 GXU655390:GXW655390 HHQ655390:HHS655390 HRM655390:HRO655390 IBI655390:IBK655390 ILE655390:ILG655390 IVA655390:IVC655390 JEW655390:JEY655390 JOS655390:JOU655390 JYO655390:JYQ655390 KIK655390:KIM655390 KSG655390:KSI655390 LCC655390:LCE655390 LLY655390:LMA655390 LVU655390:LVW655390 MFQ655390:MFS655390 MPM655390:MPO655390 MZI655390:MZK655390 NJE655390:NJG655390 NTA655390:NTC655390 OCW655390:OCY655390 OMS655390:OMU655390 OWO655390:OWQ655390 PGK655390:PGM655390 PQG655390:PQI655390 QAC655390:QAE655390 QJY655390:QKA655390 QTU655390:QTW655390 RDQ655390:RDS655390 RNM655390:RNO655390 RXI655390:RXK655390 SHE655390:SHG655390 SRA655390:SRC655390 TAW655390:TAY655390 TKS655390:TKU655390 TUO655390:TUQ655390 UEK655390:UEM655390 UOG655390:UOI655390 UYC655390:UYE655390 VHY655390:VIA655390 VRU655390:VRW655390 WBQ655390:WBS655390 WLM655390:WLO655390 WVI655390:WVK655390 A720925:C720925 IW720926:IY720926 SS720926:SU720926 ACO720926:ACQ720926 AMK720926:AMM720926 AWG720926:AWI720926 BGC720926:BGE720926 BPY720926:BQA720926 BZU720926:BZW720926 CJQ720926:CJS720926 CTM720926:CTO720926 DDI720926:DDK720926 DNE720926:DNG720926 DXA720926:DXC720926 EGW720926:EGY720926 EQS720926:EQU720926 FAO720926:FAQ720926 FKK720926:FKM720926 FUG720926:FUI720926 GEC720926:GEE720926 GNY720926:GOA720926 GXU720926:GXW720926 HHQ720926:HHS720926 HRM720926:HRO720926 IBI720926:IBK720926 ILE720926:ILG720926 IVA720926:IVC720926 JEW720926:JEY720926 JOS720926:JOU720926 JYO720926:JYQ720926 KIK720926:KIM720926 KSG720926:KSI720926 LCC720926:LCE720926 LLY720926:LMA720926 LVU720926:LVW720926 MFQ720926:MFS720926 MPM720926:MPO720926 MZI720926:MZK720926 NJE720926:NJG720926 NTA720926:NTC720926 OCW720926:OCY720926 OMS720926:OMU720926 OWO720926:OWQ720926 PGK720926:PGM720926 PQG720926:PQI720926 QAC720926:QAE720926 QJY720926:QKA720926 QTU720926:QTW720926 RDQ720926:RDS720926 RNM720926:RNO720926 RXI720926:RXK720926 SHE720926:SHG720926 SRA720926:SRC720926 TAW720926:TAY720926 TKS720926:TKU720926 TUO720926:TUQ720926 UEK720926:UEM720926 UOG720926:UOI720926 UYC720926:UYE720926 VHY720926:VIA720926 VRU720926:VRW720926 WBQ720926:WBS720926 WLM720926:WLO720926 WVI720926:WVK720926 A786461:C786461 IW786462:IY786462 SS786462:SU786462 ACO786462:ACQ786462 AMK786462:AMM786462 AWG786462:AWI786462 BGC786462:BGE786462 BPY786462:BQA786462 BZU786462:BZW786462 CJQ786462:CJS786462 CTM786462:CTO786462 DDI786462:DDK786462 DNE786462:DNG786462 DXA786462:DXC786462 EGW786462:EGY786462 EQS786462:EQU786462 FAO786462:FAQ786462 FKK786462:FKM786462 FUG786462:FUI786462 GEC786462:GEE786462 GNY786462:GOA786462 GXU786462:GXW786462 HHQ786462:HHS786462 HRM786462:HRO786462 IBI786462:IBK786462 ILE786462:ILG786462 IVA786462:IVC786462 JEW786462:JEY786462 JOS786462:JOU786462 JYO786462:JYQ786462 KIK786462:KIM786462 KSG786462:KSI786462 LCC786462:LCE786462 LLY786462:LMA786462 LVU786462:LVW786462 MFQ786462:MFS786462 MPM786462:MPO786462 MZI786462:MZK786462 NJE786462:NJG786462 NTA786462:NTC786462 OCW786462:OCY786462 OMS786462:OMU786462 OWO786462:OWQ786462 PGK786462:PGM786462 PQG786462:PQI786462 QAC786462:QAE786462 QJY786462:QKA786462 QTU786462:QTW786462 RDQ786462:RDS786462 RNM786462:RNO786462 RXI786462:RXK786462 SHE786462:SHG786462 SRA786462:SRC786462 TAW786462:TAY786462 TKS786462:TKU786462 TUO786462:TUQ786462 UEK786462:UEM786462 UOG786462:UOI786462 UYC786462:UYE786462 VHY786462:VIA786462 VRU786462:VRW786462 WBQ786462:WBS786462 WLM786462:WLO786462 WVI786462:WVK786462 A851997:C851997 IW851998:IY851998 SS851998:SU851998 ACO851998:ACQ851998 AMK851998:AMM851998 AWG851998:AWI851998 BGC851998:BGE851998 BPY851998:BQA851998 BZU851998:BZW851998 CJQ851998:CJS851998 CTM851998:CTO851998 DDI851998:DDK851998 DNE851998:DNG851998 DXA851998:DXC851998 EGW851998:EGY851998 EQS851998:EQU851998 FAO851998:FAQ851998 FKK851998:FKM851998 FUG851998:FUI851998 GEC851998:GEE851998 GNY851998:GOA851998 GXU851998:GXW851998 HHQ851998:HHS851998 HRM851998:HRO851998 IBI851998:IBK851998 ILE851998:ILG851998 IVA851998:IVC851998 JEW851998:JEY851998 JOS851998:JOU851998 JYO851998:JYQ851998 KIK851998:KIM851998 KSG851998:KSI851998 LCC851998:LCE851998 LLY851998:LMA851998 LVU851998:LVW851998 MFQ851998:MFS851998 MPM851998:MPO851998 MZI851998:MZK851998 NJE851998:NJG851998 NTA851998:NTC851998 OCW851998:OCY851998 OMS851998:OMU851998 OWO851998:OWQ851998 PGK851998:PGM851998 PQG851998:PQI851998 QAC851998:QAE851998 QJY851998:QKA851998 QTU851998:QTW851998 RDQ851998:RDS851998 RNM851998:RNO851998 RXI851998:RXK851998 SHE851998:SHG851998 SRA851998:SRC851998 TAW851998:TAY851998 TKS851998:TKU851998 TUO851998:TUQ851998 UEK851998:UEM851998 UOG851998:UOI851998 UYC851998:UYE851998 VHY851998:VIA851998 VRU851998:VRW851998 WBQ851998:WBS851998 WLM851998:WLO851998 WVI851998:WVK851998 A917533:C917533 IW917534:IY917534 SS917534:SU917534 ACO917534:ACQ917534 AMK917534:AMM917534 AWG917534:AWI917534 BGC917534:BGE917534 BPY917534:BQA917534 BZU917534:BZW917534 CJQ917534:CJS917534 CTM917534:CTO917534 DDI917534:DDK917534 DNE917534:DNG917534 DXA917534:DXC917534 EGW917534:EGY917534 EQS917534:EQU917534 FAO917534:FAQ917534 FKK917534:FKM917534 FUG917534:FUI917534 GEC917534:GEE917534 GNY917534:GOA917534 GXU917534:GXW917534 HHQ917534:HHS917534 HRM917534:HRO917534 IBI917534:IBK917534 ILE917534:ILG917534 IVA917534:IVC917534 JEW917534:JEY917534 JOS917534:JOU917534 JYO917534:JYQ917534 KIK917534:KIM917534 KSG917534:KSI917534 LCC917534:LCE917534 LLY917534:LMA917534 LVU917534:LVW917534 MFQ917534:MFS917534 MPM917534:MPO917534 MZI917534:MZK917534 NJE917534:NJG917534 NTA917534:NTC917534 OCW917534:OCY917534 OMS917534:OMU917534 OWO917534:OWQ917534 PGK917534:PGM917534 PQG917534:PQI917534 QAC917534:QAE917534 QJY917534:QKA917534 QTU917534:QTW917534 RDQ917534:RDS917534 RNM917534:RNO917534 RXI917534:RXK917534 SHE917534:SHG917534 SRA917534:SRC917534 TAW917534:TAY917534 TKS917534:TKU917534 TUO917534:TUQ917534 UEK917534:UEM917534 UOG917534:UOI917534 UYC917534:UYE917534 VHY917534:VIA917534 VRU917534:VRW917534 WBQ917534:WBS917534 WLM917534:WLO917534 WVI917534:WVK917534 A983069:C983069 IW983070:IY983070 SS983070:SU983070 ACO983070:ACQ983070 AMK983070:AMM983070 AWG983070:AWI983070 BGC983070:BGE983070 BPY983070:BQA983070 BZU983070:BZW983070 CJQ983070:CJS983070 CTM983070:CTO983070 DDI983070:DDK983070 DNE983070:DNG983070 DXA983070:DXC983070 EGW983070:EGY983070 EQS983070:EQU983070 FAO983070:FAQ983070 FKK983070:FKM983070 FUG983070:FUI983070 GEC983070:GEE983070 GNY983070:GOA983070 GXU983070:GXW983070 HHQ983070:HHS983070 HRM983070:HRO983070 IBI983070:IBK983070 ILE983070:ILG983070 IVA983070:IVC983070 JEW983070:JEY983070 JOS983070:JOU983070 JYO983070:JYQ983070 KIK983070:KIM983070 KSG983070:KSI983070 LCC983070:LCE983070 LLY983070:LMA983070 LVU983070:LVW983070 MFQ983070:MFS983070 MPM983070:MPO983070 MZI983070:MZK983070 NJE983070:NJG983070 NTA983070:NTC983070 OCW983070:OCY983070 OMS983070:OMU983070 OWO983070:OWQ983070 PGK983070:PGM983070 PQG983070:PQI983070 QAC983070:QAE983070 QJY983070:QKA983070 QTU983070:QTW983070 RDQ983070:RDS983070 RNM983070:RNO983070 RXI983070:RXK983070 SHE983070:SHG983070 SRA983070:SRC983070 TAW983070:TAY983070 TKS983070:TKU983070 TUO983070:TUQ983070 UEK983070:UEM983070 UOG983070:UOI983070 UYC983070:UYE983070 VHY983070:VIA983070 VRU983070:VRW983070 WBQ983070:WBS983070 WLM983070:WLO983070 WVI983070:WVK983070"/>
    <dataValidation allowBlank="1" showInputMessage="1" showErrorMessage="1" prompt="Organisme de la personne indépendante" sqref="A29:C29 IW29:IY29 SS29:SU29 ACO29:ACQ29 AMK29:AMM29 AWG29:AWI29 BGC29:BGE29 BPY29:BQA29 BZU29:BZW29 CJQ29:CJS29 CTM29:CTO29 DDI29:DDK29 DNE29:DNG29 DXA29:DXC29 EGW29:EGY29 EQS29:EQU29 FAO29:FAQ29 FKK29:FKM29 FUG29:FUI29 GEC29:GEE29 GNY29:GOA29 GXU29:GXW29 HHQ29:HHS29 HRM29:HRO29 IBI29:IBK29 ILE29:ILG29 IVA29:IVC29 JEW29:JEY29 JOS29:JOU29 JYO29:JYQ29 KIK29:KIM29 KSG29:KSI29 LCC29:LCE29 LLY29:LMA29 LVU29:LVW29 MFQ29:MFS29 MPM29:MPO29 MZI29:MZK29 NJE29:NJG29 NTA29:NTC29 OCW29:OCY29 OMS29:OMU29 OWO29:OWQ29 PGK29:PGM29 PQG29:PQI29 QAC29:QAE29 QJY29:QKA29 QTU29:QTW29 RDQ29:RDS29 RNM29:RNO29 RXI29:RXK29 SHE29:SHG29 SRA29:SRC29 TAW29:TAY29 TKS29:TKU29 TUO29:TUQ29 UEK29:UEM29 UOG29:UOI29 UYC29:UYE29 VHY29:VIA29 VRU29:VRW29 WBQ29:WBS29 WLM29:WLO29 WVI29:WVK29 A65564:C65564 IW65565:IY65565 SS65565:SU65565 ACO65565:ACQ65565 AMK65565:AMM65565 AWG65565:AWI65565 BGC65565:BGE65565 BPY65565:BQA65565 BZU65565:BZW65565 CJQ65565:CJS65565 CTM65565:CTO65565 DDI65565:DDK65565 DNE65565:DNG65565 DXA65565:DXC65565 EGW65565:EGY65565 EQS65565:EQU65565 FAO65565:FAQ65565 FKK65565:FKM65565 FUG65565:FUI65565 GEC65565:GEE65565 GNY65565:GOA65565 GXU65565:GXW65565 HHQ65565:HHS65565 HRM65565:HRO65565 IBI65565:IBK65565 ILE65565:ILG65565 IVA65565:IVC65565 JEW65565:JEY65565 JOS65565:JOU65565 JYO65565:JYQ65565 KIK65565:KIM65565 KSG65565:KSI65565 LCC65565:LCE65565 LLY65565:LMA65565 LVU65565:LVW65565 MFQ65565:MFS65565 MPM65565:MPO65565 MZI65565:MZK65565 NJE65565:NJG65565 NTA65565:NTC65565 OCW65565:OCY65565 OMS65565:OMU65565 OWO65565:OWQ65565 PGK65565:PGM65565 PQG65565:PQI65565 QAC65565:QAE65565 QJY65565:QKA65565 QTU65565:QTW65565 RDQ65565:RDS65565 RNM65565:RNO65565 RXI65565:RXK65565 SHE65565:SHG65565 SRA65565:SRC65565 TAW65565:TAY65565 TKS65565:TKU65565 TUO65565:TUQ65565 UEK65565:UEM65565 UOG65565:UOI65565 UYC65565:UYE65565 VHY65565:VIA65565 VRU65565:VRW65565 WBQ65565:WBS65565 WLM65565:WLO65565 WVI65565:WVK65565 A131100:C131100 IW131101:IY131101 SS131101:SU131101 ACO131101:ACQ131101 AMK131101:AMM131101 AWG131101:AWI131101 BGC131101:BGE131101 BPY131101:BQA131101 BZU131101:BZW131101 CJQ131101:CJS131101 CTM131101:CTO131101 DDI131101:DDK131101 DNE131101:DNG131101 DXA131101:DXC131101 EGW131101:EGY131101 EQS131101:EQU131101 FAO131101:FAQ131101 FKK131101:FKM131101 FUG131101:FUI131101 GEC131101:GEE131101 GNY131101:GOA131101 GXU131101:GXW131101 HHQ131101:HHS131101 HRM131101:HRO131101 IBI131101:IBK131101 ILE131101:ILG131101 IVA131101:IVC131101 JEW131101:JEY131101 JOS131101:JOU131101 JYO131101:JYQ131101 KIK131101:KIM131101 KSG131101:KSI131101 LCC131101:LCE131101 LLY131101:LMA131101 LVU131101:LVW131101 MFQ131101:MFS131101 MPM131101:MPO131101 MZI131101:MZK131101 NJE131101:NJG131101 NTA131101:NTC131101 OCW131101:OCY131101 OMS131101:OMU131101 OWO131101:OWQ131101 PGK131101:PGM131101 PQG131101:PQI131101 QAC131101:QAE131101 QJY131101:QKA131101 QTU131101:QTW131101 RDQ131101:RDS131101 RNM131101:RNO131101 RXI131101:RXK131101 SHE131101:SHG131101 SRA131101:SRC131101 TAW131101:TAY131101 TKS131101:TKU131101 TUO131101:TUQ131101 UEK131101:UEM131101 UOG131101:UOI131101 UYC131101:UYE131101 VHY131101:VIA131101 VRU131101:VRW131101 WBQ131101:WBS131101 WLM131101:WLO131101 WVI131101:WVK131101 A196636:C196636 IW196637:IY196637 SS196637:SU196637 ACO196637:ACQ196637 AMK196637:AMM196637 AWG196637:AWI196637 BGC196637:BGE196637 BPY196637:BQA196637 BZU196637:BZW196637 CJQ196637:CJS196637 CTM196637:CTO196637 DDI196637:DDK196637 DNE196637:DNG196637 DXA196637:DXC196637 EGW196637:EGY196637 EQS196637:EQU196637 FAO196637:FAQ196637 FKK196637:FKM196637 FUG196637:FUI196637 GEC196637:GEE196637 GNY196637:GOA196637 GXU196637:GXW196637 HHQ196637:HHS196637 HRM196637:HRO196637 IBI196637:IBK196637 ILE196637:ILG196637 IVA196637:IVC196637 JEW196637:JEY196637 JOS196637:JOU196637 JYO196637:JYQ196637 KIK196637:KIM196637 KSG196637:KSI196637 LCC196637:LCE196637 LLY196637:LMA196637 LVU196637:LVW196637 MFQ196637:MFS196637 MPM196637:MPO196637 MZI196637:MZK196637 NJE196637:NJG196637 NTA196637:NTC196637 OCW196637:OCY196637 OMS196637:OMU196637 OWO196637:OWQ196637 PGK196637:PGM196637 PQG196637:PQI196637 QAC196637:QAE196637 QJY196637:QKA196637 QTU196637:QTW196637 RDQ196637:RDS196637 RNM196637:RNO196637 RXI196637:RXK196637 SHE196637:SHG196637 SRA196637:SRC196637 TAW196637:TAY196637 TKS196637:TKU196637 TUO196637:TUQ196637 UEK196637:UEM196637 UOG196637:UOI196637 UYC196637:UYE196637 VHY196637:VIA196637 VRU196637:VRW196637 WBQ196637:WBS196637 WLM196637:WLO196637 WVI196637:WVK196637 A262172:C262172 IW262173:IY262173 SS262173:SU262173 ACO262173:ACQ262173 AMK262173:AMM262173 AWG262173:AWI262173 BGC262173:BGE262173 BPY262173:BQA262173 BZU262173:BZW262173 CJQ262173:CJS262173 CTM262173:CTO262173 DDI262173:DDK262173 DNE262173:DNG262173 DXA262173:DXC262173 EGW262173:EGY262173 EQS262173:EQU262173 FAO262173:FAQ262173 FKK262173:FKM262173 FUG262173:FUI262173 GEC262173:GEE262173 GNY262173:GOA262173 GXU262173:GXW262173 HHQ262173:HHS262173 HRM262173:HRO262173 IBI262173:IBK262173 ILE262173:ILG262173 IVA262173:IVC262173 JEW262173:JEY262173 JOS262173:JOU262173 JYO262173:JYQ262173 KIK262173:KIM262173 KSG262173:KSI262173 LCC262173:LCE262173 LLY262173:LMA262173 LVU262173:LVW262173 MFQ262173:MFS262173 MPM262173:MPO262173 MZI262173:MZK262173 NJE262173:NJG262173 NTA262173:NTC262173 OCW262173:OCY262173 OMS262173:OMU262173 OWO262173:OWQ262173 PGK262173:PGM262173 PQG262173:PQI262173 QAC262173:QAE262173 QJY262173:QKA262173 QTU262173:QTW262173 RDQ262173:RDS262173 RNM262173:RNO262173 RXI262173:RXK262173 SHE262173:SHG262173 SRA262173:SRC262173 TAW262173:TAY262173 TKS262173:TKU262173 TUO262173:TUQ262173 UEK262173:UEM262173 UOG262173:UOI262173 UYC262173:UYE262173 VHY262173:VIA262173 VRU262173:VRW262173 WBQ262173:WBS262173 WLM262173:WLO262173 WVI262173:WVK262173 A327708:C327708 IW327709:IY327709 SS327709:SU327709 ACO327709:ACQ327709 AMK327709:AMM327709 AWG327709:AWI327709 BGC327709:BGE327709 BPY327709:BQA327709 BZU327709:BZW327709 CJQ327709:CJS327709 CTM327709:CTO327709 DDI327709:DDK327709 DNE327709:DNG327709 DXA327709:DXC327709 EGW327709:EGY327709 EQS327709:EQU327709 FAO327709:FAQ327709 FKK327709:FKM327709 FUG327709:FUI327709 GEC327709:GEE327709 GNY327709:GOA327709 GXU327709:GXW327709 HHQ327709:HHS327709 HRM327709:HRO327709 IBI327709:IBK327709 ILE327709:ILG327709 IVA327709:IVC327709 JEW327709:JEY327709 JOS327709:JOU327709 JYO327709:JYQ327709 KIK327709:KIM327709 KSG327709:KSI327709 LCC327709:LCE327709 LLY327709:LMA327709 LVU327709:LVW327709 MFQ327709:MFS327709 MPM327709:MPO327709 MZI327709:MZK327709 NJE327709:NJG327709 NTA327709:NTC327709 OCW327709:OCY327709 OMS327709:OMU327709 OWO327709:OWQ327709 PGK327709:PGM327709 PQG327709:PQI327709 QAC327709:QAE327709 QJY327709:QKA327709 QTU327709:QTW327709 RDQ327709:RDS327709 RNM327709:RNO327709 RXI327709:RXK327709 SHE327709:SHG327709 SRA327709:SRC327709 TAW327709:TAY327709 TKS327709:TKU327709 TUO327709:TUQ327709 UEK327709:UEM327709 UOG327709:UOI327709 UYC327709:UYE327709 VHY327709:VIA327709 VRU327709:VRW327709 WBQ327709:WBS327709 WLM327709:WLO327709 WVI327709:WVK327709 A393244:C393244 IW393245:IY393245 SS393245:SU393245 ACO393245:ACQ393245 AMK393245:AMM393245 AWG393245:AWI393245 BGC393245:BGE393245 BPY393245:BQA393245 BZU393245:BZW393245 CJQ393245:CJS393245 CTM393245:CTO393245 DDI393245:DDK393245 DNE393245:DNG393245 DXA393245:DXC393245 EGW393245:EGY393245 EQS393245:EQU393245 FAO393245:FAQ393245 FKK393245:FKM393245 FUG393245:FUI393245 GEC393245:GEE393245 GNY393245:GOA393245 GXU393245:GXW393245 HHQ393245:HHS393245 HRM393245:HRO393245 IBI393245:IBK393245 ILE393245:ILG393245 IVA393245:IVC393245 JEW393245:JEY393245 JOS393245:JOU393245 JYO393245:JYQ393245 KIK393245:KIM393245 KSG393245:KSI393245 LCC393245:LCE393245 LLY393245:LMA393245 LVU393245:LVW393245 MFQ393245:MFS393245 MPM393245:MPO393245 MZI393245:MZK393245 NJE393245:NJG393245 NTA393245:NTC393245 OCW393245:OCY393245 OMS393245:OMU393245 OWO393245:OWQ393245 PGK393245:PGM393245 PQG393245:PQI393245 QAC393245:QAE393245 QJY393245:QKA393245 QTU393245:QTW393245 RDQ393245:RDS393245 RNM393245:RNO393245 RXI393245:RXK393245 SHE393245:SHG393245 SRA393245:SRC393245 TAW393245:TAY393245 TKS393245:TKU393245 TUO393245:TUQ393245 UEK393245:UEM393245 UOG393245:UOI393245 UYC393245:UYE393245 VHY393245:VIA393245 VRU393245:VRW393245 WBQ393245:WBS393245 WLM393245:WLO393245 WVI393245:WVK393245 A458780:C458780 IW458781:IY458781 SS458781:SU458781 ACO458781:ACQ458781 AMK458781:AMM458781 AWG458781:AWI458781 BGC458781:BGE458781 BPY458781:BQA458781 BZU458781:BZW458781 CJQ458781:CJS458781 CTM458781:CTO458781 DDI458781:DDK458781 DNE458781:DNG458781 DXA458781:DXC458781 EGW458781:EGY458781 EQS458781:EQU458781 FAO458781:FAQ458781 FKK458781:FKM458781 FUG458781:FUI458781 GEC458781:GEE458781 GNY458781:GOA458781 GXU458781:GXW458781 HHQ458781:HHS458781 HRM458781:HRO458781 IBI458781:IBK458781 ILE458781:ILG458781 IVA458781:IVC458781 JEW458781:JEY458781 JOS458781:JOU458781 JYO458781:JYQ458781 KIK458781:KIM458781 KSG458781:KSI458781 LCC458781:LCE458781 LLY458781:LMA458781 LVU458781:LVW458781 MFQ458781:MFS458781 MPM458781:MPO458781 MZI458781:MZK458781 NJE458781:NJG458781 NTA458781:NTC458781 OCW458781:OCY458781 OMS458781:OMU458781 OWO458781:OWQ458781 PGK458781:PGM458781 PQG458781:PQI458781 QAC458781:QAE458781 QJY458781:QKA458781 QTU458781:QTW458781 RDQ458781:RDS458781 RNM458781:RNO458781 RXI458781:RXK458781 SHE458781:SHG458781 SRA458781:SRC458781 TAW458781:TAY458781 TKS458781:TKU458781 TUO458781:TUQ458781 UEK458781:UEM458781 UOG458781:UOI458781 UYC458781:UYE458781 VHY458781:VIA458781 VRU458781:VRW458781 WBQ458781:WBS458781 WLM458781:WLO458781 WVI458781:WVK458781 A524316:C524316 IW524317:IY524317 SS524317:SU524317 ACO524317:ACQ524317 AMK524317:AMM524317 AWG524317:AWI524317 BGC524317:BGE524317 BPY524317:BQA524317 BZU524317:BZW524317 CJQ524317:CJS524317 CTM524317:CTO524317 DDI524317:DDK524317 DNE524317:DNG524317 DXA524317:DXC524317 EGW524317:EGY524317 EQS524317:EQU524317 FAO524317:FAQ524317 FKK524317:FKM524317 FUG524317:FUI524317 GEC524317:GEE524317 GNY524317:GOA524317 GXU524317:GXW524317 HHQ524317:HHS524317 HRM524317:HRO524317 IBI524317:IBK524317 ILE524317:ILG524317 IVA524317:IVC524317 JEW524317:JEY524317 JOS524317:JOU524317 JYO524317:JYQ524317 KIK524317:KIM524317 KSG524317:KSI524317 LCC524317:LCE524317 LLY524317:LMA524317 LVU524317:LVW524317 MFQ524317:MFS524317 MPM524317:MPO524317 MZI524317:MZK524317 NJE524317:NJG524317 NTA524317:NTC524317 OCW524317:OCY524317 OMS524317:OMU524317 OWO524317:OWQ524317 PGK524317:PGM524317 PQG524317:PQI524317 QAC524317:QAE524317 QJY524317:QKA524317 QTU524317:QTW524317 RDQ524317:RDS524317 RNM524317:RNO524317 RXI524317:RXK524317 SHE524317:SHG524317 SRA524317:SRC524317 TAW524317:TAY524317 TKS524317:TKU524317 TUO524317:TUQ524317 UEK524317:UEM524317 UOG524317:UOI524317 UYC524317:UYE524317 VHY524317:VIA524317 VRU524317:VRW524317 WBQ524317:WBS524317 WLM524317:WLO524317 WVI524317:WVK524317 A589852:C589852 IW589853:IY589853 SS589853:SU589853 ACO589853:ACQ589853 AMK589853:AMM589853 AWG589853:AWI589853 BGC589853:BGE589853 BPY589853:BQA589853 BZU589853:BZW589853 CJQ589853:CJS589853 CTM589853:CTO589853 DDI589853:DDK589853 DNE589853:DNG589853 DXA589853:DXC589853 EGW589853:EGY589853 EQS589853:EQU589853 FAO589853:FAQ589853 FKK589853:FKM589853 FUG589853:FUI589853 GEC589853:GEE589853 GNY589853:GOA589853 GXU589853:GXW589853 HHQ589853:HHS589853 HRM589853:HRO589853 IBI589853:IBK589853 ILE589853:ILG589853 IVA589853:IVC589853 JEW589853:JEY589853 JOS589853:JOU589853 JYO589853:JYQ589853 KIK589853:KIM589853 KSG589853:KSI589853 LCC589853:LCE589853 LLY589853:LMA589853 LVU589853:LVW589853 MFQ589853:MFS589853 MPM589853:MPO589853 MZI589853:MZK589853 NJE589853:NJG589853 NTA589853:NTC589853 OCW589853:OCY589853 OMS589853:OMU589853 OWO589853:OWQ589853 PGK589853:PGM589853 PQG589853:PQI589853 QAC589853:QAE589853 QJY589853:QKA589853 QTU589853:QTW589853 RDQ589853:RDS589853 RNM589853:RNO589853 RXI589853:RXK589853 SHE589853:SHG589853 SRA589853:SRC589853 TAW589853:TAY589853 TKS589853:TKU589853 TUO589853:TUQ589853 UEK589853:UEM589853 UOG589853:UOI589853 UYC589853:UYE589853 VHY589853:VIA589853 VRU589853:VRW589853 WBQ589853:WBS589853 WLM589853:WLO589853 WVI589853:WVK589853 A655388:C655388 IW655389:IY655389 SS655389:SU655389 ACO655389:ACQ655389 AMK655389:AMM655389 AWG655389:AWI655389 BGC655389:BGE655389 BPY655389:BQA655389 BZU655389:BZW655389 CJQ655389:CJS655389 CTM655389:CTO655389 DDI655389:DDK655389 DNE655389:DNG655389 DXA655389:DXC655389 EGW655389:EGY655389 EQS655389:EQU655389 FAO655389:FAQ655389 FKK655389:FKM655389 FUG655389:FUI655389 GEC655389:GEE655389 GNY655389:GOA655389 GXU655389:GXW655389 HHQ655389:HHS655389 HRM655389:HRO655389 IBI655389:IBK655389 ILE655389:ILG655389 IVA655389:IVC655389 JEW655389:JEY655389 JOS655389:JOU655389 JYO655389:JYQ655389 KIK655389:KIM655389 KSG655389:KSI655389 LCC655389:LCE655389 LLY655389:LMA655389 LVU655389:LVW655389 MFQ655389:MFS655389 MPM655389:MPO655389 MZI655389:MZK655389 NJE655389:NJG655389 NTA655389:NTC655389 OCW655389:OCY655389 OMS655389:OMU655389 OWO655389:OWQ655389 PGK655389:PGM655389 PQG655389:PQI655389 QAC655389:QAE655389 QJY655389:QKA655389 QTU655389:QTW655389 RDQ655389:RDS655389 RNM655389:RNO655389 RXI655389:RXK655389 SHE655389:SHG655389 SRA655389:SRC655389 TAW655389:TAY655389 TKS655389:TKU655389 TUO655389:TUQ655389 UEK655389:UEM655389 UOG655389:UOI655389 UYC655389:UYE655389 VHY655389:VIA655389 VRU655389:VRW655389 WBQ655389:WBS655389 WLM655389:WLO655389 WVI655389:WVK655389 A720924:C720924 IW720925:IY720925 SS720925:SU720925 ACO720925:ACQ720925 AMK720925:AMM720925 AWG720925:AWI720925 BGC720925:BGE720925 BPY720925:BQA720925 BZU720925:BZW720925 CJQ720925:CJS720925 CTM720925:CTO720925 DDI720925:DDK720925 DNE720925:DNG720925 DXA720925:DXC720925 EGW720925:EGY720925 EQS720925:EQU720925 FAO720925:FAQ720925 FKK720925:FKM720925 FUG720925:FUI720925 GEC720925:GEE720925 GNY720925:GOA720925 GXU720925:GXW720925 HHQ720925:HHS720925 HRM720925:HRO720925 IBI720925:IBK720925 ILE720925:ILG720925 IVA720925:IVC720925 JEW720925:JEY720925 JOS720925:JOU720925 JYO720925:JYQ720925 KIK720925:KIM720925 KSG720925:KSI720925 LCC720925:LCE720925 LLY720925:LMA720925 LVU720925:LVW720925 MFQ720925:MFS720925 MPM720925:MPO720925 MZI720925:MZK720925 NJE720925:NJG720925 NTA720925:NTC720925 OCW720925:OCY720925 OMS720925:OMU720925 OWO720925:OWQ720925 PGK720925:PGM720925 PQG720925:PQI720925 QAC720925:QAE720925 QJY720925:QKA720925 QTU720925:QTW720925 RDQ720925:RDS720925 RNM720925:RNO720925 RXI720925:RXK720925 SHE720925:SHG720925 SRA720925:SRC720925 TAW720925:TAY720925 TKS720925:TKU720925 TUO720925:TUQ720925 UEK720925:UEM720925 UOG720925:UOI720925 UYC720925:UYE720925 VHY720925:VIA720925 VRU720925:VRW720925 WBQ720925:WBS720925 WLM720925:WLO720925 WVI720925:WVK720925 A786460:C786460 IW786461:IY786461 SS786461:SU786461 ACO786461:ACQ786461 AMK786461:AMM786461 AWG786461:AWI786461 BGC786461:BGE786461 BPY786461:BQA786461 BZU786461:BZW786461 CJQ786461:CJS786461 CTM786461:CTO786461 DDI786461:DDK786461 DNE786461:DNG786461 DXA786461:DXC786461 EGW786461:EGY786461 EQS786461:EQU786461 FAO786461:FAQ786461 FKK786461:FKM786461 FUG786461:FUI786461 GEC786461:GEE786461 GNY786461:GOA786461 GXU786461:GXW786461 HHQ786461:HHS786461 HRM786461:HRO786461 IBI786461:IBK786461 ILE786461:ILG786461 IVA786461:IVC786461 JEW786461:JEY786461 JOS786461:JOU786461 JYO786461:JYQ786461 KIK786461:KIM786461 KSG786461:KSI786461 LCC786461:LCE786461 LLY786461:LMA786461 LVU786461:LVW786461 MFQ786461:MFS786461 MPM786461:MPO786461 MZI786461:MZK786461 NJE786461:NJG786461 NTA786461:NTC786461 OCW786461:OCY786461 OMS786461:OMU786461 OWO786461:OWQ786461 PGK786461:PGM786461 PQG786461:PQI786461 QAC786461:QAE786461 QJY786461:QKA786461 QTU786461:QTW786461 RDQ786461:RDS786461 RNM786461:RNO786461 RXI786461:RXK786461 SHE786461:SHG786461 SRA786461:SRC786461 TAW786461:TAY786461 TKS786461:TKU786461 TUO786461:TUQ786461 UEK786461:UEM786461 UOG786461:UOI786461 UYC786461:UYE786461 VHY786461:VIA786461 VRU786461:VRW786461 WBQ786461:WBS786461 WLM786461:WLO786461 WVI786461:WVK786461 A851996:C851996 IW851997:IY851997 SS851997:SU851997 ACO851997:ACQ851997 AMK851997:AMM851997 AWG851997:AWI851997 BGC851997:BGE851997 BPY851997:BQA851997 BZU851997:BZW851997 CJQ851997:CJS851997 CTM851997:CTO851997 DDI851997:DDK851997 DNE851997:DNG851997 DXA851997:DXC851997 EGW851997:EGY851997 EQS851997:EQU851997 FAO851997:FAQ851997 FKK851997:FKM851997 FUG851997:FUI851997 GEC851997:GEE851997 GNY851997:GOA851997 GXU851997:GXW851997 HHQ851997:HHS851997 HRM851997:HRO851997 IBI851997:IBK851997 ILE851997:ILG851997 IVA851997:IVC851997 JEW851997:JEY851997 JOS851997:JOU851997 JYO851997:JYQ851997 KIK851997:KIM851997 KSG851997:KSI851997 LCC851997:LCE851997 LLY851997:LMA851997 LVU851997:LVW851997 MFQ851997:MFS851997 MPM851997:MPO851997 MZI851997:MZK851997 NJE851997:NJG851997 NTA851997:NTC851997 OCW851997:OCY851997 OMS851997:OMU851997 OWO851997:OWQ851997 PGK851997:PGM851997 PQG851997:PQI851997 QAC851997:QAE851997 QJY851997:QKA851997 QTU851997:QTW851997 RDQ851997:RDS851997 RNM851997:RNO851997 RXI851997:RXK851997 SHE851997:SHG851997 SRA851997:SRC851997 TAW851997:TAY851997 TKS851997:TKU851997 TUO851997:TUQ851997 UEK851997:UEM851997 UOG851997:UOI851997 UYC851997:UYE851997 VHY851997:VIA851997 VRU851997:VRW851997 WBQ851997:WBS851997 WLM851997:WLO851997 WVI851997:WVK851997 A917532:C917532 IW917533:IY917533 SS917533:SU917533 ACO917533:ACQ917533 AMK917533:AMM917533 AWG917533:AWI917533 BGC917533:BGE917533 BPY917533:BQA917533 BZU917533:BZW917533 CJQ917533:CJS917533 CTM917533:CTO917533 DDI917533:DDK917533 DNE917533:DNG917533 DXA917533:DXC917533 EGW917533:EGY917533 EQS917533:EQU917533 FAO917533:FAQ917533 FKK917533:FKM917533 FUG917533:FUI917533 GEC917533:GEE917533 GNY917533:GOA917533 GXU917533:GXW917533 HHQ917533:HHS917533 HRM917533:HRO917533 IBI917533:IBK917533 ILE917533:ILG917533 IVA917533:IVC917533 JEW917533:JEY917533 JOS917533:JOU917533 JYO917533:JYQ917533 KIK917533:KIM917533 KSG917533:KSI917533 LCC917533:LCE917533 LLY917533:LMA917533 LVU917533:LVW917533 MFQ917533:MFS917533 MPM917533:MPO917533 MZI917533:MZK917533 NJE917533:NJG917533 NTA917533:NTC917533 OCW917533:OCY917533 OMS917533:OMU917533 OWO917533:OWQ917533 PGK917533:PGM917533 PQG917533:PQI917533 QAC917533:QAE917533 QJY917533:QKA917533 QTU917533:QTW917533 RDQ917533:RDS917533 RNM917533:RNO917533 RXI917533:RXK917533 SHE917533:SHG917533 SRA917533:SRC917533 TAW917533:TAY917533 TKS917533:TKU917533 TUO917533:TUQ917533 UEK917533:UEM917533 UOG917533:UOI917533 UYC917533:UYE917533 VHY917533:VIA917533 VRU917533:VRW917533 WBQ917533:WBS917533 WLM917533:WLO917533 WVI917533:WVK917533 A983068:C983068 IW983069:IY983069 SS983069:SU983069 ACO983069:ACQ983069 AMK983069:AMM983069 AWG983069:AWI983069 BGC983069:BGE983069 BPY983069:BQA983069 BZU983069:BZW983069 CJQ983069:CJS983069 CTM983069:CTO983069 DDI983069:DDK983069 DNE983069:DNG983069 DXA983069:DXC983069 EGW983069:EGY983069 EQS983069:EQU983069 FAO983069:FAQ983069 FKK983069:FKM983069 FUG983069:FUI983069 GEC983069:GEE983069 GNY983069:GOA983069 GXU983069:GXW983069 HHQ983069:HHS983069 HRM983069:HRO983069 IBI983069:IBK983069 ILE983069:ILG983069 IVA983069:IVC983069 JEW983069:JEY983069 JOS983069:JOU983069 JYO983069:JYQ983069 KIK983069:KIM983069 KSG983069:KSI983069 LCC983069:LCE983069 LLY983069:LMA983069 LVU983069:LVW983069 MFQ983069:MFS983069 MPM983069:MPO983069 MZI983069:MZK983069 NJE983069:NJG983069 NTA983069:NTC983069 OCW983069:OCY983069 OMS983069:OMU983069 OWO983069:OWQ983069 PGK983069:PGM983069 PQG983069:PQI983069 QAC983069:QAE983069 QJY983069:QKA983069 QTU983069:QTW983069 RDQ983069:RDS983069 RNM983069:RNO983069 RXI983069:RXK983069 SHE983069:SHG983069 SRA983069:SRC983069 TAW983069:TAY983069 TKS983069:TKU983069 TUO983069:TUQ983069 UEK983069:UEM983069 UOG983069:UOI983069 UYC983069:UYE983069 VHY983069:VIA983069 VRU983069:VRW983069 WBQ983069:WBS983069 WLM983069:WLO983069 WVI983069:WVK983069"/>
    <dataValidation allowBlank="1" showInputMessage="1" showErrorMessage="1" prompt="Indiquer les NOM et Prénom de la personne indépendante" sqref="A27:C27 IW27:IY27 SS27:SU27 ACO27:ACQ27 AMK27:AMM27 AWG27:AWI27 BGC27:BGE27 BPY27:BQA27 BZU27:BZW27 CJQ27:CJS27 CTM27:CTO27 DDI27:DDK27 DNE27:DNG27 DXA27:DXC27 EGW27:EGY27 EQS27:EQU27 FAO27:FAQ27 FKK27:FKM27 FUG27:FUI27 GEC27:GEE27 GNY27:GOA27 GXU27:GXW27 HHQ27:HHS27 HRM27:HRO27 IBI27:IBK27 ILE27:ILG27 IVA27:IVC27 JEW27:JEY27 JOS27:JOU27 JYO27:JYQ27 KIK27:KIM27 KSG27:KSI27 LCC27:LCE27 LLY27:LMA27 LVU27:LVW27 MFQ27:MFS27 MPM27:MPO27 MZI27:MZK27 NJE27:NJG27 NTA27:NTC27 OCW27:OCY27 OMS27:OMU27 OWO27:OWQ27 PGK27:PGM27 PQG27:PQI27 QAC27:QAE27 QJY27:QKA27 QTU27:QTW27 RDQ27:RDS27 RNM27:RNO27 RXI27:RXK27 SHE27:SHG27 SRA27:SRC27 TAW27:TAY27 TKS27:TKU27 TUO27:TUQ27 UEK27:UEM27 UOG27:UOI27 UYC27:UYE27 VHY27:VIA27 VRU27:VRW27 WBQ27:WBS27 WLM27:WLO27 WVI27:WVK27 A65562:C65562 IW65563:IY65563 SS65563:SU65563 ACO65563:ACQ65563 AMK65563:AMM65563 AWG65563:AWI65563 BGC65563:BGE65563 BPY65563:BQA65563 BZU65563:BZW65563 CJQ65563:CJS65563 CTM65563:CTO65563 DDI65563:DDK65563 DNE65563:DNG65563 DXA65563:DXC65563 EGW65563:EGY65563 EQS65563:EQU65563 FAO65563:FAQ65563 FKK65563:FKM65563 FUG65563:FUI65563 GEC65563:GEE65563 GNY65563:GOA65563 GXU65563:GXW65563 HHQ65563:HHS65563 HRM65563:HRO65563 IBI65563:IBK65563 ILE65563:ILG65563 IVA65563:IVC65563 JEW65563:JEY65563 JOS65563:JOU65563 JYO65563:JYQ65563 KIK65563:KIM65563 KSG65563:KSI65563 LCC65563:LCE65563 LLY65563:LMA65563 LVU65563:LVW65563 MFQ65563:MFS65563 MPM65563:MPO65563 MZI65563:MZK65563 NJE65563:NJG65563 NTA65563:NTC65563 OCW65563:OCY65563 OMS65563:OMU65563 OWO65563:OWQ65563 PGK65563:PGM65563 PQG65563:PQI65563 QAC65563:QAE65563 QJY65563:QKA65563 QTU65563:QTW65563 RDQ65563:RDS65563 RNM65563:RNO65563 RXI65563:RXK65563 SHE65563:SHG65563 SRA65563:SRC65563 TAW65563:TAY65563 TKS65563:TKU65563 TUO65563:TUQ65563 UEK65563:UEM65563 UOG65563:UOI65563 UYC65563:UYE65563 VHY65563:VIA65563 VRU65563:VRW65563 WBQ65563:WBS65563 WLM65563:WLO65563 WVI65563:WVK65563 A131098:C131098 IW131099:IY131099 SS131099:SU131099 ACO131099:ACQ131099 AMK131099:AMM131099 AWG131099:AWI131099 BGC131099:BGE131099 BPY131099:BQA131099 BZU131099:BZW131099 CJQ131099:CJS131099 CTM131099:CTO131099 DDI131099:DDK131099 DNE131099:DNG131099 DXA131099:DXC131099 EGW131099:EGY131099 EQS131099:EQU131099 FAO131099:FAQ131099 FKK131099:FKM131099 FUG131099:FUI131099 GEC131099:GEE131099 GNY131099:GOA131099 GXU131099:GXW131099 HHQ131099:HHS131099 HRM131099:HRO131099 IBI131099:IBK131099 ILE131099:ILG131099 IVA131099:IVC131099 JEW131099:JEY131099 JOS131099:JOU131099 JYO131099:JYQ131099 KIK131099:KIM131099 KSG131099:KSI131099 LCC131099:LCE131099 LLY131099:LMA131099 LVU131099:LVW131099 MFQ131099:MFS131099 MPM131099:MPO131099 MZI131099:MZK131099 NJE131099:NJG131099 NTA131099:NTC131099 OCW131099:OCY131099 OMS131099:OMU131099 OWO131099:OWQ131099 PGK131099:PGM131099 PQG131099:PQI131099 QAC131099:QAE131099 QJY131099:QKA131099 QTU131099:QTW131099 RDQ131099:RDS131099 RNM131099:RNO131099 RXI131099:RXK131099 SHE131099:SHG131099 SRA131099:SRC131099 TAW131099:TAY131099 TKS131099:TKU131099 TUO131099:TUQ131099 UEK131099:UEM131099 UOG131099:UOI131099 UYC131099:UYE131099 VHY131099:VIA131099 VRU131099:VRW131099 WBQ131099:WBS131099 WLM131099:WLO131099 WVI131099:WVK131099 A196634:C196634 IW196635:IY196635 SS196635:SU196635 ACO196635:ACQ196635 AMK196635:AMM196635 AWG196635:AWI196635 BGC196635:BGE196635 BPY196635:BQA196635 BZU196635:BZW196635 CJQ196635:CJS196635 CTM196635:CTO196635 DDI196635:DDK196635 DNE196635:DNG196635 DXA196635:DXC196635 EGW196635:EGY196635 EQS196635:EQU196635 FAO196635:FAQ196635 FKK196635:FKM196635 FUG196635:FUI196635 GEC196635:GEE196635 GNY196635:GOA196635 GXU196635:GXW196635 HHQ196635:HHS196635 HRM196635:HRO196635 IBI196635:IBK196635 ILE196635:ILG196635 IVA196635:IVC196635 JEW196635:JEY196635 JOS196635:JOU196635 JYO196635:JYQ196635 KIK196635:KIM196635 KSG196635:KSI196635 LCC196635:LCE196635 LLY196635:LMA196635 LVU196635:LVW196635 MFQ196635:MFS196635 MPM196635:MPO196635 MZI196635:MZK196635 NJE196635:NJG196635 NTA196635:NTC196635 OCW196635:OCY196635 OMS196635:OMU196635 OWO196635:OWQ196635 PGK196635:PGM196635 PQG196635:PQI196635 QAC196635:QAE196635 QJY196635:QKA196635 QTU196635:QTW196635 RDQ196635:RDS196635 RNM196635:RNO196635 RXI196635:RXK196635 SHE196635:SHG196635 SRA196635:SRC196635 TAW196635:TAY196635 TKS196635:TKU196635 TUO196635:TUQ196635 UEK196635:UEM196635 UOG196635:UOI196635 UYC196635:UYE196635 VHY196635:VIA196635 VRU196635:VRW196635 WBQ196635:WBS196635 WLM196635:WLO196635 WVI196635:WVK196635 A262170:C262170 IW262171:IY262171 SS262171:SU262171 ACO262171:ACQ262171 AMK262171:AMM262171 AWG262171:AWI262171 BGC262171:BGE262171 BPY262171:BQA262171 BZU262171:BZW262171 CJQ262171:CJS262171 CTM262171:CTO262171 DDI262171:DDK262171 DNE262171:DNG262171 DXA262171:DXC262171 EGW262171:EGY262171 EQS262171:EQU262171 FAO262171:FAQ262171 FKK262171:FKM262171 FUG262171:FUI262171 GEC262171:GEE262171 GNY262171:GOA262171 GXU262171:GXW262171 HHQ262171:HHS262171 HRM262171:HRO262171 IBI262171:IBK262171 ILE262171:ILG262171 IVA262171:IVC262171 JEW262171:JEY262171 JOS262171:JOU262171 JYO262171:JYQ262171 KIK262171:KIM262171 KSG262171:KSI262171 LCC262171:LCE262171 LLY262171:LMA262171 LVU262171:LVW262171 MFQ262171:MFS262171 MPM262171:MPO262171 MZI262171:MZK262171 NJE262171:NJG262171 NTA262171:NTC262171 OCW262171:OCY262171 OMS262171:OMU262171 OWO262171:OWQ262171 PGK262171:PGM262171 PQG262171:PQI262171 QAC262171:QAE262171 QJY262171:QKA262171 QTU262171:QTW262171 RDQ262171:RDS262171 RNM262171:RNO262171 RXI262171:RXK262171 SHE262171:SHG262171 SRA262171:SRC262171 TAW262171:TAY262171 TKS262171:TKU262171 TUO262171:TUQ262171 UEK262171:UEM262171 UOG262171:UOI262171 UYC262171:UYE262171 VHY262171:VIA262171 VRU262171:VRW262171 WBQ262171:WBS262171 WLM262171:WLO262171 WVI262171:WVK262171 A327706:C327706 IW327707:IY327707 SS327707:SU327707 ACO327707:ACQ327707 AMK327707:AMM327707 AWG327707:AWI327707 BGC327707:BGE327707 BPY327707:BQA327707 BZU327707:BZW327707 CJQ327707:CJS327707 CTM327707:CTO327707 DDI327707:DDK327707 DNE327707:DNG327707 DXA327707:DXC327707 EGW327707:EGY327707 EQS327707:EQU327707 FAO327707:FAQ327707 FKK327707:FKM327707 FUG327707:FUI327707 GEC327707:GEE327707 GNY327707:GOA327707 GXU327707:GXW327707 HHQ327707:HHS327707 HRM327707:HRO327707 IBI327707:IBK327707 ILE327707:ILG327707 IVA327707:IVC327707 JEW327707:JEY327707 JOS327707:JOU327707 JYO327707:JYQ327707 KIK327707:KIM327707 KSG327707:KSI327707 LCC327707:LCE327707 LLY327707:LMA327707 LVU327707:LVW327707 MFQ327707:MFS327707 MPM327707:MPO327707 MZI327707:MZK327707 NJE327707:NJG327707 NTA327707:NTC327707 OCW327707:OCY327707 OMS327707:OMU327707 OWO327707:OWQ327707 PGK327707:PGM327707 PQG327707:PQI327707 QAC327707:QAE327707 QJY327707:QKA327707 QTU327707:QTW327707 RDQ327707:RDS327707 RNM327707:RNO327707 RXI327707:RXK327707 SHE327707:SHG327707 SRA327707:SRC327707 TAW327707:TAY327707 TKS327707:TKU327707 TUO327707:TUQ327707 UEK327707:UEM327707 UOG327707:UOI327707 UYC327707:UYE327707 VHY327707:VIA327707 VRU327707:VRW327707 WBQ327707:WBS327707 WLM327707:WLO327707 WVI327707:WVK327707 A393242:C393242 IW393243:IY393243 SS393243:SU393243 ACO393243:ACQ393243 AMK393243:AMM393243 AWG393243:AWI393243 BGC393243:BGE393243 BPY393243:BQA393243 BZU393243:BZW393243 CJQ393243:CJS393243 CTM393243:CTO393243 DDI393243:DDK393243 DNE393243:DNG393243 DXA393243:DXC393243 EGW393243:EGY393243 EQS393243:EQU393243 FAO393243:FAQ393243 FKK393243:FKM393243 FUG393243:FUI393243 GEC393243:GEE393243 GNY393243:GOA393243 GXU393243:GXW393243 HHQ393243:HHS393243 HRM393243:HRO393243 IBI393243:IBK393243 ILE393243:ILG393243 IVA393243:IVC393243 JEW393243:JEY393243 JOS393243:JOU393243 JYO393243:JYQ393243 KIK393243:KIM393243 KSG393243:KSI393243 LCC393243:LCE393243 LLY393243:LMA393243 LVU393243:LVW393243 MFQ393243:MFS393243 MPM393243:MPO393243 MZI393243:MZK393243 NJE393243:NJG393243 NTA393243:NTC393243 OCW393243:OCY393243 OMS393243:OMU393243 OWO393243:OWQ393243 PGK393243:PGM393243 PQG393243:PQI393243 QAC393243:QAE393243 QJY393243:QKA393243 QTU393243:QTW393243 RDQ393243:RDS393243 RNM393243:RNO393243 RXI393243:RXK393243 SHE393243:SHG393243 SRA393243:SRC393243 TAW393243:TAY393243 TKS393243:TKU393243 TUO393243:TUQ393243 UEK393243:UEM393243 UOG393243:UOI393243 UYC393243:UYE393243 VHY393243:VIA393243 VRU393243:VRW393243 WBQ393243:WBS393243 WLM393243:WLO393243 WVI393243:WVK393243 A458778:C458778 IW458779:IY458779 SS458779:SU458779 ACO458779:ACQ458779 AMK458779:AMM458779 AWG458779:AWI458779 BGC458779:BGE458779 BPY458779:BQA458779 BZU458779:BZW458779 CJQ458779:CJS458779 CTM458779:CTO458779 DDI458779:DDK458779 DNE458779:DNG458779 DXA458779:DXC458779 EGW458779:EGY458779 EQS458779:EQU458779 FAO458779:FAQ458779 FKK458779:FKM458779 FUG458779:FUI458779 GEC458779:GEE458779 GNY458779:GOA458779 GXU458779:GXW458779 HHQ458779:HHS458779 HRM458779:HRO458779 IBI458779:IBK458779 ILE458779:ILG458779 IVA458779:IVC458779 JEW458779:JEY458779 JOS458779:JOU458779 JYO458779:JYQ458779 KIK458779:KIM458779 KSG458779:KSI458779 LCC458779:LCE458779 LLY458779:LMA458779 LVU458779:LVW458779 MFQ458779:MFS458779 MPM458779:MPO458779 MZI458779:MZK458779 NJE458779:NJG458779 NTA458779:NTC458779 OCW458779:OCY458779 OMS458779:OMU458779 OWO458779:OWQ458779 PGK458779:PGM458779 PQG458779:PQI458779 QAC458779:QAE458779 QJY458779:QKA458779 QTU458779:QTW458779 RDQ458779:RDS458779 RNM458779:RNO458779 RXI458779:RXK458779 SHE458779:SHG458779 SRA458779:SRC458779 TAW458779:TAY458779 TKS458779:TKU458779 TUO458779:TUQ458779 UEK458779:UEM458779 UOG458779:UOI458779 UYC458779:UYE458779 VHY458779:VIA458779 VRU458779:VRW458779 WBQ458779:WBS458779 WLM458779:WLO458779 WVI458779:WVK458779 A524314:C524314 IW524315:IY524315 SS524315:SU524315 ACO524315:ACQ524315 AMK524315:AMM524315 AWG524315:AWI524315 BGC524315:BGE524315 BPY524315:BQA524315 BZU524315:BZW524315 CJQ524315:CJS524315 CTM524315:CTO524315 DDI524315:DDK524315 DNE524315:DNG524315 DXA524315:DXC524315 EGW524315:EGY524315 EQS524315:EQU524315 FAO524315:FAQ524315 FKK524315:FKM524315 FUG524315:FUI524315 GEC524315:GEE524315 GNY524315:GOA524315 GXU524315:GXW524315 HHQ524315:HHS524315 HRM524315:HRO524315 IBI524315:IBK524315 ILE524315:ILG524315 IVA524315:IVC524315 JEW524315:JEY524315 JOS524315:JOU524315 JYO524315:JYQ524315 KIK524315:KIM524315 KSG524315:KSI524315 LCC524315:LCE524315 LLY524315:LMA524315 LVU524315:LVW524315 MFQ524315:MFS524315 MPM524315:MPO524315 MZI524315:MZK524315 NJE524315:NJG524315 NTA524315:NTC524315 OCW524315:OCY524315 OMS524315:OMU524315 OWO524315:OWQ524315 PGK524315:PGM524315 PQG524315:PQI524315 QAC524315:QAE524315 QJY524315:QKA524315 QTU524315:QTW524315 RDQ524315:RDS524315 RNM524315:RNO524315 RXI524315:RXK524315 SHE524315:SHG524315 SRA524315:SRC524315 TAW524315:TAY524315 TKS524315:TKU524315 TUO524315:TUQ524315 UEK524315:UEM524315 UOG524315:UOI524315 UYC524315:UYE524315 VHY524315:VIA524315 VRU524315:VRW524315 WBQ524315:WBS524315 WLM524315:WLO524315 WVI524315:WVK524315 A589850:C589850 IW589851:IY589851 SS589851:SU589851 ACO589851:ACQ589851 AMK589851:AMM589851 AWG589851:AWI589851 BGC589851:BGE589851 BPY589851:BQA589851 BZU589851:BZW589851 CJQ589851:CJS589851 CTM589851:CTO589851 DDI589851:DDK589851 DNE589851:DNG589851 DXA589851:DXC589851 EGW589851:EGY589851 EQS589851:EQU589851 FAO589851:FAQ589851 FKK589851:FKM589851 FUG589851:FUI589851 GEC589851:GEE589851 GNY589851:GOA589851 GXU589851:GXW589851 HHQ589851:HHS589851 HRM589851:HRO589851 IBI589851:IBK589851 ILE589851:ILG589851 IVA589851:IVC589851 JEW589851:JEY589851 JOS589851:JOU589851 JYO589851:JYQ589851 KIK589851:KIM589851 KSG589851:KSI589851 LCC589851:LCE589851 LLY589851:LMA589851 LVU589851:LVW589851 MFQ589851:MFS589851 MPM589851:MPO589851 MZI589851:MZK589851 NJE589851:NJG589851 NTA589851:NTC589851 OCW589851:OCY589851 OMS589851:OMU589851 OWO589851:OWQ589851 PGK589851:PGM589851 PQG589851:PQI589851 QAC589851:QAE589851 QJY589851:QKA589851 QTU589851:QTW589851 RDQ589851:RDS589851 RNM589851:RNO589851 RXI589851:RXK589851 SHE589851:SHG589851 SRA589851:SRC589851 TAW589851:TAY589851 TKS589851:TKU589851 TUO589851:TUQ589851 UEK589851:UEM589851 UOG589851:UOI589851 UYC589851:UYE589851 VHY589851:VIA589851 VRU589851:VRW589851 WBQ589851:WBS589851 WLM589851:WLO589851 WVI589851:WVK589851 A655386:C655386 IW655387:IY655387 SS655387:SU655387 ACO655387:ACQ655387 AMK655387:AMM655387 AWG655387:AWI655387 BGC655387:BGE655387 BPY655387:BQA655387 BZU655387:BZW655387 CJQ655387:CJS655387 CTM655387:CTO655387 DDI655387:DDK655387 DNE655387:DNG655387 DXA655387:DXC655387 EGW655387:EGY655387 EQS655387:EQU655387 FAO655387:FAQ655387 FKK655387:FKM655387 FUG655387:FUI655387 GEC655387:GEE655387 GNY655387:GOA655387 GXU655387:GXW655387 HHQ655387:HHS655387 HRM655387:HRO655387 IBI655387:IBK655387 ILE655387:ILG655387 IVA655387:IVC655387 JEW655387:JEY655387 JOS655387:JOU655387 JYO655387:JYQ655387 KIK655387:KIM655387 KSG655387:KSI655387 LCC655387:LCE655387 LLY655387:LMA655387 LVU655387:LVW655387 MFQ655387:MFS655387 MPM655387:MPO655387 MZI655387:MZK655387 NJE655387:NJG655387 NTA655387:NTC655387 OCW655387:OCY655387 OMS655387:OMU655387 OWO655387:OWQ655387 PGK655387:PGM655387 PQG655387:PQI655387 QAC655387:QAE655387 QJY655387:QKA655387 QTU655387:QTW655387 RDQ655387:RDS655387 RNM655387:RNO655387 RXI655387:RXK655387 SHE655387:SHG655387 SRA655387:SRC655387 TAW655387:TAY655387 TKS655387:TKU655387 TUO655387:TUQ655387 UEK655387:UEM655387 UOG655387:UOI655387 UYC655387:UYE655387 VHY655387:VIA655387 VRU655387:VRW655387 WBQ655387:WBS655387 WLM655387:WLO655387 WVI655387:WVK655387 A720922:C720922 IW720923:IY720923 SS720923:SU720923 ACO720923:ACQ720923 AMK720923:AMM720923 AWG720923:AWI720923 BGC720923:BGE720923 BPY720923:BQA720923 BZU720923:BZW720923 CJQ720923:CJS720923 CTM720923:CTO720923 DDI720923:DDK720923 DNE720923:DNG720923 DXA720923:DXC720923 EGW720923:EGY720923 EQS720923:EQU720923 FAO720923:FAQ720923 FKK720923:FKM720923 FUG720923:FUI720923 GEC720923:GEE720923 GNY720923:GOA720923 GXU720923:GXW720923 HHQ720923:HHS720923 HRM720923:HRO720923 IBI720923:IBK720923 ILE720923:ILG720923 IVA720923:IVC720923 JEW720923:JEY720923 JOS720923:JOU720923 JYO720923:JYQ720923 KIK720923:KIM720923 KSG720923:KSI720923 LCC720923:LCE720923 LLY720923:LMA720923 LVU720923:LVW720923 MFQ720923:MFS720923 MPM720923:MPO720923 MZI720923:MZK720923 NJE720923:NJG720923 NTA720923:NTC720923 OCW720923:OCY720923 OMS720923:OMU720923 OWO720923:OWQ720923 PGK720923:PGM720923 PQG720923:PQI720923 QAC720923:QAE720923 QJY720923:QKA720923 QTU720923:QTW720923 RDQ720923:RDS720923 RNM720923:RNO720923 RXI720923:RXK720923 SHE720923:SHG720923 SRA720923:SRC720923 TAW720923:TAY720923 TKS720923:TKU720923 TUO720923:TUQ720923 UEK720923:UEM720923 UOG720923:UOI720923 UYC720923:UYE720923 VHY720923:VIA720923 VRU720923:VRW720923 WBQ720923:WBS720923 WLM720923:WLO720923 WVI720923:WVK720923 A786458:C786458 IW786459:IY786459 SS786459:SU786459 ACO786459:ACQ786459 AMK786459:AMM786459 AWG786459:AWI786459 BGC786459:BGE786459 BPY786459:BQA786459 BZU786459:BZW786459 CJQ786459:CJS786459 CTM786459:CTO786459 DDI786459:DDK786459 DNE786459:DNG786459 DXA786459:DXC786459 EGW786459:EGY786459 EQS786459:EQU786459 FAO786459:FAQ786459 FKK786459:FKM786459 FUG786459:FUI786459 GEC786459:GEE786459 GNY786459:GOA786459 GXU786459:GXW786459 HHQ786459:HHS786459 HRM786459:HRO786459 IBI786459:IBK786459 ILE786459:ILG786459 IVA786459:IVC786459 JEW786459:JEY786459 JOS786459:JOU786459 JYO786459:JYQ786459 KIK786459:KIM786459 KSG786459:KSI786459 LCC786459:LCE786459 LLY786459:LMA786459 LVU786459:LVW786459 MFQ786459:MFS786459 MPM786459:MPO786459 MZI786459:MZK786459 NJE786459:NJG786459 NTA786459:NTC786459 OCW786459:OCY786459 OMS786459:OMU786459 OWO786459:OWQ786459 PGK786459:PGM786459 PQG786459:PQI786459 QAC786459:QAE786459 QJY786459:QKA786459 QTU786459:QTW786459 RDQ786459:RDS786459 RNM786459:RNO786459 RXI786459:RXK786459 SHE786459:SHG786459 SRA786459:SRC786459 TAW786459:TAY786459 TKS786459:TKU786459 TUO786459:TUQ786459 UEK786459:UEM786459 UOG786459:UOI786459 UYC786459:UYE786459 VHY786459:VIA786459 VRU786459:VRW786459 WBQ786459:WBS786459 WLM786459:WLO786459 WVI786459:WVK786459 A851994:C851994 IW851995:IY851995 SS851995:SU851995 ACO851995:ACQ851995 AMK851995:AMM851995 AWG851995:AWI851995 BGC851995:BGE851995 BPY851995:BQA851995 BZU851995:BZW851995 CJQ851995:CJS851995 CTM851995:CTO851995 DDI851995:DDK851995 DNE851995:DNG851995 DXA851995:DXC851995 EGW851995:EGY851995 EQS851995:EQU851995 FAO851995:FAQ851995 FKK851995:FKM851995 FUG851995:FUI851995 GEC851995:GEE851995 GNY851995:GOA851995 GXU851995:GXW851995 HHQ851995:HHS851995 HRM851995:HRO851995 IBI851995:IBK851995 ILE851995:ILG851995 IVA851995:IVC851995 JEW851995:JEY851995 JOS851995:JOU851995 JYO851995:JYQ851995 KIK851995:KIM851995 KSG851995:KSI851995 LCC851995:LCE851995 LLY851995:LMA851995 LVU851995:LVW851995 MFQ851995:MFS851995 MPM851995:MPO851995 MZI851995:MZK851995 NJE851995:NJG851995 NTA851995:NTC851995 OCW851995:OCY851995 OMS851995:OMU851995 OWO851995:OWQ851995 PGK851995:PGM851995 PQG851995:PQI851995 QAC851995:QAE851995 QJY851995:QKA851995 QTU851995:QTW851995 RDQ851995:RDS851995 RNM851995:RNO851995 RXI851995:RXK851995 SHE851995:SHG851995 SRA851995:SRC851995 TAW851995:TAY851995 TKS851995:TKU851995 TUO851995:TUQ851995 UEK851995:UEM851995 UOG851995:UOI851995 UYC851995:UYE851995 VHY851995:VIA851995 VRU851995:VRW851995 WBQ851995:WBS851995 WLM851995:WLO851995 WVI851995:WVK851995 A917530:C917530 IW917531:IY917531 SS917531:SU917531 ACO917531:ACQ917531 AMK917531:AMM917531 AWG917531:AWI917531 BGC917531:BGE917531 BPY917531:BQA917531 BZU917531:BZW917531 CJQ917531:CJS917531 CTM917531:CTO917531 DDI917531:DDK917531 DNE917531:DNG917531 DXA917531:DXC917531 EGW917531:EGY917531 EQS917531:EQU917531 FAO917531:FAQ917531 FKK917531:FKM917531 FUG917531:FUI917531 GEC917531:GEE917531 GNY917531:GOA917531 GXU917531:GXW917531 HHQ917531:HHS917531 HRM917531:HRO917531 IBI917531:IBK917531 ILE917531:ILG917531 IVA917531:IVC917531 JEW917531:JEY917531 JOS917531:JOU917531 JYO917531:JYQ917531 KIK917531:KIM917531 KSG917531:KSI917531 LCC917531:LCE917531 LLY917531:LMA917531 LVU917531:LVW917531 MFQ917531:MFS917531 MPM917531:MPO917531 MZI917531:MZK917531 NJE917531:NJG917531 NTA917531:NTC917531 OCW917531:OCY917531 OMS917531:OMU917531 OWO917531:OWQ917531 PGK917531:PGM917531 PQG917531:PQI917531 QAC917531:QAE917531 QJY917531:QKA917531 QTU917531:QTW917531 RDQ917531:RDS917531 RNM917531:RNO917531 RXI917531:RXK917531 SHE917531:SHG917531 SRA917531:SRC917531 TAW917531:TAY917531 TKS917531:TKU917531 TUO917531:TUQ917531 UEK917531:UEM917531 UOG917531:UOI917531 UYC917531:UYE917531 VHY917531:VIA917531 VRU917531:VRW917531 WBQ917531:WBS917531 WLM917531:WLO917531 WVI917531:WVK917531 A983066:C983066 IW983067:IY983067 SS983067:SU983067 ACO983067:ACQ983067 AMK983067:AMM983067 AWG983067:AWI983067 BGC983067:BGE983067 BPY983067:BQA983067 BZU983067:BZW983067 CJQ983067:CJS983067 CTM983067:CTO983067 DDI983067:DDK983067 DNE983067:DNG983067 DXA983067:DXC983067 EGW983067:EGY983067 EQS983067:EQU983067 FAO983067:FAQ983067 FKK983067:FKM983067 FUG983067:FUI983067 GEC983067:GEE983067 GNY983067:GOA983067 GXU983067:GXW983067 HHQ983067:HHS983067 HRM983067:HRO983067 IBI983067:IBK983067 ILE983067:ILG983067 IVA983067:IVC983067 JEW983067:JEY983067 JOS983067:JOU983067 JYO983067:JYQ983067 KIK983067:KIM983067 KSG983067:KSI983067 LCC983067:LCE983067 LLY983067:LMA983067 LVU983067:LVW983067 MFQ983067:MFS983067 MPM983067:MPO983067 MZI983067:MZK983067 NJE983067:NJG983067 NTA983067:NTC983067 OCW983067:OCY983067 OMS983067:OMU983067 OWO983067:OWQ983067 PGK983067:PGM983067 PQG983067:PQI983067 QAC983067:QAE983067 QJY983067:QKA983067 QTU983067:QTW983067 RDQ983067:RDS983067 RNM983067:RNO983067 RXI983067:RXK983067 SHE983067:SHG983067 SRA983067:SRC983067 TAW983067:TAY983067 TKS983067:TKU983067 TUO983067:TUQ983067 UEK983067:UEM983067 UOG983067:UOI983067 UYC983067:UYE983067 VHY983067:VIA983067 VRU983067:VRW983067 WBQ983067:WBS983067 WLM983067:WLO983067 WVI983067:WVK983067"/>
    <dataValidation allowBlank="1" showInputMessage="1" showErrorMessage="1" prompt="Autre document d'appui : Mettre ici, et en noir, tout autre document d'appui éventuel pour cette déclaration" sqref="D23:F23 IZ23:JB23 SV23:SX23 ACR23:ACT23 AMN23:AMP23 AWJ23:AWL23 BGF23:BGH23 BQB23:BQD23 BZX23:BZZ23 CJT23:CJV23 CTP23:CTR23 DDL23:DDN23 DNH23:DNJ23 DXD23:DXF23 EGZ23:EHB23 EQV23:EQX23 FAR23:FAT23 FKN23:FKP23 FUJ23:FUL23 GEF23:GEH23 GOB23:GOD23 GXX23:GXZ23 HHT23:HHV23 HRP23:HRR23 IBL23:IBN23 ILH23:ILJ23 IVD23:IVF23 JEZ23:JFB23 JOV23:JOX23 JYR23:JYT23 KIN23:KIP23 KSJ23:KSL23 LCF23:LCH23 LMB23:LMD23 LVX23:LVZ23 MFT23:MFV23 MPP23:MPR23 MZL23:MZN23 NJH23:NJJ23 NTD23:NTF23 OCZ23:ODB23 OMV23:OMX23 OWR23:OWT23 PGN23:PGP23 PQJ23:PQL23 QAF23:QAH23 QKB23:QKD23 QTX23:QTZ23 RDT23:RDV23 RNP23:RNR23 RXL23:RXN23 SHH23:SHJ23 SRD23:SRF23 TAZ23:TBB23 TKV23:TKX23 TUR23:TUT23 UEN23:UEP23 UOJ23:UOL23 UYF23:UYH23 VIB23:VID23 VRX23:VRZ23 WBT23:WBV23 WLP23:WLR23 WVL23:WVN23 D65558:F65558 IZ65559:JB65559 SV65559:SX65559 ACR65559:ACT65559 AMN65559:AMP65559 AWJ65559:AWL65559 BGF65559:BGH65559 BQB65559:BQD65559 BZX65559:BZZ65559 CJT65559:CJV65559 CTP65559:CTR65559 DDL65559:DDN65559 DNH65559:DNJ65559 DXD65559:DXF65559 EGZ65559:EHB65559 EQV65559:EQX65559 FAR65559:FAT65559 FKN65559:FKP65559 FUJ65559:FUL65559 GEF65559:GEH65559 GOB65559:GOD65559 GXX65559:GXZ65559 HHT65559:HHV65559 HRP65559:HRR65559 IBL65559:IBN65559 ILH65559:ILJ65559 IVD65559:IVF65559 JEZ65559:JFB65559 JOV65559:JOX65559 JYR65559:JYT65559 KIN65559:KIP65559 KSJ65559:KSL65559 LCF65559:LCH65559 LMB65559:LMD65559 LVX65559:LVZ65559 MFT65559:MFV65559 MPP65559:MPR65559 MZL65559:MZN65559 NJH65559:NJJ65559 NTD65559:NTF65559 OCZ65559:ODB65559 OMV65559:OMX65559 OWR65559:OWT65559 PGN65559:PGP65559 PQJ65559:PQL65559 QAF65559:QAH65559 QKB65559:QKD65559 QTX65559:QTZ65559 RDT65559:RDV65559 RNP65559:RNR65559 RXL65559:RXN65559 SHH65559:SHJ65559 SRD65559:SRF65559 TAZ65559:TBB65559 TKV65559:TKX65559 TUR65559:TUT65559 UEN65559:UEP65559 UOJ65559:UOL65559 UYF65559:UYH65559 VIB65559:VID65559 VRX65559:VRZ65559 WBT65559:WBV65559 WLP65559:WLR65559 WVL65559:WVN65559 D131094:F131094 IZ131095:JB131095 SV131095:SX131095 ACR131095:ACT131095 AMN131095:AMP131095 AWJ131095:AWL131095 BGF131095:BGH131095 BQB131095:BQD131095 BZX131095:BZZ131095 CJT131095:CJV131095 CTP131095:CTR131095 DDL131095:DDN131095 DNH131095:DNJ131095 DXD131095:DXF131095 EGZ131095:EHB131095 EQV131095:EQX131095 FAR131095:FAT131095 FKN131095:FKP131095 FUJ131095:FUL131095 GEF131095:GEH131095 GOB131095:GOD131095 GXX131095:GXZ131095 HHT131095:HHV131095 HRP131095:HRR131095 IBL131095:IBN131095 ILH131095:ILJ131095 IVD131095:IVF131095 JEZ131095:JFB131095 JOV131095:JOX131095 JYR131095:JYT131095 KIN131095:KIP131095 KSJ131095:KSL131095 LCF131095:LCH131095 LMB131095:LMD131095 LVX131095:LVZ131095 MFT131095:MFV131095 MPP131095:MPR131095 MZL131095:MZN131095 NJH131095:NJJ131095 NTD131095:NTF131095 OCZ131095:ODB131095 OMV131095:OMX131095 OWR131095:OWT131095 PGN131095:PGP131095 PQJ131095:PQL131095 QAF131095:QAH131095 QKB131095:QKD131095 QTX131095:QTZ131095 RDT131095:RDV131095 RNP131095:RNR131095 RXL131095:RXN131095 SHH131095:SHJ131095 SRD131095:SRF131095 TAZ131095:TBB131095 TKV131095:TKX131095 TUR131095:TUT131095 UEN131095:UEP131095 UOJ131095:UOL131095 UYF131095:UYH131095 VIB131095:VID131095 VRX131095:VRZ131095 WBT131095:WBV131095 WLP131095:WLR131095 WVL131095:WVN131095 D196630:F196630 IZ196631:JB196631 SV196631:SX196631 ACR196631:ACT196631 AMN196631:AMP196631 AWJ196631:AWL196631 BGF196631:BGH196631 BQB196631:BQD196631 BZX196631:BZZ196631 CJT196631:CJV196631 CTP196631:CTR196631 DDL196631:DDN196631 DNH196631:DNJ196631 DXD196631:DXF196631 EGZ196631:EHB196631 EQV196631:EQX196631 FAR196631:FAT196631 FKN196631:FKP196631 FUJ196631:FUL196631 GEF196631:GEH196631 GOB196631:GOD196631 GXX196631:GXZ196631 HHT196631:HHV196631 HRP196631:HRR196631 IBL196631:IBN196631 ILH196631:ILJ196631 IVD196631:IVF196631 JEZ196631:JFB196631 JOV196631:JOX196631 JYR196631:JYT196631 KIN196631:KIP196631 KSJ196631:KSL196631 LCF196631:LCH196631 LMB196631:LMD196631 LVX196631:LVZ196631 MFT196631:MFV196631 MPP196631:MPR196631 MZL196631:MZN196631 NJH196631:NJJ196631 NTD196631:NTF196631 OCZ196631:ODB196631 OMV196631:OMX196631 OWR196631:OWT196631 PGN196631:PGP196631 PQJ196631:PQL196631 QAF196631:QAH196631 QKB196631:QKD196631 QTX196631:QTZ196631 RDT196631:RDV196631 RNP196631:RNR196631 RXL196631:RXN196631 SHH196631:SHJ196631 SRD196631:SRF196631 TAZ196631:TBB196631 TKV196631:TKX196631 TUR196631:TUT196631 UEN196631:UEP196631 UOJ196631:UOL196631 UYF196631:UYH196631 VIB196631:VID196631 VRX196631:VRZ196631 WBT196631:WBV196631 WLP196631:WLR196631 WVL196631:WVN196631 D262166:F262166 IZ262167:JB262167 SV262167:SX262167 ACR262167:ACT262167 AMN262167:AMP262167 AWJ262167:AWL262167 BGF262167:BGH262167 BQB262167:BQD262167 BZX262167:BZZ262167 CJT262167:CJV262167 CTP262167:CTR262167 DDL262167:DDN262167 DNH262167:DNJ262167 DXD262167:DXF262167 EGZ262167:EHB262167 EQV262167:EQX262167 FAR262167:FAT262167 FKN262167:FKP262167 FUJ262167:FUL262167 GEF262167:GEH262167 GOB262167:GOD262167 GXX262167:GXZ262167 HHT262167:HHV262167 HRP262167:HRR262167 IBL262167:IBN262167 ILH262167:ILJ262167 IVD262167:IVF262167 JEZ262167:JFB262167 JOV262167:JOX262167 JYR262167:JYT262167 KIN262167:KIP262167 KSJ262167:KSL262167 LCF262167:LCH262167 LMB262167:LMD262167 LVX262167:LVZ262167 MFT262167:MFV262167 MPP262167:MPR262167 MZL262167:MZN262167 NJH262167:NJJ262167 NTD262167:NTF262167 OCZ262167:ODB262167 OMV262167:OMX262167 OWR262167:OWT262167 PGN262167:PGP262167 PQJ262167:PQL262167 QAF262167:QAH262167 QKB262167:QKD262167 QTX262167:QTZ262167 RDT262167:RDV262167 RNP262167:RNR262167 RXL262167:RXN262167 SHH262167:SHJ262167 SRD262167:SRF262167 TAZ262167:TBB262167 TKV262167:TKX262167 TUR262167:TUT262167 UEN262167:UEP262167 UOJ262167:UOL262167 UYF262167:UYH262167 VIB262167:VID262167 VRX262167:VRZ262167 WBT262167:WBV262167 WLP262167:WLR262167 WVL262167:WVN262167 D327702:F327702 IZ327703:JB327703 SV327703:SX327703 ACR327703:ACT327703 AMN327703:AMP327703 AWJ327703:AWL327703 BGF327703:BGH327703 BQB327703:BQD327703 BZX327703:BZZ327703 CJT327703:CJV327703 CTP327703:CTR327703 DDL327703:DDN327703 DNH327703:DNJ327703 DXD327703:DXF327703 EGZ327703:EHB327703 EQV327703:EQX327703 FAR327703:FAT327703 FKN327703:FKP327703 FUJ327703:FUL327703 GEF327703:GEH327703 GOB327703:GOD327703 GXX327703:GXZ327703 HHT327703:HHV327703 HRP327703:HRR327703 IBL327703:IBN327703 ILH327703:ILJ327703 IVD327703:IVF327703 JEZ327703:JFB327703 JOV327703:JOX327703 JYR327703:JYT327703 KIN327703:KIP327703 KSJ327703:KSL327703 LCF327703:LCH327703 LMB327703:LMD327703 LVX327703:LVZ327703 MFT327703:MFV327703 MPP327703:MPR327703 MZL327703:MZN327703 NJH327703:NJJ327703 NTD327703:NTF327703 OCZ327703:ODB327703 OMV327703:OMX327703 OWR327703:OWT327703 PGN327703:PGP327703 PQJ327703:PQL327703 QAF327703:QAH327703 QKB327703:QKD327703 QTX327703:QTZ327703 RDT327703:RDV327703 RNP327703:RNR327703 RXL327703:RXN327703 SHH327703:SHJ327703 SRD327703:SRF327703 TAZ327703:TBB327703 TKV327703:TKX327703 TUR327703:TUT327703 UEN327703:UEP327703 UOJ327703:UOL327703 UYF327703:UYH327703 VIB327703:VID327703 VRX327703:VRZ327703 WBT327703:WBV327703 WLP327703:WLR327703 WVL327703:WVN327703 D393238:F393238 IZ393239:JB393239 SV393239:SX393239 ACR393239:ACT393239 AMN393239:AMP393239 AWJ393239:AWL393239 BGF393239:BGH393239 BQB393239:BQD393239 BZX393239:BZZ393239 CJT393239:CJV393239 CTP393239:CTR393239 DDL393239:DDN393239 DNH393239:DNJ393239 DXD393239:DXF393239 EGZ393239:EHB393239 EQV393239:EQX393239 FAR393239:FAT393239 FKN393239:FKP393239 FUJ393239:FUL393239 GEF393239:GEH393239 GOB393239:GOD393239 GXX393239:GXZ393239 HHT393239:HHV393239 HRP393239:HRR393239 IBL393239:IBN393239 ILH393239:ILJ393239 IVD393239:IVF393239 JEZ393239:JFB393239 JOV393239:JOX393239 JYR393239:JYT393239 KIN393239:KIP393239 KSJ393239:KSL393239 LCF393239:LCH393239 LMB393239:LMD393239 LVX393239:LVZ393239 MFT393239:MFV393239 MPP393239:MPR393239 MZL393239:MZN393239 NJH393239:NJJ393239 NTD393239:NTF393239 OCZ393239:ODB393239 OMV393239:OMX393239 OWR393239:OWT393239 PGN393239:PGP393239 PQJ393239:PQL393239 QAF393239:QAH393239 QKB393239:QKD393239 QTX393239:QTZ393239 RDT393239:RDV393239 RNP393239:RNR393239 RXL393239:RXN393239 SHH393239:SHJ393239 SRD393239:SRF393239 TAZ393239:TBB393239 TKV393239:TKX393239 TUR393239:TUT393239 UEN393239:UEP393239 UOJ393239:UOL393239 UYF393239:UYH393239 VIB393239:VID393239 VRX393239:VRZ393239 WBT393239:WBV393239 WLP393239:WLR393239 WVL393239:WVN393239 D458774:F458774 IZ458775:JB458775 SV458775:SX458775 ACR458775:ACT458775 AMN458775:AMP458775 AWJ458775:AWL458775 BGF458775:BGH458775 BQB458775:BQD458775 BZX458775:BZZ458775 CJT458775:CJV458775 CTP458775:CTR458775 DDL458775:DDN458775 DNH458775:DNJ458775 DXD458775:DXF458775 EGZ458775:EHB458775 EQV458775:EQX458775 FAR458775:FAT458775 FKN458775:FKP458775 FUJ458775:FUL458775 GEF458775:GEH458775 GOB458775:GOD458775 GXX458775:GXZ458775 HHT458775:HHV458775 HRP458775:HRR458775 IBL458775:IBN458775 ILH458775:ILJ458775 IVD458775:IVF458775 JEZ458775:JFB458775 JOV458775:JOX458775 JYR458775:JYT458775 KIN458775:KIP458775 KSJ458775:KSL458775 LCF458775:LCH458775 LMB458775:LMD458775 LVX458775:LVZ458775 MFT458775:MFV458775 MPP458775:MPR458775 MZL458775:MZN458775 NJH458775:NJJ458775 NTD458775:NTF458775 OCZ458775:ODB458775 OMV458775:OMX458775 OWR458775:OWT458775 PGN458775:PGP458775 PQJ458775:PQL458775 QAF458775:QAH458775 QKB458775:QKD458775 QTX458775:QTZ458775 RDT458775:RDV458775 RNP458775:RNR458775 RXL458775:RXN458775 SHH458775:SHJ458775 SRD458775:SRF458775 TAZ458775:TBB458775 TKV458775:TKX458775 TUR458775:TUT458775 UEN458775:UEP458775 UOJ458775:UOL458775 UYF458775:UYH458775 VIB458775:VID458775 VRX458775:VRZ458775 WBT458775:WBV458775 WLP458775:WLR458775 WVL458775:WVN458775 D524310:F524310 IZ524311:JB524311 SV524311:SX524311 ACR524311:ACT524311 AMN524311:AMP524311 AWJ524311:AWL524311 BGF524311:BGH524311 BQB524311:BQD524311 BZX524311:BZZ524311 CJT524311:CJV524311 CTP524311:CTR524311 DDL524311:DDN524311 DNH524311:DNJ524311 DXD524311:DXF524311 EGZ524311:EHB524311 EQV524311:EQX524311 FAR524311:FAT524311 FKN524311:FKP524311 FUJ524311:FUL524311 GEF524311:GEH524311 GOB524311:GOD524311 GXX524311:GXZ524311 HHT524311:HHV524311 HRP524311:HRR524311 IBL524311:IBN524311 ILH524311:ILJ524311 IVD524311:IVF524311 JEZ524311:JFB524311 JOV524311:JOX524311 JYR524311:JYT524311 KIN524311:KIP524311 KSJ524311:KSL524311 LCF524311:LCH524311 LMB524311:LMD524311 LVX524311:LVZ524311 MFT524311:MFV524311 MPP524311:MPR524311 MZL524311:MZN524311 NJH524311:NJJ524311 NTD524311:NTF524311 OCZ524311:ODB524311 OMV524311:OMX524311 OWR524311:OWT524311 PGN524311:PGP524311 PQJ524311:PQL524311 QAF524311:QAH524311 QKB524311:QKD524311 QTX524311:QTZ524311 RDT524311:RDV524311 RNP524311:RNR524311 RXL524311:RXN524311 SHH524311:SHJ524311 SRD524311:SRF524311 TAZ524311:TBB524311 TKV524311:TKX524311 TUR524311:TUT524311 UEN524311:UEP524311 UOJ524311:UOL524311 UYF524311:UYH524311 VIB524311:VID524311 VRX524311:VRZ524311 WBT524311:WBV524311 WLP524311:WLR524311 WVL524311:WVN524311 D589846:F589846 IZ589847:JB589847 SV589847:SX589847 ACR589847:ACT589847 AMN589847:AMP589847 AWJ589847:AWL589847 BGF589847:BGH589847 BQB589847:BQD589847 BZX589847:BZZ589847 CJT589847:CJV589847 CTP589847:CTR589847 DDL589847:DDN589847 DNH589847:DNJ589847 DXD589847:DXF589847 EGZ589847:EHB589847 EQV589847:EQX589847 FAR589847:FAT589847 FKN589847:FKP589847 FUJ589847:FUL589847 GEF589847:GEH589847 GOB589847:GOD589847 GXX589847:GXZ589847 HHT589847:HHV589847 HRP589847:HRR589847 IBL589847:IBN589847 ILH589847:ILJ589847 IVD589847:IVF589847 JEZ589847:JFB589847 JOV589847:JOX589847 JYR589847:JYT589847 KIN589847:KIP589847 KSJ589847:KSL589847 LCF589847:LCH589847 LMB589847:LMD589847 LVX589847:LVZ589847 MFT589847:MFV589847 MPP589847:MPR589847 MZL589847:MZN589847 NJH589847:NJJ589847 NTD589847:NTF589847 OCZ589847:ODB589847 OMV589847:OMX589847 OWR589847:OWT589847 PGN589847:PGP589847 PQJ589847:PQL589847 QAF589847:QAH589847 QKB589847:QKD589847 QTX589847:QTZ589847 RDT589847:RDV589847 RNP589847:RNR589847 RXL589847:RXN589847 SHH589847:SHJ589847 SRD589847:SRF589847 TAZ589847:TBB589847 TKV589847:TKX589847 TUR589847:TUT589847 UEN589847:UEP589847 UOJ589847:UOL589847 UYF589847:UYH589847 VIB589847:VID589847 VRX589847:VRZ589847 WBT589847:WBV589847 WLP589847:WLR589847 WVL589847:WVN589847 D655382:F655382 IZ655383:JB655383 SV655383:SX655383 ACR655383:ACT655383 AMN655383:AMP655383 AWJ655383:AWL655383 BGF655383:BGH655383 BQB655383:BQD655383 BZX655383:BZZ655383 CJT655383:CJV655383 CTP655383:CTR655383 DDL655383:DDN655383 DNH655383:DNJ655383 DXD655383:DXF655383 EGZ655383:EHB655383 EQV655383:EQX655383 FAR655383:FAT655383 FKN655383:FKP655383 FUJ655383:FUL655383 GEF655383:GEH655383 GOB655383:GOD655383 GXX655383:GXZ655383 HHT655383:HHV655383 HRP655383:HRR655383 IBL655383:IBN655383 ILH655383:ILJ655383 IVD655383:IVF655383 JEZ655383:JFB655383 JOV655383:JOX655383 JYR655383:JYT655383 KIN655383:KIP655383 KSJ655383:KSL655383 LCF655383:LCH655383 LMB655383:LMD655383 LVX655383:LVZ655383 MFT655383:MFV655383 MPP655383:MPR655383 MZL655383:MZN655383 NJH655383:NJJ655383 NTD655383:NTF655383 OCZ655383:ODB655383 OMV655383:OMX655383 OWR655383:OWT655383 PGN655383:PGP655383 PQJ655383:PQL655383 QAF655383:QAH655383 QKB655383:QKD655383 QTX655383:QTZ655383 RDT655383:RDV655383 RNP655383:RNR655383 RXL655383:RXN655383 SHH655383:SHJ655383 SRD655383:SRF655383 TAZ655383:TBB655383 TKV655383:TKX655383 TUR655383:TUT655383 UEN655383:UEP655383 UOJ655383:UOL655383 UYF655383:UYH655383 VIB655383:VID655383 VRX655383:VRZ655383 WBT655383:WBV655383 WLP655383:WLR655383 WVL655383:WVN655383 D720918:F720918 IZ720919:JB720919 SV720919:SX720919 ACR720919:ACT720919 AMN720919:AMP720919 AWJ720919:AWL720919 BGF720919:BGH720919 BQB720919:BQD720919 BZX720919:BZZ720919 CJT720919:CJV720919 CTP720919:CTR720919 DDL720919:DDN720919 DNH720919:DNJ720919 DXD720919:DXF720919 EGZ720919:EHB720919 EQV720919:EQX720919 FAR720919:FAT720919 FKN720919:FKP720919 FUJ720919:FUL720919 GEF720919:GEH720919 GOB720919:GOD720919 GXX720919:GXZ720919 HHT720919:HHV720919 HRP720919:HRR720919 IBL720919:IBN720919 ILH720919:ILJ720919 IVD720919:IVF720919 JEZ720919:JFB720919 JOV720919:JOX720919 JYR720919:JYT720919 KIN720919:KIP720919 KSJ720919:KSL720919 LCF720919:LCH720919 LMB720919:LMD720919 LVX720919:LVZ720919 MFT720919:MFV720919 MPP720919:MPR720919 MZL720919:MZN720919 NJH720919:NJJ720919 NTD720919:NTF720919 OCZ720919:ODB720919 OMV720919:OMX720919 OWR720919:OWT720919 PGN720919:PGP720919 PQJ720919:PQL720919 QAF720919:QAH720919 QKB720919:QKD720919 QTX720919:QTZ720919 RDT720919:RDV720919 RNP720919:RNR720919 RXL720919:RXN720919 SHH720919:SHJ720919 SRD720919:SRF720919 TAZ720919:TBB720919 TKV720919:TKX720919 TUR720919:TUT720919 UEN720919:UEP720919 UOJ720919:UOL720919 UYF720919:UYH720919 VIB720919:VID720919 VRX720919:VRZ720919 WBT720919:WBV720919 WLP720919:WLR720919 WVL720919:WVN720919 D786454:F786454 IZ786455:JB786455 SV786455:SX786455 ACR786455:ACT786455 AMN786455:AMP786455 AWJ786455:AWL786455 BGF786455:BGH786455 BQB786455:BQD786455 BZX786455:BZZ786455 CJT786455:CJV786455 CTP786455:CTR786455 DDL786455:DDN786455 DNH786455:DNJ786455 DXD786455:DXF786455 EGZ786455:EHB786455 EQV786455:EQX786455 FAR786455:FAT786455 FKN786455:FKP786455 FUJ786455:FUL786455 GEF786455:GEH786455 GOB786455:GOD786455 GXX786455:GXZ786455 HHT786455:HHV786455 HRP786455:HRR786455 IBL786455:IBN786455 ILH786455:ILJ786455 IVD786455:IVF786455 JEZ786455:JFB786455 JOV786455:JOX786455 JYR786455:JYT786455 KIN786455:KIP786455 KSJ786455:KSL786455 LCF786455:LCH786455 LMB786455:LMD786455 LVX786455:LVZ786455 MFT786455:MFV786455 MPP786455:MPR786455 MZL786455:MZN786455 NJH786455:NJJ786455 NTD786455:NTF786455 OCZ786455:ODB786455 OMV786455:OMX786455 OWR786455:OWT786455 PGN786455:PGP786455 PQJ786455:PQL786455 QAF786455:QAH786455 QKB786455:QKD786455 QTX786455:QTZ786455 RDT786455:RDV786455 RNP786455:RNR786455 RXL786455:RXN786455 SHH786455:SHJ786455 SRD786455:SRF786455 TAZ786455:TBB786455 TKV786455:TKX786455 TUR786455:TUT786455 UEN786455:UEP786455 UOJ786455:UOL786455 UYF786455:UYH786455 VIB786455:VID786455 VRX786455:VRZ786455 WBT786455:WBV786455 WLP786455:WLR786455 WVL786455:WVN786455 D851990:F851990 IZ851991:JB851991 SV851991:SX851991 ACR851991:ACT851991 AMN851991:AMP851991 AWJ851991:AWL851991 BGF851991:BGH851991 BQB851991:BQD851991 BZX851991:BZZ851991 CJT851991:CJV851991 CTP851991:CTR851991 DDL851991:DDN851991 DNH851991:DNJ851991 DXD851991:DXF851991 EGZ851991:EHB851991 EQV851991:EQX851991 FAR851991:FAT851991 FKN851991:FKP851991 FUJ851991:FUL851991 GEF851991:GEH851991 GOB851991:GOD851991 GXX851991:GXZ851991 HHT851991:HHV851991 HRP851991:HRR851991 IBL851991:IBN851991 ILH851991:ILJ851991 IVD851991:IVF851991 JEZ851991:JFB851991 JOV851991:JOX851991 JYR851991:JYT851991 KIN851991:KIP851991 KSJ851991:KSL851991 LCF851991:LCH851991 LMB851991:LMD851991 LVX851991:LVZ851991 MFT851991:MFV851991 MPP851991:MPR851991 MZL851991:MZN851991 NJH851991:NJJ851991 NTD851991:NTF851991 OCZ851991:ODB851991 OMV851991:OMX851991 OWR851991:OWT851991 PGN851991:PGP851991 PQJ851991:PQL851991 QAF851991:QAH851991 QKB851991:QKD851991 QTX851991:QTZ851991 RDT851991:RDV851991 RNP851991:RNR851991 RXL851991:RXN851991 SHH851991:SHJ851991 SRD851991:SRF851991 TAZ851991:TBB851991 TKV851991:TKX851991 TUR851991:TUT851991 UEN851991:UEP851991 UOJ851991:UOL851991 UYF851991:UYH851991 VIB851991:VID851991 VRX851991:VRZ851991 WBT851991:WBV851991 WLP851991:WLR851991 WVL851991:WVN851991 D917526:F917526 IZ917527:JB917527 SV917527:SX917527 ACR917527:ACT917527 AMN917527:AMP917527 AWJ917527:AWL917527 BGF917527:BGH917527 BQB917527:BQD917527 BZX917527:BZZ917527 CJT917527:CJV917527 CTP917527:CTR917527 DDL917527:DDN917527 DNH917527:DNJ917527 DXD917527:DXF917527 EGZ917527:EHB917527 EQV917527:EQX917527 FAR917527:FAT917527 FKN917527:FKP917527 FUJ917527:FUL917527 GEF917527:GEH917527 GOB917527:GOD917527 GXX917527:GXZ917527 HHT917527:HHV917527 HRP917527:HRR917527 IBL917527:IBN917527 ILH917527:ILJ917527 IVD917527:IVF917527 JEZ917527:JFB917527 JOV917527:JOX917527 JYR917527:JYT917527 KIN917527:KIP917527 KSJ917527:KSL917527 LCF917527:LCH917527 LMB917527:LMD917527 LVX917527:LVZ917527 MFT917527:MFV917527 MPP917527:MPR917527 MZL917527:MZN917527 NJH917527:NJJ917527 NTD917527:NTF917527 OCZ917527:ODB917527 OMV917527:OMX917527 OWR917527:OWT917527 PGN917527:PGP917527 PQJ917527:PQL917527 QAF917527:QAH917527 QKB917527:QKD917527 QTX917527:QTZ917527 RDT917527:RDV917527 RNP917527:RNR917527 RXL917527:RXN917527 SHH917527:SHJ917527 SRD917527:SRF917527 TAZ917527:TBB917527 TKV917527:TKX917527 TUR917527:TUT917527 UEN917527:UEP917527 UOJ917527:UOL917527 UYF917527:UYH917527 VIB917527:VID917527 VRX917527:VRZ917527 WBT917527:WBV917527 WLP917527:WLR917527 WVL917527:WVN917527 D983062:F983062 IZ983063:JB983063 SV983063:SX983063 ACR983063:ACT983063 AMN983063:AMP983063 AWJ983063:AWL983063 BGF983063:BGH983063 BQB983063:BQD983063 BZX983063:BZZ983063 CJT983063:CJV983063 CTP983063:CTR983063 DDL983063:DDN983063 DNH983063:DNJ983063 DXD983063:DXF983063 EGZ983063:EHB983063 EQV983063:EQX983063 FAR983063:FAT983063 FKN983063:FKP983063 FUJ983063:FUL983063 GEF983063:GEH983063 GOB983063:GOD983063 GXX983063:GXZ983063 HHT983063:HHV983063 HRP983063:HRR983063 IBL983063:IBN983063 ILH983063:ILJ983063 IVD983063:IVF983063 JEZ983063:JFB983063 JOV983063:JOX983063 JYR983063:JYT983063 KIN983063:KIP983063 KSJ983063:KSL983063 LCF983063:LCH983063 LMB983063:LMD983063 LVX983063:LVZ983063 MFT983063:MFV983063 MPP983063:MPR983063 MZL983063:MZN983063 NJH983063:NJJ983063 NTD983063:NTF983063 OCZ983063:ODB983063 OMV983063:OMX983063 OWR983063:OWT983063 PGN983063:PGP983063 PQJ983063:PQL983063 QAF983063:QAH983063 QKB983063:QKD983063 QTX983063:QTZ983063 RDT983063:RDV983063 RNP983063:RNR983063 RXL983063:RXN983063 SHH983063:SHJ983063 SRD983063:SRF983063 TAZ983063:TBB983063 TKV983063:TKX983063 TUR983063:TUT983063 UEN983063:UEP983063 UOJ983063:UOL983063 UYF983063:UYH983063 VIB983063:VID983063 VRX983063:VRZ983063 WBT983063:WBV983063 WLP983063:WLR983063 WVL983063:WVN983063"/>
    <dataValidation allowBlank="1" showInputMessage="1" showErrorMessage="1" prompt="Modifier les contenus bleus et mettre ensuite en noir : _x000a_Enregistrements qualité : indiquez ceux que vous mettrez à disposition d'un auditeur. Il peut s'agir des onglets imprimés et signés de ce fichier d'autodiagnostic" sqref="D22:F22 IZ22:JB22 SV22:SX22 ACR22:ACT22 AMN22:AMP22 AWJ22:AWL22 BGF22:BGH22 BQB22:BQD22 BZX22:BZZ22 CJT22:CJV22 CTP22:CTR22 DDL22:DDN22 DNH22:DNJ22 DXD22:DXF22 EGZ22:EHB22 EQV22:EQX22 FAR22:FAT22 FKN22:FKP22 FUJ22:FUL22 GEF22:GEH22 GOB22:GOD22 GXX22:GXZ22 HHT22:HHV22 HRP22:HRR22 IBL22:IBN22 ILH22:ILJ22 IVD22:IVF22 JEZ22:JFB22 JOV22:JOX22 JYR22:JYT22 KIN22:KIP22 KSJ22:KSL22 LCF22:LCH22 LMB22:LMD22 LVX22:LVZ22 MFT22:MFV22 MPP22:MPR22 MZL22:MZN22 NJH22:NJJ22 NTD22:NTF22 OCZ22:ODB22 OMV22:OMX22 OWR22:OWT22 PGN22:PGP22 PQJ22:PQL22 QAF22:QAH22 QKB22:QKD22 QTX22:QTZ22 RDT22:RDV22 RNP22:RNR22 RXL22:RXN22 SHH22:SHJ22 SRD22:SRF22 TAZ22:TBB22 TKV22:TKX22 TUR22:TUT22 UEN22:UEP22 UOJ22:UOL22 UYF22:UYH22 VIB22:VID22 VRX22:VRZ22 WBT22:WBV22 WLP22:WLR22 WVL22:WVN22 D65557:F65557 IZ65558:JB65558 SV65558:SX65558 ACR65558:ACT65558 AMN65558:AMP65558 AWJ65558:AWL65558 BGF65558:BGH65558 BQB65558:BQD65558 BZX65558:BZZ65558 CJT65558:CJV65558 CTP65558:CTR65558 DDL65558:DDN65558 DNH65558:DNJ65558 DXD65558:DXF65558 EGZ65558:EHB65558 EQV65558:EQX65558 FAR65558:FAT65558 FKN65558:FKP65558 FUJ65558:FUL65558 GEF65558:GEH65558 GOB65558:GOD65558 GXX65558:GXZ65558 HHT65558:HHV65558 HRP65558:HRR65558 IBL65558:IBN65558 ILH65558:ILJ65558 IVD65558:IVF65558 JEZ65558:JFB65558 JOV65558:JOX65558 JYR65558:JYT65558 KIN65558:KIP65558 KSJ65558:KSL65558 LCF65558:LCH65558 LMB65558:LMD65558 LVX65558:LVZ65558 MFT65558:MFV65558 MPP65558:MPR65558 MZL65558:MZN65558 NJH65558:NJJ65558 NTD65558:NTF65558 OCZ65558:ODB65558 OMV65558:OMX65558 OWR65558:OWT65558 PGN65558:PGP65558 PQJ65558:PQL65558 QAF65558:QAH65558 QKB65558:QKD65558 QTX65558:QTZ65558 RDT65558:RDV65558 RNP65558:RNR65558 RXL65558:RXN65558 SHH65558:SHJ65558 SRD65558:SRF65558 TAZ65558:TBB65558 TKV65558:TKX65558 TUR65558:TUT65558 UEN65558:UEP65558 UOJ65558:UOL65558 UYF65558:UYH65558 VIB65558:VID65558 VRX65558:VRZ65558 WBT65558:WBV65558 WLP65558:WLR65558 WVL65558:WVN65558 D131093:F131093 IZ131094:JB131094 SV131094:SX131094 ACR131094:ACT131094 AMN131094:AMP131094 AWJ131094:AWL131094 BGF131094:BGH131094 BQB131094:BQD131094 BZX131094:BZZ131094 CJT131094:CJV131094 CTP131094:CTR131094 DDL131094:DDN131094 DNH131094:DNJ131094 DXD131094:DXF131094 EGZ131094:EHB131094 EQV131094:EQX131094 FAR131094:FAT131094 FKN131094:FKP131094 FUJ131094:FUL131094 GEF131094:GEH131094 GOB131094:GOD131094 GXX131094:GXZ131094 HHT131094:HHV131094 HRP131094:HRR131094 IBL131094:IBN131094 ILH131094:ILJ131094 IVD131094:IVF131094 JEZ131094:JFB131094 JOV131094:JOX131094 JYR131094:JYT131094 KIN131094:KIP131094 KSJ131094:KSL131094 LCF131094:LCH131094 LMB131094:LMD131094 LVX131094:LVZ131094 MFT131094:MFV131094 MPP131094:MPR131094 MZL131094:MZN131094 NJH131094:NJJ131094 NTD131094:NTF131094 OCZ131094:ODB131094 OMV131094:OMX131094 OWR131094:OWT131094 PGN131094:PGP131094 PQJ131094:PQL131094 QAF131094:QAH131094 QKB131094:QKD131094 QTX131094:QTZ131094 RDT131094:RDV131094 RNP131094:RNR131094 RXL131094:RXN131094 SHH131094:SHJ131094 SRD131094:SRF131094 TAZ131094:TBB131094 TKV131094:TKX131094 TUR131094:TUT131094 UEN131094:UEP131094 UOJ131094:UOL131094 UYF131094:UYH131094 VIB131094:VID131094 VRX131094:VRZ131094 WBT131094:WBV131094 WLP131094:WLR131094 WVL131094:WVN131094 D196629:F196629 IZ196630:JB196630 SV196630:SX196630 ACR196630:ACT196630 AMN196630:AMP196630 AWJ196630:AWL196630 BGF196630:BGH196630 BQB196630:BQD196630 BZX196630:BZZ196630 CJT196630:CJV196630 CTP196630:CTR196630 DDL196630:DDN196630 DNH196630:DNJ196630 DXD196630:DXF196630 EGZ196630:EHB196630 EQV196630:EQX196630 FAR196630:FAT196630 FKN196630:FKP196630 FUJ196630:FUL196630 GEF196630:GEH196630 GOB196630:GOD196630 GXX196630:GXZ196630 HHT196630:HHV196630 HRP196630:HRR196630 IBL196630:IBN196630 ILH196630:ILJ196630 IVD196630:IVF196630 JEZ196630:JFB196630 JOV196630:JOX196630 JYR196630:JYT196630 KIN196630:KIP196630 KSJ196630:KSL196630 LCF196630:LCH196630 LMB196630:LMD196630 LVX196630:LVZ196630 MFT196630:MFV196630 MPP196630:MPR196630 MZL196630:MZN196630 NJH196630:NJJ196630 NTD196630:NTF196630 OCZ196630:ODB196630 OMV196630:OMX196630 OWR196630:OWT196630 PGN196630:PGP196630 PQJ196630:PQL196630 QAF196630:QAH196630 QKB196630:QKD196630 QTX196630:QTZ196630 RDT196630:RDV196630 RNP196630:RNR196630 RXL196630:RXN196630 SHH196630:SHJ196630 SRD196630:SRF196630 TAZ196630:TBB196630 TKV196630:TKX196630 TUR196630:TUT196630 UEN196630:UEP196630 UOJ196630:UOL196630 UYF196630:UYH196630 VIB196630:VID196630 VRX196630:VRZ196630 WBT196630:WBV196630 WLP196630:WLR196630 WVL196630:WVN196630 D262165:F262165 IZ262166:JB262166 SV262166:SX262166 ACR262166:ACT262166 AMN262166:AMP262166 AWJ262166:AWL262166 BGF262166:BGH262166 BQB262166:BQD262166 BZX262166:BZZ262166 CJT262166:CJV262166 CTP262166:CTR262166 DDL262166:DDN262166 DNH262166:DNJ262166 DXD262166:DXF262166 EGZ262166:EHB262166 EQV262166:EQX262166 FAR262166:FAT262166 FKN262166:FKP262166 FUJ262166:FUL262166 GEF262166:GEH262166 GOB262166:GOD262166 GXX262166:GXZ262166 HHT262166:HHV262166 HRP262166:HRR262166 IBL262166:IBN262166 ILH262166:ILJ262166 IVD262166:IVF262166 JEZ262166:JFB262166 JOV262166:JOX262166 JYR262166:JYT262166 KIN262166:KIP262166 KSJ262166:KSL262166 LCF262166:LCH262166 LMB262166:LMD262166 LVX262166:LVZ262166 MFT262166:MFV262166 MPP262166:MPR262166 MZL262166:MZN262166 NJH262166:NJJ262166 NTD262166:NTF262166 OCZ262166:ODB262166 OMV262166:OMX262166 OWR262166:OWT262166 PGN262166:PGP262166 PQJ262166:PQL262166 QAF262166:QAH262166 QKB262166:QKD262166 QTX262166:QTZ262166 RDT262166:RDV262166 RNP262166:RNR262166 RXL262166:RXN262166 SHH262166:SHJ262166 SRD262166:SRF262166 TAZ262166:TBB262166 TKV262166:TKX262166 TUR262166:TUT262166 UEN262166:UEP262166 UOJ262166:UOL262166 UYF262166:UYH262166 VIB262166:VID262166 VRX262166:VRZ262166 WBT262166:WBV262166 WLP262166:WLR262166 WVL262166:WVN262166 D327701:F327701 IZ327702:JB327702 SV327702:SX327702 ACR327702:ACT327702 AMN327702:AMP327702 AWJ327702:AWL327702 BGF327702:BGH327702 BQB327702:BQD327702 BZX327702:BZZ327702 CJT327702:CJV327702 CTP327702:CTR327702 DDL327702:DDN327702 DNH327702:DNJ327702 DXD327702:DXF327702 EGZ327702:EHB327702 EQV327702:EQX327702 FAR327702:FAT327702 FKN327702:FKP327702 FUJ327702:FUL327702 GEF327702:GEH327702 GOB327702:GOD327702 GXX327702:GXZ327702 HHT327702:HHV327702 HRP327702:HRR327702 IBL327702:IBN327702 ILH327702:ILJ327702 IVD327702:IVF327702 JEZ327702:JFB327702 JOV327702:JOX327702 JYR327702:JYT327702 KIN327702:KIP327702 KSJ327702:KSL327702 LCF327702:LCH327702 LMB327702:LMD327702 LVX327702:LVZ327702 MFT327702:MFV327702 MPP327702:MPR327702 MZL327702:MZN327702 NJH327702:NJJ327702 NTD327702:NTF327702 OCZ327702:ODB327702 OMV327702:OMX327702 OWR327702:OWT327702 PGN327702:PGP327702 PQJ327702:PQL327702 QAF327702:QAH327702 QKB327702:QKD327702 QTX327702:QTZ327702 RDT327702:RDV327702 RNP327702:RNR327702 RXL327702:RXN327702 SHH327702:SHJ327702 SRD327702:SRF327702 TAZ327702:TBB327702 TKV327702:TKX327702 TUR327702:TUT327702 UEN327702:UEP327702 UOJ327702:UOL327702 UYF327702:UYH327702 VIB327702:VID327702 VRX327702:VRZ327702 WBT327702:WBV327702 WLP327702:WLR327702 WVL327702:WVN327702 D393237:F393237 IZ393238:JB393238 SV393238:SX393238 ACR393238:ACT393238 AMN393238:AMP393238 AWJ393238:AWL393238 BGF393238:BGH393238 BQB393238:BQD393238 BZX393238:BZZ393238 CJT393238:CJV393238 CTP393238:CTR393238 DDL393238:DDN393238 DNH393238:DNJ393238 DXD393238:DXF393238 EGZ393238:EHB393238 EQV393238:EQX393238 FAR393238:FAT393238 FKN393238:FKP393238 FUJ393238:FUL393238 GEF393238:GEH393238 GOB393238:GOD393238 GXX393238:GXZ393238 HHT393238:HHV393238 HRP393238:HRR393238 IBL393238:IBN393238 ILH393238:ILJ393238 IVD393238:IVF393238 JEZ393238:JFB393238 JOV393238:JOX393238 JYR393238:JYT393238 KIN393238:KIP393238 KSJ393238:KSL393238 LCF393238:LCH393238 LMB393238:LMD393238 LVX393238:LVZ393238 MFT393238:MFV393238 MPP393238:MPR393238 MZL393238:MZN393238 NJH393238:NJJ393238 NTD393238:NTF393238 OCZ393238:ODB393238 OMV393238:OMX393238 OWR393238:OWT393238 PGN393238:PGP393238 PQJ393238:PQL393238 QAF393238:QAH393238 QKB393238:QKD393238 QTX393238:QTZ393238 RDT393238:RDV393238 RNP393238:RNR393238 RXL393238:RXN393238 SHH393238:SHJ393238 SRD393238:SRF393238 TAZ393238:TBB393238 TKV393238:TKX393238 TUR393238:TUT393238 UEN393238:UEP393238 UOJ393238:UOL393238 UYF393238:UYH393238 VIB393238:VID393238 VRX393238:VRZ393238 WBT393238:WBV393238 WLP393238:WLR393238 WVL393238:WVN393238 D458773:F458773 IZ458774:JB458774 SV458774:SX458774 ACR458774:ACT458774 AMN458774:AMP458774 AWJ458774:AWL458774 BGF458774:BGH458774 BQB458774:BQD458774 BZX458774:BZZ458774 CJT458774:CJV458774 CTP458774:CTR458774 DDL458774:DDN458774 DNH458774:DNJ458774 DXD458774:DXF458774 EGZ458774:EHB458774 EQV458774:EQX458774 FAR458774:FAT458774 FKN458774:FKP458774 FUJ458774:FUL458774 GEF458774:GEH458774 GOB458774:GOD458774 GXX458774:GXZ458774 HHT458774:HHV458774 HRP458774:HRR458774 IBL458774:IBN458774 ILH458774:ILJ458774 IVD458774:IVF458774 JEZ458774:JFB458774 JOV458774:JOX458774 JYR458774:JYT458774 KIN458774:KIP458774 KSJ458774:KSL458774 LCF458774:LCH458774 LMB458774:LMD458774 LVX458774:LVZ458774 MFT458774:MFV458774 MPP458774:MPR458774 MZL458774:MZN458774 NJH458774:NJJ458774 NTD458774:NTF458774 OCZ458774:ODB458774 OMV458774:OMX458774 OWR458774:OWT458774 PGN458774:PGP458774 PQJ458774:PQL458774 QAF458774:QAH458774 QKB458774:QKD458774 QTX458774:QTZ458774 RDT458774:RDV458774 RNP458774:RNR458774 RXL458774:RXN458774 SHH458774:SHJ458774 SRD458774:SRF458774 TAZ458774:TBB458774 TKV458774:TKX458774 TUR458774:TUT458774 UEN458774:UEP458774 UOJ458774:UOL458774 UYF458774:UYH458774 VIB458774:VID458774 VRX458774:VRZ458774 WBT458774:WBV458774 WLP458774:WLR458774 WVL458774:WVN458774 D524309:F524309 IZ524310:JB524310 SV524310:SX524310 ACR524310:ACT524310 AMN524310:AMP524310 AWJ524310:AWL524310 BGF524310:BGH524310 BQB524310:BQD524310 BZX524310:BZZ524310 CJT524310:CJV524310 CTP524310:CTR524310 DDL524310:DDN524310 DNH524310:DNJ524310 DXD524310:DXF524310 EGZ524310:EHB524310 EQV524310:EQX524310 FAR524310:FAT524310 FKN524310:FKP524310 FUJ524310:FUL524310 GEF524310:GEH524310 GOB524310:GOD524310 GXX524310:GXZ524310 HHT524310:HHV524310 HRP524310:HRR524310 IBL524310:IBN524310 ILH524310:ILJ524310 IVD524310:IVF524310 JEZ524310:JFB524310 JOV524310:JOX524310 JYR524310:JYT524310 KIN524310:KIP524310 KSJ524310:KSL524310 LCF524310:LCH524310 LMB524310:LMD524310 LVX524310:LVZ524310 MFT524310:MFV524310 MPP524310:MPR524310 MZL524310:MZN524310 NJH524310:NJJ524310 NTD524310:NTF524310 OCZ524310:ODB524310 OMV524310:OMX524310 OWR524310:OWT524310 PGN524310:PGP524310 PQJ524310:PQL524310 QAF524310:QAH524310 QKB524310:QKD524310 QTX524310:QTZ524310 RDT524310:RDV524310 RNP524310:RNR524310 RXL524310:RXN524310 SHH524310:SHJ524310 SRD524310:SRF524310 TAZ524310:TBB524310 TKV524310:TKX524310 TUR524310:TUT524310 UEN524310:UEP524310 UOJ524310:UOL524310 UYF524310:UYH524310 VIB524310:VID524310 VRX524310:VRZ524310 WBT524310:WBV524310 WLP524310:WLR524310 WVL524310:WVN524310 D589845:F589845 IZ589846:JB589846 SV589846:SX589846 ACR589846:ACT589846 AMN589846:AMP589846 AWJ589846:AWL589846 BGF589846:BGH589846 BQB589846:BQD589846 BZX589846:BZZ589846 CJT589846:CJV589846 CTP589846:CTR589846 DDL589846:DDN589846 DNH589846:DNJ589846 DXD589846:DXF589846 EGZ589846:EHB589846 EQV589846:EQX589846 FAR589846:FAT589846 FKN589846:FKP589846 FUJ589846:FUL589846 GEF589846:GEH589846 GOB589846:GOD589846 GXX589846:GXZ589846 HHT589846:HHV589846 HRP589846:HRR589846 IBL589846:IBN589846 ILH589846:ILJ589846 IVD589846:IVF589846 JEZ589846:JFB589846 JOV589846:JOX589846 JYR589846:JYT589846 KIN589846:KIP589846 KSJ589846:KSL589846 LCF589846:LCH589846 LMB589846:LMD589846 LVX589846:LVZ589846 MFT589846:MFV589846 MPP589846:MPR589846 MZL589846:MZN589846 NJH589846:NJJ589846 NTD589846:NTF589846 OCZ589846:ODB589846 OMV589846:OMX589846 OWR589846:OWT589846 PGN589846:PGP589846 PQJ589846:PQL589846 QAF589846:QAH589846 QKB589846:QKD589846 QTX589846:QTZ589846 RDT589846:RDV589846 RNP589846:RNR589846 RXL589846:RXN589846 SHH589846:SHJ589846 SRD589846:SRF589846 TAZ589846:TBB589846 TKV589846:TKX589846 TUR589846:TUT589846 UEN589846:UEP589846 UOJ589846:UOL589846 UYF589846:UYH589846 VIB589846:VID589846 VRX589846:VRZ589846 WBT589846:WBV589846 WLP589846:WLR589846 WVL589846:WVN589846 D655381:F655381 IZ655382:JB655382 SV655382:SX655382 ACR655382:ACT655382 AMN655382:AMP655382 AWJ655382:AWL655382 BGF655382:BGH655382 BQB655382:BQD655382 BZX655382:BZZ655382 CJT655382:CJV655382 CTP655382:CTR655382 DDL655382:DDN655382 DNH655382:DNJ655382 DXD655382:DXF655382 EGZ655382:EHB655382 EQV655382:EQX655382 FAR655382:FAT655382 FKN655382:FKP655382 FUJ655382:FUL655382 GEF655382:GEH655382 GOB655382:GOD655382 GXX655382:GXZ655382 HHT655382:HHV655382 HRP655382:HRR655382 IBL655382:IBN655382 ILH655382:ILJ655382 IVD655382:IVF655382 JEZ655382:JFB655382 JOV655382:JOX655382 JYR655382:JYT655382 KIN655382:KIP655382 KSJ655382:KSL655382 LCF655382:LCH655382 LMB655382:LMD655382 LVX655382:LVZ655382 MFT655382:MFV655382 MPP655382:MPR655382 MZL655382:MZN655382 NJH655382:NJJ655382 NTD655382:NTF655382 OCZ655382:ODB655382 OMV655382:OMX655382 OWR655382:OWT655382 PGN655382:PGP655382 PQJ655382:PQL655382 QAF655382:QAH655382 QKB655382:QKD655382 QTX655382:QTZ655382 RDT655382:RDV655382 RNP655382:RNR655382 RXL655382:RXN655382 SHH655382:SHJ655382 SRD655382:SRF655382 TAZ655382:TBB655382 TKV655382:TKX655382 TUR655382:TUT655382 UEN655382:UEP655382 UOJ655382:UOL655382 UYF655382:UYH655382 VIB655382:VID655382 VRX655382:VRZ655382 WBT655382:WBV655382 WLP655382:WLR655382 WVL655382:WVN655382 D720917:F720917 IZ720918:JB720918 SV720918:SX720918 ACR720918:ACT720918 AMN720918:AMP720918 AWJ720918:AWL720918 BGF720918:BGH720918 BQB720918:BQD720918 BZX720918:BZZ720918 CJT720918:CJV720918 CTP720918:CTR720918 DDL720918:DDN720918 DNH720918:DNJ720918 DXD720918:DXF720918 EGZ720918:EHB720918 EQV720918:EQX720918 FAR720918:FAT720918 FKN720918:FKP720918 FUJ720918:FUL720918 GEF720918:GEH720918 GOB720918:GOD720918 GXX720918:GXZ720918 HHT720918:HHV720918 HRP720918:HRR720918 IBL720918:IBN720918 ILH720918:ILJ720918 IVD720918:IVF720918 JEZ720918:JFB720918 JOV720918:JOX720918 JYR720918:JYT720918 KIN720918:KIP720918 KSJ720918:KSL720918 LCF720918:LCH720918 LMB720918:LMD720918 LVX720918:LVZ720918 MFT720918:MFV720918 MPP720918:MPR720918 MZL720918:MZN720918 NJH720918:NJJ720918 NTD720918:NTF720918 OCZ720918:ODB720918 OMV720918:OMX720918 OWR720918:OWT720918 PGN720918:PGP720918 PQJ720918:PQL720918 QAF720918:QAH720918 QKB720918:QKD720918 QTX720918:QTZ720918 RDT720918:RDV720918 RNP720918:RNR720918 RXL720918:RXN720918 SHH720918:SHJ720918 SRD720918:SRF720918 TAZ720918:TBB720918 TKV720918:TKX720918 TUR720918:TUT720918 UEN720918:UEP720918 UOJ720918:UOL720918 UYF720918:UYH720918 VIB720918:VID720918 VRX720918:VRZ720918 WBT720918:WBV720918 WLP720918:WLR720918 WVL720918:WVN720918 D786453:F786453 IZ786454:JB786454 SV786454:SX786454 ACR786454:ACT786454 AMN786454:AMP786454 AWJ786454:AWL786454 BGF786454:BGH786454 BQB786454:BQD786454 BZX786454:BZZ786454 CJT786454:CJV786454 CTP786454:CTR786454 DDL786454:DDN786454 DNH786454:DNJ786454 DXD786454:DXF786454 EGZ786454:EHB786454 EQV786454:EQX786454 FAR786454:FAT786454 FKN786454:FKP786454 FUJ786454:FUL786454 GEF786454:GEH786454 GOB786454:GOD786454 GXX786454:GXZ786454 HHT786454:HHV786454 HRP786454:HRR786454 IBL786454:IBN786454 ILH786454:ILJ786454 IVD786454:IVF786454 JEZ786454:JFB786454 JOV786454:JOX786454 JYR786454:JYT786454 KIN786454:KIP786454 KSJ786454:KSL786454 LCF786454:LCH786454 LMB786454:LMD786454 LVX786454:LVZ786454 MFT786454:MFV786454 MPP786454:MPR786454 MZL786454:MZN786454 NJH786454:NJJ786454 NTD786454:NTF786454 OCZ786454:ODB786454 OMV786454:OMX786454 OWR786454:OWT786454 PGN786454:PGP786454 PQJ786454:PQL786454 QAF786454:QAH786454 QKB786454:QKD786454 QTX786454:QTZ786454 RDT786454:RDV786454 RNP786454:RNR786454 RXL786454:RXN786454 SHH786454:SHJ786454 SRD786454:SRF786454 TAZ786454:TBB786454 TKV786454:TKX786454 TUR786454:TUT786454 UEN786454:UEP786454 UOJ786454:UOL786454 UYF786454:UYH786454 VIB786454:VID786454 VRX786454:VRZ786454 WBT786454:WBV786454 WLP786454:WLR786454 WVL786454:WVN786454 D851989:F851989 IZ851990:JB851990 SV851990:SX851990 ACR851990:ACT851990 AMN851990:AMP851990 AWJ851990:AWL851990 BGF851990:BGH851990 BQB851990:BQD851990 BZX851990:BZZ851990 CJT851990:CJV851990 CTP851990:CTR851990 DDL851990:DDN851990 DNH851990:DNJ851990 DXD851990:DXF851990 EGZ851990:EHB851990 EQV851990:EQX851990 FAR851990:FAT851990 FKN851990:FKP851990 FUJ851990:FUL851990 GEF851990:GEH851990 GOB851990:GOD851990 GXX851990:GXZ851990 HHT851990:HHV851990 HRP851990:HRR851990 IBL851990:IBN851990 ILH851990:ILJ851990 IVD851990:IVF851990 JEZ851990:JFB851990 JOV851990:JOX851990 JYR851990:JYT851990 KIN851990:KIP851990 KSJ851990:KSL851990 LCF851990:LCH851990 LMB851990:LMD851990 LVX851990:LVZ851990 MFT851990:MFV851990 MPP851990:MPR851990 MZL851990:MZN851990 NJH851990:NJJ851990 NTD851990:NTF851990 OCZ851990:ODB851990 OMV851990:OMX851990 OWR851990:OWT851990 PGN851990:PGP851990 PQJ851990:PQL851990 QAF851990:QAH851990 QKB851990:QKD851990 QTX851990:QTZ851990 RDT851990:RDV851990 RNP851990:RNR851990 RXL851990:RXN851990 SHH851990:SHJ851990 SRD851990:SRF851990 TAZ851990:TBB851990 TKV851990:TKX851990 TUR851990:TUT851990 UEN851990:UEP851990 UOJ851990:UOL851990 UYF851990:UYH851990 VIB851990:VID851990 VRX851990:VRZ851990 WBT851990:WBV851990 WLP851990:WLR851990 WVL851990:WVN851990 D917525:F917525 IZ917526:JB917526 SV917526:SX917526 ACR917526:ACT917526 AMN917526:AMP917526 AWJ917526:AWL917526 BGF917526:BGH917526 BQB917526:BQD917526 BZX917526:BZZ917526 CJT917526:CJV917526 CTP917526:CTR917526 DDL917526:DDN917526 DNH917526:DNJ917526 DXD917526:DXF917526 EGZ917526:EHB917526 EQV917526:EQX917526 FAR917526:FAT917526 FKN917526:FKP917526 FUJ917526:FUL917526 GEF917526:GEH917526 GOB917526:GOD917526 GXX917526:GXZ917526 HHT917526:HHV917526 HRP917526:HRR917526 IBL917526:IBN917526 ILH917526:ILJ917526 IVD917526:IVF917526 JEZ917526:JFB917526 JOV917526:JOX917526 JYR917526:JYT917526 KIN917526:KIP917526 KSJ917526:KSL917526 LCF917526:LCH917526 LMB917526:LMD917526 LVX917526:LVZ917526 MFT917526:MFV917526 MPP917526:MPR917526 MZL917526:MZN917526 NJH917526:NJJ917526 NTD917526:NTF917526 OCZ917526:ODB917526 OMV917526:OMX917526 OWR917526:OWT917526 PGN917526:PGP917526 PQJ917526:PQL917526 QAF917526:QAH917526 QKB917526:QKD917526 QTX917526:QTZ917526 RDT917526:RDV917526 RNP917526:RNR917526 RXL917526:RXN917526 SHH917526:SHJ917526 SRD917526:SRF917526 TAZ917526:TBB917526 TKV917526:TKX917526 TUR917526:TUT917526 UEN917526:UEP917526 UOJ917526:UOL917526 UYF917526:UYH917526 VIB917526:VID917526 VRX917526:VRZ917526 WBT917526:WBV917526 WLP917526:WLR917526 WVL917526:WVN917526 D983061:F983061 IZ983062:JB983062 SV983062:SX983062 ACR983062:ACT983062 AMN983062:AMP983062 AWJ983062:AWL983062 BGF983062:BGH983062 BQB983062:BQD983062 BZX983062:BZZ983062 CJT983062:CJV983062 CTP983062:CTR983062 DDL983062:DDN983062 DNH983062:DNJ983062 DXD983062:DXF983062 EGZ983062:EHB983062 EQV983062:EQX983062 FAR983062:FAT983062 FKN983062:FKP983062 FUJ983062:FUL983062 GEF983062:GEH983062 GOB983062:GOD983062 GXX983062:GXZ983062 HHT983062:HHV983062 HRP983062:HRR983062 IBL983062:IBN983062 ILH983062:ILJ983062 IVD983062:IVF983062 JEZ983062:JFB983062 JOV983062:JOX983062 JYR983062:JYT983062 KIN983062:KIP983062 KSJ983062:KSL983062 LCF983062:LCH983062 LMB983062:LMD983062 LVX983062:LVZ983062 MFT983062:MFV983062 MPP983062:MPR983062 MZL983062:MZN983062 NJH983062:NJJ983062 NTD983062:NTF983062 OCZ983062:ODB983062 OMV983062:OMX983062 OWR983062:OWT983062 PGN983062:PGP983062 PQJ983062:PQL983062 QAF983062:QAH983062 QKB983062:QKD983062 QTX983062:QTZ983062 RDT983062:RDV983062 RNP983062:RNR983062 RXL983062:RXN983062 SHH983062:SHJ983062 SRD983062:SRF983062 TAZ983062:TBB983062 TKV983062:TKX983062 TUR983062:TUT983062 UEN983062:UEP983062 UOJ983062:UOL983062 UYF983062:UYH983062 VIB983062:VID983062 VRX983062:VRZ983062 WBT983062:WBV983062 WLP983062:WLR983062 WVL983062:WVN983062"/>
  </dataValidations>
  <printOptions horizontalCentered="1"/>
  <pageMargins left="0.63000000000000012" right="0.60000000000000009" top="0.56000000000000005" bottom="0.59" header="0.4" footer="0.20314960629921261"/>
  <pageSetup paperSize="9" orientation="portrait"/>
  <headerFooter alignWithMargins="0">
    <oddHeader xml:space="preserve">&amp;L&amp;"Arial Narrow,Normal"&amp;8
</oddHeader>
    <oddFooter>&amp;L&amp;"Arial Narrow,Normal"&amp;8
&amp;"Arial Narrow,Gras"Fichier utilisé : &amp;"Arial Narrow,Normal"&amp;F
&amp;R&amp;"Arial Narrow,Normal"&amp;8
page n°&amp;P/&amp;N</oddFooter>
  </headerFooter>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E9F9"/>
  </sheetPr>
  <dimension ref="A1:Y394"/>
  <sheetViews>
    <sheetView view="pageLayout" workbookViewId="0">
      <selection activeCell="I37" sqref="I37:J37"/>
    </sheetView>
  </sheetViews>
  <sheetFormatPr baseColWidth="10" defaultColWidth="10.6640625" defaultRowHeight="15" x14ac:dyDescent="0"/>
  <cols>
    <col min="1" max="1" width="11" style="2" customWidth="1"/>
    <col min="2" max="4" width="12.1640625" style="2" customWidth="1"/>
    <col min="5" max="5" width="14.5" style="2" customWidth="1"/>
    <col min="6" max="6" width="14.33203125" style="2" customWidth="1"/>
    <col min="7" max="10" width="12.1640625" style="2" customWidth="1"/>
    <col min="11" max="11" width="7.1640625" style="566" customWidth="1"/>
    <col min="12" max="12" width="14.33203125" style="567" customWidth="1"/>
    <col min="13" max="13" width="9.83203125" style="567" customWidth="1"/>
    <col min="14" max="14" width="10.1640625" style="567" customWidth="1"/>
    <col min="15" max="15" width="6.6640625" style="567" customWidth="1"/>
    <col min="16" max="18" width="5" style="567" customWidth="1"/>
    <col min="19" max="20" width="8.6640625" style="567" customWidth="1"/>
    <col min="21" max="21" width="8.6640625" style="566" customWidth="1"/>
    <col min="22" max="22" width="5" style="566" customWidth="1"/>
    <col min="23" max="25" width="8.5" style="566" customWidth="1"/>
    <col min="26" max="16384" width="10.6640625" style="2"/>
  </cols>
  <sheetData>
    <row r="1" spans="1:25" ht="14" customHeight="1">
      <c r="A1" s="171" t="s">
        <v>1120</v>
      </c>
      <c r="B1" s="171"/>
      <c r="C1" s="171"/>
      <c r="D1" s="171"/>
      <c r="E1" s="172"/>
      <c r="F1" s="172"/>
      <c r="G1" s="172"/>
      <c r="H1" s="172"/>
      <c r="I1" s="172"/>
      <c r="J1" s="173" t="s">
        <v>966</v>
      </c>
      <c r="K1" s="1175"/>
      <c r="L1" s="1175"/>
      <c r="M1" s="1175"/>
      <c r="N1" s="1175"/>
      <c r="O1" s="1175"/>
      <c r="P1" s="1175"/>
      <c r="Q1" s="1175"/>
      <c r="R1" s="1175"/>
      <c r="S1" s="564"/>
      <c r="T1" s="564"/>
      <c r="U1" s="565"/>
      <c r="V1" s="565"/>
      <c r="W1" s="565"/>
    </row>
    <row r="2" spans="1:25" ht="32" customHeight="1">
      <c r="A2" s="180"/>
      <c r="B2" s="825" t="str">
        <f>'Page accueil'!B2:G2</f>
        <v>ISO FDIS 13485:2015 et ISO 9001:2015 : Mutualisation des exigences et outil bi-diagnostic pour la performance des entreprises biomédicales</v>
      </c>
      <c r="C2" s="825"/>
      <c r="D2" s="825"/>
      <c r="E2" s="825"/>
      <c r="F2" s="825"/>
      <c r="G2" s="825"/>
      <c r="H2" s="825"/>
      <c r="I2" s="825"/>
      <c r="J2" s="826"/>
      <c r="K2" s="1176"/>
      <c r="L2" s="1177"/>
      <c r="M2" s="1177"/>
      <c r="N2" s="1177"/>
      <c r="O2" s="1177"/>
      <c r="P2" s="1177"/>
      <c r="Q2" s="1177"/>
      <c r="R2" s="1177"/>
      <c r="S2" s="564"/>
      <c r="T2" s="564"/>
      <c r="W2" s="565"/>
    </row>
    <row r="3" spans="1:25" ht="22" customHeight="1">
      <c r="A3" s="997" t="s">
        <v>1307</v>
      </c>
      <c r="B3" s="998"/>
      <c r="C3" s="998"/>
      <c r="D3" s="998"/>
      <c r="E3" s="998"/>
      <c r="F3" s="998"/>
      <c r="G3" s="998"/>
      <c r="H3" s="998"/>
      <c r="I3" s="998"/>
      <c r="J3" s="999"/>
      <c r="K3" s="1178"/>
      <c r="L3" s="1179"/>
      <c r="M3" s="1179"/>
      <c r="N3" s="1179"/>
      <c r="O3" s="1179"/>
      <c r="P3" s="1179"/>
      <c r="Q3" s="1179"/>
      <c r="R3" s="1179"/>
      <c r="S3" s="564"/>
      <c r="T3" s="564"/>
      <c r="U3" s="565"/>
      <c r="V3" s="1180"/>
    </row>
    <row r="4" spans="1:25" ht="14" customHeight="1">
      <c r="A4" s="853" t="str">
        <f>'Page accueil'!C6</f>
        <v>Nom de l'organisme :</v>
      </c>
      <c r="B4" s="854"/>
      <c r="C4" s="854"/>
      <c r="D4" s="859" t="str">
        <f>IFERROR('Page accueil'!D6,"")</f>
        <v>Nom de l'organisme</v>
      </c>
      <c r="E4" s="860"/>
      <c r="F4" s="265" t="str">
        <f>'Critères '!F4</f>
        <v>Resp. Autodiagnostic :</v>
      </c>
      <c r="G4" s="852" t="str">
        <f>'Critères '!G4</f>
        <v>Nom &amp; Prénom</v>
      </c>
      <c r="H4" s="852"/>
      <c r="I4" s="266" t="str">
        <f>'Critères '!I4</f>
        <v>Date :</v>
      </c>
      <c r="J4" s="1205" t="str">
        <f>'Critères '!J4</f>
        <v>jj/mm/aaaa</v>
      </c>
      <c r="K4" s="1181"/>
      <c r="L4" s="1181"/>
      <c r="M4" s="1181"/>
      <c r="N4" s="1181"/>
      <c r="O4" s="1181"/>
      <c r="P4" s="1181"/>
      <c r="Q4" s="1181"/>
      <c r="R4" s="1181"/>
      <c r="V4" s="1180"/>
    </row>
    <row r="5" spans="1:25" ht="14" customHeight="1">
      <c r="A5" s="855" t="str">
        <f>'Page accueil'!C7</f>
        <v>Resp. Qualité et Affaires Règlementaires :</v>
      </c>
      <c r="B5" s="856"/>
      <c r="C5" s="856"/>
      <c r="D5" s="861" t="str">
        <f>IFERROR('Page accueil'!D7,"")</f>
        <v>Nom et Prénom</v>
      </c>
      <c r="E5" s="862"/>
      <c r="F5" s="267" t="str">
        <f>'Critères '!F5</f>
        <v>Email :</v>
      </c>
      <c r="G5" s="875" t="str">
        <f>'Critères '!G5</f>
        <v>email</v>
      </c>
      <c r="H5" s="875"/>
      <c r="I5" s="268" t="str">
        <f>'Critères '!I5</f>
        <v xml:space="preserve">Tel : </v>
      </c>
      <c r="J5" s="1206" t="str">
        <f>'Critères '!J5</f>
        <v>Tel</v>
      </c>
      <c r="K5" s="1182"/>
      <c r="L5" s="1182"/>
      <c r="M5" s="1182"/>
      <c r="N5" s="1182"/>
      <c r="O5" s="1182"/>
      <c r="P5" s="1182"/>
      <c r="Q5" s="1182"/>
      <c r="R5" s="1182"/>
      <c r="V5" s="1180"/>
    </row>
    <row r="6" spans="1:25" ht="14" customHeight="1">
      <c r="A6" s="855" t="str">
        <f>'Page accueil'!C8</f>
        <v xml:space="preserve">Email : </v>
      </c>
      <c r="B6" s="856"/>
      <c r="C6" s="856"/>
      <c r="D6" s="861" t="str">
        <f>IFERROR('Page accueil'!D8,"")</f>
        <v>@</v>
      </c>
      <c r="E6" s="862"/>
      <c r="F6" s="873" t="str">
        <f>'Critères '!F6:F7</f>
        <v>Equipe d'évaluation :</v>
      </c>
      <c r="G6" s="869" t="str">
        <f>'Critères '!G6:J7</f>
        <v>Noms et prénoms des participants</v>
      </c>
      <c r="H6" s="869"/>
      <c r="I6" s="869"/>
      <c r="J6" s="870"/>
      <c r="K6" s="1183"/>
      <c r="L6" s="1183"/>
      <c r="M6" s="1183"/>
      <c r="N6" s="1183"/>
      <c r="O6" s="1183"/>
      <c r="P6" s="1183"/>
      <c r="Q6" s="1183"/>
      <c r="R6" s="1183"/>
      <c r="S6" s="564"/>
      <c r="T6" s="564"/>
      <c r="U6" s="565"/>
      <c r="V6" s="1180"/>
    </row>
    <row r="7" spans="1:25" ht="14" customHeight="1">
      <c r="A7" s="857" t="str">
        <f>'Page accueil'!C9</f>
        <v>Téléphone :</v>
      </c>
      <c r="B7" s="858"/>
      <c r="C7" s="858"/>
      <c r="D7" s="863" t="str">
        <f>IFERROR('Page accueil'!D9,"")</f>
        <v>Tél</v>
      </c>
      <c r="E7" s="864"/>
      <c r="F7" s="874"/>
      <c r="G7" s="871"/>
      <c r="H7" s="871"/>
      <c r="I7" s="871"/>
      <c r="J7" s="872"/>
      <c r="K7" s="1183"/>
      <c r="L7" s="1183"/>
      <c r="M7" s="1183"/>
      <c r="N7" s="1183"/>
      <c r="O7" s="1183"/>
      <c r="P7" s="1183"/>
      <c r="Q7" s="1183"/>
      <c r="R7" s="1183"/>
      <c r="S7" s="564"/>
      <c r="T7" s="564"/>
      <c r="U7" s="565"/>
      <c r="V7" s="1180"/>
    </row>
    <row r="8" spans="1:25" ht="18" customHeight="1">
      <c r="A8" s="1044" t="str">
        <f>CONCATENATE("Conformité estimée des ",$M$15," sous-articles ISO 9001:2015")</f>
        <v>Conformité estimée des 28 sous-articles ISO 9001:2015</v>
      </c>
      <c r="B8" s="1044"/>
      <c r="C8" s="1044"/>
      <c r="D8" s="1044"/>
      <c r="E8" s="1045" t="s">
        <v>1315</v>
      </c>
      <c r="F8" s="1045"/>
      <c r="G8" s="1045"/>
      <c r="H8" s="1045"/>
      <c r="I8" s="1105"/>
      <c r="J8" s="1207" t="s">
        <v>1385</v>
      </c>
      <c r="K8" s="1184"/>
      <c r="L8" s="1177"/>
      <c r="M8" s="1177"/>
      <c r="N8" s="1177"/>
      <c r="O8" s="1177"/>
      <c r="P8" s="1177"/>
      <c r="Q8" s="1177"/>
      <c r="R8" s="1177"/>
      <c r="S8" s="564"/>
      <c r="T8" s="564"/>
    </row>
    <row r="9" spans="1:25">
      <c r="A9" s="413"/>
      <c r="B9" s="175"/>
      <c r="C9" s="175"/>
      <c r="D9" s="175"/>
      <c r="E9" s="175"/>
      <c r="F9" s="175"/>
      <c r="G9" s="175"/>
      <c r="H9" s="175"/>
      <c r="I9" s="1106" t="s">
        <v>1386</v>
      </c>
      <c r="J9" s="1107" t="s">
        <v>319</v>
      </c>
      <c r="S9" s="564"/>
      <c r="T9" s="564"/>
    </row>
    <row r="10" spans="1:25">
      <c r="A10" s="174"/>
      <c r="B10" s="175"/>
      <c r="C10" s="175"/>
      <c r="D10" s="175"/>
      <c r="E10" s="175"/>
      <c r="F10" s="175"/>
      <c r="G10" s="175"/>
      <c r="H10" s="175"/>
      <c r="I10" s="1108" t="s">
        <v>1387</v>
      </c>
      <c r="J10" s="1109" t="s">
        <v>318</v>
      </c>
      <c r="L10" s="1209" t="s">
        <v>1301</v>
      </c>
      <c r="M10" s="1209"/>
      <c r="N10" s="1185"/>
      <c r="P10" s="1209" t="s">
        <v>1320</v>
      </c>
      <c r="Q10" s="1209"/>
      <c r="R10" s="1209"/>
      <c r="S10" s="1209"/>
      <c r="T10" s="1209"/>
      <c r="U10" s="1209"/>
      <c r="V10" s="1209"/>
      <c r="W10" s="1187"/>
      <c r="X10" s="1210" t="s">
        <v>1384</v>
      </c>
      <c r="Y10" s="1187"/>
    </row>
    <row r="11" spans="1:25">
      <c r="A11" s="174"/>
      <c r="B11" s="175"/>
      <c r="C11" s="175"/>
      <c r="D11" s="175"/>
      <c r="E11" s="175"/>
      <c r="F11" s="175"/>
      <c r="G11" s="175"/>
      <c r="H11" s="175"/>
      <c r="I11" s="1110" t="s">
        <v>1387</v>
      </c>
      <c r="J11" s="1111" t="s">
        <v>317</v>
      </c>
      <c r="L11" s="1185" t="str">
        <f>'Page accueil'!C36</f>
        <v>Insuffisant</v>
      </c>
      <c r="M11" s="1186">
        <f>COUNTIFS($F$123:$F$126,L11)+COUNTIFS($F$128:$F$130,L11)+COUNTIFS($F$132:$F$134,L11)+COUNTIFS($F$136:$F$140,L11)+COUNTIFS($F$142:$F$148,L11)+COUNTIFS($F$150:$F$152,L11)++COUNTIFS($F$154:$F$156,L11)</f>
        <v>28</v>
      </c>
      <c r="N11" s="1186"/>
      <c r="P11" s="1211" t="s">
        <v>777</v>
      </c>
      <c r="Q11" s="1185" t="s">
        <v>778</v>
      </c>
      <c r="R11" s="1211" t="s">
        <v>779</v>
      </c>
      <c r="S11" s="1211" t="s">
        <v>780</v>
      </c>
      <c r="T11" s="1211" t="s">
        <v>1299</v>
      </c>
      <c r="U11" s="1211" t="s">
        <v>1319</v>
      </c>
      <c r="V11" s="1211" t="s">
        <v>1317</v>
      </c>
      <c r="W11" s="1194" t="str">
        <f>'Page accueil'!$C$37</f>
        <v>Informel</v>
      </c>
      <c r="X11" s="1187" t="str">
        <f>'Page accueil'!$C$39</f>
        <v>Convaincant</v>
      </c>
      <c r="Y11" s="1187" t="str">
        <f>'Page accueil'!$C$40</f>
        <v>Conforme</v>
      </c>
    </row>
    <row r="12" spans="1:25">
      <c r="A12" s="174"/>
      <c r="B12" s="175"/>
      <c r="C12" s="175"/>
      <c r="D12" s="175"/>
      <c r="E12" s="175"/>
      <c r="F12" s="175"/>
      <c r="G12" s="175"/>
      <c r="H12" s="175"/>
      <c r="I12" s="175"/>
      <c r="J12" s="175"/>
      <c r="L12" s="1185" t="str">
        <f>'Page accueil'!C37</f>
        <v>Informel</v>
      </c>
      <c r="M12" s="1186">
        <f>COUNTIFS($F$123:$F$126,L12)+COUNTIFS($F$128:$F$130,L12)+COUNTIFS($F$132:$F$134,L12)+COUNTIFS($F$136:$F$140,L12)+COUNTIFS($F$142:$F$148,L12)+COUNTIFS($F$150:$F$152,L12)++COUNTIFS($F$154:$F$156,L12)</f>
        <v>0</v>
      </c>
      <c r="N12" s="1186"/>
      <c r="P12" s="1211">
        <v>1</v>
      </c>
      <c r="Q12" s="1211">
        <v>0</v>
      </c>
      <c r="R12" s="1211">
        <v>0</v>
      </c>
      <c r="S12" s="1211">
        <v>0</v>
      </c>
      <c r="T12" s="1211">
        <v>0</v>
      </c>
      <c r="U12" s="1211" t="s">
        <v>1326</v>
      </c>
      <c r="V12" s="1211">
        <v>1</v>
      </c>
      <c r="W12" s="1194">
        <f>'Page accueil'!$A$37</f>
        <v>0.3</v>
      </c>
      <c r="X12" s="1194">
        <f>'Page accueil'!$A$39</f>
        <v>0.6</v>
      </c>
      <c r="Y12" s="1194">
        <f>'Page accueil'!$A$40</f>
        <v>0.8</v>
      </c>
    </row>
    <row r="13" spans="1:25">
      <c r="A13" s="174"/>
      <c r="B13" s="175"/>
      <c r="C13" s="175"/>
      <c r="D13" s="175"/>
      <c r="E13" s="175"/>
      <c r="F13" s="175"/>
      <c r="G13" s="175"/>
      <c r="H13" s="175"/>
      <c r="I13" s="175"/>
      <c r="J13" s="175"/>
      <c r="L13" s="1185" t="str">
        <f>'Page accueil'!C39</f>
        <v>Convaincant</v>
      </c>
      <c r="M13" s="1186">
        <f>COUNTIFS($F$123:$F$126,L13)+COUNTIFS($F$128:$F$130,L13)+COUNTIFS($F$132:$F$134,L13)+COUNTIFS($F$136:$F$140,L13)+COUNTIFS($F$142:$F$148,L13)+COUNTIFS($F$150:$F$152,L13)++COUNTIFS($F$154:$F$156,L13)</f>
        <v>0</v>
      </c>
      <c r="N13" s="1186"/>
      <c r="P13" s="1211">
        <v>1</v>
      </c>
      <c r="Q13" s="1211">
        <v>1</v>
      </c>
      <c r="R13" s="1211">
        <v>0</v>
      </c>
      <c r="S13" s="1211">
        <v>0</v>
      </c>
      <c r="T13" s="1211">
        <v>0</v>
      </c>
      <c r="U13" s="1211">
        <v>0</v>
      </c>
      <c r="V13" s="1211">
        <v>0</v>
      </c>
      <c r="W13" s="1194">
        <f>'Page accueil'!$A$37</f>
        <v>0.3</v>
      </c>
      <c r="X13" s="1194">
        <f>'Page accueil'!$A$39</f>
        <v>0.6</v>
      </c>
      <c r="Y13" s="1194">
        <f>'Page accueil'!$A$40</f>
        <v>0.8</v>
      </c>
    </row>
    <row r="14" spans="1:25">
      <c r="A14" s="174"/>
      <c r="B14" s="175"/>
      <c r="C14" s="175"/>
      <c r="D14" s="175"/>
      <c r="E14" s="175"/>
      <c r="F14" s="175"/>
      <c r="G14" s="175"/>
      <c r="H14" s="175"/>
      <c r="I14" s="175"/>
      <c r="J14" s="175"/>
      <c r="L14" s="1185" t="str">
        <f>'Page accueil'!C40</f>
        <v>Conforme</v>
      </c>
      <c r="M14" s="1186">
        <f>COUNTIFS($F$123:$F$126,L14)+COUNTIFS($F$128:$F$130,L14)+COUNTIFS($F$132:$F$134,L14)+COUNTIFS($F$136:$F$140,L14)+COUNTIFS($F$142:$F$148,L14)+COUNTIFS($F$150:$F$152,L14)++COUNTIFS($F$154:$F$156,L14)</f>
        <v>0</v>
      </c>
      <c r="N14" s="1186"/>
      <c r="P14" s="1211">
        <v>0</v>
      </c>
      <c r="Q14" s="1211">
        <v>1</v>
      </c>
      <c r="R14" s="1211">
        <v>1</v>
      </c>
      <c r="S14" s="1211">
        <v>0</v>
      </c>
      <c r="T14" s="1211">
        <v>0</v>
      </c>
      <c r="U14" s="1211">
        <v>0</v>
      </c>
      <c r="V14" s="1211">
        <v>0</v>
      </c>
      <c r="W14" s="1194">
        <f>'Page accueil'!$A$37</f>
        <v>0.3</v>
      </c>
      <c r="X14" s="1194">
        <f>'Page accueil'!$A$39</f>
        <v>0.6</v>
      </c>
      <c r="Y14" s="1194">
        <f>'Page accueil'!$A$40</f>
        <v>0.8</v>
      </c>
    </row>
    <row r="15" spans="1:25">
      <c r="A15" s="174"/>
      <c r="B15" s="175"/>
      <c r="C15" s="175"/>
      <c r="D15" s="175"/>
      <c r="E15" s="175"/>
      <c r="F15" s="175"/>
      <c r="G15" s="175"/>
      <c r="H15" s="175"/>
      <c r="I15" s="175"/>
      <c r="J15" s="175"/>
      <c r="L15" s="1212" t="s">
        <v>1303</v>
      </c>
      <c r="M15" s="1177">
        <f>SUM(M11:M14)</f>
        <v>28</v>
      </c>
      <c r="N15" s="1177"/>
      <c r="P15" s="1211">
        <v>0</v>
      </c>
      <c r="Q15" s="1211">
        <v>0</v>
      </c>
      <c r="R15" s="1211">
        <v>1</v>
      </c>
      <c r="S15" s="1211">
        <v>1</v>
      </c>
      <c r="T15" s="1211">
        <v>0</v>
      </c>
      <c r="U15" s="1211">
        <v>0</v>
      </c>
      <c r="V15" s="1211">
        <v>0</v>
      </c>
      <c r="W15" s="1194">
        <f>'Page accueil'!$A$37</f>
        <v>0.3</v>
      </c>
      <c r="X15" s="1194">
        <f>'Page accueil'!$A$39</f>
        <v>0.6</v>
      </c>
      <c r="Y15" s="1194">
        <f>'Page accueil'!$A$40</f>
        <v>0.8</v>
      </c>
    </row>
    <row r="16" spans="1:25">
      <c r="A16" s="174"/>
      <c r="B16" s="175"/>
      <c r="C16" s="175"/>
      <c r="D16" s="175"/>
      <c r="E16" s="175"/>
      <c r="F16" s="175"/>
      <c r="G16" s="175"/>
      <c r="H16" s="175"/>
      <c r="I16" s="175"/>
      <c r="J16" s="175"/>
      <c r="P16" s="1211">
        <v>0</v>
      </c>
      <c r="Q16" s="1211">
        <v>0</v>
      </c>
      <c r="R16" s="1211">
        <v>0</v>
      </c>
      <c r="S16" s="1211">
        <v>1</v>
      </c>
      <c r="T16" s="1211">
        <v>1</v>
      </c>
      <c r="U16" s="1211">
        <v>0</v>
      </c>
      <c r="V16" s="1211">
        <v>1</v>
      </c>
      <c r="W16" s="1194">
        <f>'Page accueil'!$A$37</f>
        <v>0.3</v>
      </c>
      <c r="X16" s="1194">
        <f>'Page accueil'!$A$39</f>
        <v>0.6</v>
      </c>
      <c r="Y16" s="1194">
        <f>'Page accueil'!$A$40</f>
        <v>0.8</v>
      </c>
    </row>
    <row r="17" spans="1:25">
      <c r="A17" s="174"/>
      <c r="B17" s="175"/>
      <c r="C17" s="175"/>
      <c r="D17" s="175"/>
      <c r="E17" s="175"/>
      <c r="F17" s="175"/>
      <c r="G17" s="175"/>
      <c r="H17" s="175"/>
      <c r="I17" s="175"/>
      <c r="J17" s="175"/>
      <c r="L17" s="566"/>
      <c r="N17" s="566"/>
      <c r="P17" s="1211">
        <v>0</v>
      </c>
      <c r="Q17" s="1211">
        <v>0</v>
      </c>
      <c r="R17" s="1211">
        <v>0</v>
      </c>
      <c r="S17" s="1211">
        <v>0</v>
      </c>
      <c r="T17" s="1211">
        <v>1</v>
      </c>
      <c r="U17" s="1211">
        <v>1</v>
      </c>
      <c r="V17" s="1211">
        <v>0</v>
      </c>
      <c r="W17" s="1194">
        <f>'Page accueil'!$A$37</f>
        <v>0.3</v>
      </c>
      <c r="X17" s="1194">
        <f>'Page accueil'!$A$39</f>
        <v>0.6</v>
      </c>
      <c r="Y17" s="1194">
        <f>'Page accueil'!$A$40</f>
        <v>0.8</v>
      </c>
    </row>
    <row r="18" spans="1:25">
      <c r="A18" s="174"/>
      <c r="B18" s="175"/>
      <c r="C18" s="175"/>
      <c r="D18" s="175"/>
      <c r="E18" s="175"/>
      <c r="F18" s="175"/>
      <c r="G18" s="175"/>
      <c r="H18" s="175"/>
      <c r="I18" s="175"/>
      <c r="J18" s="175"/>
      <c r="P18" s="1211">
        <v>0</v>
      </c>
      <c r="Q18" s="1211">
        <v>0</v>
      </c>
      <c r="R18" s="1211">
        <v>0</v>
      </c>
      <c r="S18" s="1211">
        <v>0</v>
      </c>
      <c r="T18" s="1211">
        <v>0</v>
      </c>
      <c r="U18" s="1211">
        <v>1</v>
      </c>
      <c r="V18" s="1211">
        <v>1</v>
      </c>
      <c r="W18" s="1194">
        <f>'Page accueil'!$A$37</f>
        <v>0.3</v>
      </c>
      <c r="X18" s="1194">
        <f>'Page accueil'!$A$39</f>
        <v>0.6</v>
      </c>
      <c r="Y18" s="1194">
        <f>'Page accueil'!$A$40</f>
        <v>0.8</v>
      </c>
    </row>
    <row r="19" spans="1:25">
      <c r="A19" s="174"/>
      <c r="B19" s="175"/>
      <c r="C19" s="175"/>
      <c r="D19" s="175"/>
      <c r="E19" s="175"/>
      <c r="F19" s="175"/>
      <c r="G19" s="175"/>
      <c r="H19" s="175"/>
      <c r="I19" s="175"/>
      <c r="J19" s="175"/>
      <c r="S19" s="564"/>
      <c r="T19" s="564"/>
    </row>
    <row r="20" spans="1:25">
      <c r="A20" s="174"/>
      <c r="B20" s="175"/>
      <c r="C20" s="175"/>
      <c r="D20" s="175"/>
      <c r="E20" s="175"/>
      <c r="F20" s="175"/>
      <c r="G20" s="175"/>
      <c r="H20" s="175"/>
      <c r="I20" s="175"/>
      <c r="J20" s="175"/>
      <c r="L20" s="1213" t="s">
        <v>1300</v>
      </c>
      <c r="M20" s="1213"/>
      <c r="N20" s="1213"/>
      <c r="O20" s="1187"/>
      <c r="P20" s="1187"/>
      <c r="Q20" s="1187"/>
      <c r="R20" s="1187"/>
      <c r="S20" s="564"/>
      <c r="T20" s="564"/>
    </row>
    <row r="21" spans="1:25">
      <c r="A21" s="174"/>
      <c r="B21" s="175"/>
      <c r="C21" s="175"/>
      <c r="D21" s="175"/>
      <c r="E21" s="175"/>
      <c r="F21" s="175"/>
      <c r="G21" s="175"/>
      <c r="H21" s="175"/>
      <c r="I21" s="175"/>
      <c r="J21" s="175"/>
      <c r="L21" s="1185" t="str">
        <f>'Page accueil'!A27</f>
        <v>Choix de Véracité</v>
      </c>
      <c r="M21" s="1194" t="str">
        <f>'Page accueil'!B27</f>
        <v>Taux</v>
      </c>
      <c r="N21" s="1214">
        <f>COUNTIFS('Critères '!$H$19:$H$46,'Estim. ISO 9001'!M21)+COUNTIFS('Critères '!$H$48:$H$94,'Estim. ISO 9001'!M21)+COUNTIFS('Critères '!$H$97:$H$108,'Estim. ISO 9001'!M21)+COUNTIFS('Critères '!$H$110:$H$112,'Estim. ISO 9001'!M21)+COUNTIFS('Critères '!$H$114:$H$120,'Estim. ISO 9001'!M21)+COUNTIFS('Critères '!$H$122:$H$145,'Estim. ISO 9001'!M21)+COUNTIFS('Critères '!$H$147:$H$162,'Estim. ISO 9001'!M21)+COUNTIFS('Critères '!$H$165:$H$190,'Estim. ISO 9001'!M21)+COUNTIFS('Critères '!$H$193:$H$195,'Estim. ISO 9001'!M21)+COUNTIFS('Critères '!$H$197:$H$203,'Estim. ISO 9001'!M21)+COUNTIFS('Critères '!$H$205:$H$205,'Estim. ISO 9001'!M21)+COUNTIFS('Critères '!$H$207:$H$212,'Estim. ISO 9001'!M21)+COUNTIFS('Critères '!$H$215:$H$223,'Estim. ISO 9001'!M21)+COUNTIFS('Critères '!$H$225:$H$243,'Estim. ISO 9001'!M21)+COUNTIFS('Critères '!$H$245:$H$289,'Estim. ISO 9001'!M21)+COUNTIFS('Critères '!$H$292:$H$324,'Estim. ISO 9001'!M21)+COUNTIFS('Critères '!$H$326:$H$362,'Estim. ISO 9001'!M21)+COUNTIFS('Critères '!$H$364:$H$372,'Estim. ISO 9001'!M21)+COUNTIFS('Critères '!$H$375:$H$379,'Estim. ISO 9001'!M21)+COUNTIFS('Critères '!$H$382:$H$427,'Estim. ISO 9001'!M21)+COUNTIFS('Critères '!$H$429:$H$455,'Estim. ISO 9001'!M21)+COUNTIFS('Critères '!$H$457:$H$469,'Estim. ISO 9001'!M21)+COUNTIFS('Critères '!$H$472:$H$495,'Estim. ISO 9001'!M21)</f>
        <v>350</v>
      </c>
      <c r="O21" s="1185"/>
      <c r="P21" s="1185"/>
      <c r="Q21" s="1185"/>
      <c r="R21" s="1185"/>
      <c r="S21" s="564"/>
      <c r="T21" s="564"/>
    </row>
    <row r="22" spans="1:25">
      <c r="A22" s="174"/>
      <c r="B22" s="175"/>
      <c r="C22" s="175"/>
      <c r="D22" s="175"/>
      <c r="E22" s="175"/>
      <c r="F22" s="175"/>
      <c r="G22" s="175"/>
      <c r="H22" s="175"/>
      <c r="I22" s="175"/>
      <c r="J22" s="175"/>
      <c r="L22" s="1185" t="str">
        <f>'Page accueil'!A28</f>
        <v>FAUX unanime</v>
      </c>
      <c r="M22" s="1194">
        <f>'Page accueil'!B28</f>
        <v>0</v>
      </c>
      <c r="N22" s="1214">
        <f>COUNTIFS('Critères '!$H$19:$H$46,'Estim. ISO 9001'!M22)+COUNTIFS('Critères '!$H$48:$H$94,'Estim. ISO 9001'!M22)+COUNTIFS('Critères '!$H$97:$H$108,'Estim. ISO 9001'!M22)+COUNTIFS('Critères '!$H$110:$H$112,'Estim. ISO 9001'!M22)+COUNTIFS('Critères '!$H$114:$H$120,'Estim. ISO 9001'!M22)+COUNTIFS('Critères '!$H$122:$H$145,'Estim. ISO 9001'!M22)+COUNTIFS('Critères '!$H$147:$H$162,'Estim. ISO 9001'!M22)+COUNTIFS('Critères '!$H$165:$H$190,'Estim. ISO 9001'!M22)+COUNTIFS('Critères '!$H$193:$H$195,'Estim. ISO 9001'!M22)+COUNTIFS('Critères '!$H$197:$H$203,'Estim. ISO 9001'!M22)+COUNTIFS('Critères '!$H$205:$H$205,'Estim. ISO 9001'!M22)+COUNTIFS('Critères '!$H$207:$H$212,'Estim. ISO 9001'!M22)+COUNTIFS('Critères '!$H$215:$H$223,'Estim. ISO 9001'!M22)+COUNTIFS('Critères '!$H$225:$H$243,'Estim. ISO 9001'!M22)+COUNTIFS('Critères '!$H$245:$H$289,'Estim. ISO 9001'!M22)+COUNTIFS('Critères '!$H$292:$H$324,'Estim. ISO 9001'!M22)+COUNTIFS('Critères '!$H$326:$H$362,'Estim. ISO 9001'!M22)+COUNTIFS('Critères '!$H$364:$H$372,'Estim. ISO 9001'!M22)+COUNTIFS('Critères '!$H$375:$H$379,'Estim. ISO 9001'!M22)+COUNTIFS('Critères '!$H$382:$H$427,'Estim. ISO 9001'!M22)+COUNTIFS('Critères '!$H$429:$H$455,'Estim. ISO 9001'!M22)+COUNTIFS('Critères '!$H$457:$H$469,'Estim. ISO 9001'!M22)+COUNTIFS('Critères '!$H$472:$H$495,'Estim. ISO 9001'!M22)</f>
        <v>0</v>
      </c>
      <c r="O22" s="1185"/>
      <c r="P22" s="1185"/>
      <c r="Q22" s="1185"/>
      <c r="R22" s="1185"/>
      <c r="S22" s="564"/>
      <c r="T22" s="564"/>
    </row>
    <row r="23" spans="1:25">
      <c r="A23" s="174"/>
      <c r="B23" s="175"/>
      <c r="C23" s="175"/>
      <c r="D23" s="175"/>
      <c r="E23" s="175"/>
      <c r="F23" s="175"/>
      <c r="G23" s="175"/>
      <c r="H23" s="175"/>
      <c r="I23" s="175"/>
      <c r="J23" s="175"/>
      <c r="L23" s="1185" t="b">
        <f>'Page accueil'!A29</f>
        <v>0</v>
      </c>
      <c r="M23" s="1194">
        <f>'Page accueil'!B29</f>
        <v>0.2</v>
      </c>
      <c r="N23" s="1214">
        <f>COUNTIFS('Critères '!$H$19:$H$46,'Estim. ISO 9001'!M23)+COUNTIFS('Critères '!$H$48:$H$94,'Estim. ISO 9001'!M23)+COUNTIFS('Critères '!$H$97:$H$108,'Estim. ISO 9001'!M23)+COUNTIFS('Critères '!$H$110:$H$112,'Estim. ISO 9001'!M23)+COUNTIFS('Critères '!$H$114:$H$120,'Estim. ISO 9001'!M23)+COUNTIFS('Critères '!$H$122:$H$145,'Estim. ISO 9001'!M23)+COUNTIFS('Critères '!$H$147:$H$162,'Estim. ISO 9001'!M23)+COUNTIFS('Critères '!$H$165:$H$190,'Estim. ISO 9001'!M23)+COUNTIFS('Critères '!$H$193:$H$195,'Estim. ISO 9001'!M23)+COUNTIFS('Critères '!$H$197:$H$203,'Estim. ISO 9001'!M23)+COUNTIFS('Critères '!$H$205:$H$205,'Estim. ISO 9001'!M23)+COUNTIFS('Critères '!$H$207:$H$212,'Estim. ISO 9001'!M23)+COUNTIFS('Critères '!$H$215:$H$223,'Estim. ISO 9001'!M23)+COUNTIFS('Critères '!$H$225:$H$243,'Estim. ISO 9001'!M23)+COUNTIFS('Critères '!$H$245:$H$289,'Estim. ISO 9001'!M23)+COUNTIFS('Critères '!$H$292:$H$324,'Estim. ISO 9001'!M23)+COUNTIFS('Critères '!$H$326:$H$362,'Estim. ISO 9001'!M23)+COUNTIFS('Critères '!$H$364:$H$372,'Estim. ISO 9001'!M23)+COUNTIFS('Critères '!$H$375:$H$379,'Estim. ISO 9001'!M23)+COUNTIFS('Critères '!$H$382:$H$427,'Estim. ISO 9001'!M23)+COUNTIFS('Critères '!$H$429:$H$455,'Estim. ISO 9001'!M23)+COUNTIFS('Critères '!$H$457:$H$469,'Estim. ISO 9001'!M23)+COUNTIFS('Critères '!$H$472:$H$495,'Estim. ISO 9001'!M23)</f>
        <v>0</v>
      </c>
      <c r="O23" s="1185"/>
      <c r="P23" s="1185"/>
      <c r="Q23" s="1185"/>
      <c r="R23" s="1185"/>
      <c r="S23" s="564"/>
      <c r="T23" s="564"/>
    </row>
    <row r="24" spans="1:25">
      <c r="A24" s="174"/>
      <c r="B24" s="175"/>
      <c r="C24" s="175"/>
      <c r="D24" s="175"/>
      <c r="E24" s="175"/>
      <c r="F24" s="175"/>
      <c r="G24" s="175"/>
      <c r="H24" s="175"/>
      <c r="I24" s="175"/>
      <c r="J24" s="175"/>
      <c r="L24" s="1185" t="str">
        <f>'Page accueil'!A30</f>
        <v>Plutôt FAUX</v>
      </c>
      <c r="M24" s="1194">
        <f>'Page accueil'!B30</f>
        <v>0.4</v>
      </c>
      <c r="N24" s="1214">
        <f>COUNTIFS('Critères '!$H$19:$H$46,'Estim. ISO 9001'!M24)+COUNTIFS('Critères '!$H$48:$H$94,'Estim. ISO 9001'!M24)+COUNTIFS('Critères '!$H$97:$H$108,'Estim. ISO 9001'!M24)+COUNTIFS('Critères '!$H$110:$H$112,'Estim. ISO 9001'!M24)+COUNTIFS('Critères '!$H$114:$H$120,'Estim. ISO 9001'!M24)+COUNTIFS('Critères '!$H$122:$H$145,'Estim. ISO 9001'!M24)+COUNTIFS('Critères '!$H$147:$H$162,'Estim. ISO 9001'!M24)+COUNTIFS('Critères '!$H$165:$H$190,'Estim. ISO 9001'!M24)+COUNTIFS('Critères '!$H$193:$H$195,'Estim. ISO 9001'!M24)+COUNTIFS('Critères '!$H$197:$H$203,'Estim. ISO 9001'!M24)+COUNTIFS('Critères '!$H$205:$H$205,'Estim. ISO 9001'!M24)+COUNTIFS('Critères '!$H$207:$H$212,'Estim. ISO 9001'!M24)+COUNTIFS('Critères '!$H$215:$H$223,'Estim. ISO 9001'!M24)+COUNTIFS('Critères '!$H$225:$H$243,'Estim. ISO 9001'!M24)+COUNTIFS('Critères '!$H$245:$H$289,'Estim. ISO 9001'!M24)+COUNTIFS('Critères '!$H$292:$H$324,'Estim. ISO 9001'!M24)+COUNTIFS('Critères '!$H$326:$H$362,'Estim. ISO 9001'!M24)+COUNTIFS('Critères '!$H$364:$H$372,'Estim. ISO 9001'!M24)+COUNTIFS('Critères '!$H$375:$H$379,'Estim. ISO 9001'!M24)+COUNTIFS('Critères '!$H$382:$H$427,'Estim. ISO 9001'!M24)+COUNTIFS('Critères '!$H$429:$H$455,'Estim. ISO 9001'!M24)+COUNTIFS('Critères '!$H$457:$H$469,'Estim. ISO 9001'!M24)+COUNTIFS('Critères '!$H$472:$H$495,'Estim. ISO 9001'!M24)</f>
        <v>0</v>
      </c>
      <c r="O24" s="1185"/>
      <c r="P24" s="1185"/>
      <c r="Q24" s="1185"/>
      <c r="R24" s="1185"/>
      <c r="S24" s="564"/>
      <c r="T24" s="564"/>
    </row>
    <row r="25" spans="1:25" ht="13.5" customHeight="1">
      <c r="A25" s="174"/>
      <c r="B25" s="175"/>
      <c r="C25" s="175"/>
      <c r="D25" s="175"/>
      <c r="E25" s="175"/>
      <c r="F25" s="175"/>
      <c r="G25" s="175"/>
      <c r="H25" s="175"/>
      <c r="I25" s="175"/>
      <c r="J25" s="175"/>
      <c r="L25" s="1185" t="str">
        <f>'Page accueil'!A31</f>
        <v>Plutôt VRAI</v>
      </c>
      <c r="M25" s="1194">
        <f>'Page accueil'!B31</f>
        <v>0.6</v>
      </c>
      <c r="N25" s="1214">
        <f>COUNTIFS('Critères '!$H$19:$H$46,'Estim. ISO 9001'!M25)+COUNTIFS('Critères '!$H$48:$H$94,'Estim. ISO 9001'!M25)+COUNTIFS('Critères '!$H$97:$H$108,'Estim. ISO 9001'!M25)+COUNTIFS('Critères '!$H$110:$H$112,'Estim. ISO 9001'!M25)+COUNTIFS('Critères '!$H$114:$H$120,'Estim. ISO 9001'!M25)+COUNTIFS('Critères '!$H$122:$H$145,'Estim. ISO 9001'!M25)+COUNTIFS('Critères '!$H$147:$H$162,'Estim. ISO 9001'!M25)+COUNTIFS('Critères '!$H$165:$H$190,'Estim. ISO 9001'!M25)+COUNTIFS('Critères '!$H$193:$H$195,'Estim. ISO 9001'!M25)+COUNTIFS('Critères '!$H$197:$H$203,'Estim. ISO 9001'!M25)+COUNTIFS('Critères '!$H$205:$H$205,'Estim. ISO 9001'!M25)+COUNTIFS('Critères '!$H$207:$H$212,'Estim. ISO 9001'!M25)+COUNTIFS('Critères '!$H$215:$H$223,'Estim. ISO 9001'!M25)+COUNTIFS('Critères '!$H$225:$H$243,'Estim. ISO 9001'!M25)+COUNTIFS('Critères '!$H$245:$H$289,'Estim. ISO 9001'!M25)+COUNTIFS('Critères '!$H$292:$H$324,'Estim. ISO 9001'!M25)+COUNTIFS('Critères '!$H$326:$H$362,'Estim. ISO 9001'!M25)+COUNTIFS('Critères '!$H$364:$H$372,'Estim. ISO 9001'!M25)+COUNTIFS('Critères '!$H$375:$H$379,'Estim. ISO 9001'!M25)+COUNTIFS('Critères '!$H$382:$H$427,'Estim. ISO 9001'!M25)+COUNTIFS('Critères '!$H$429:$H$455,'Estim. ISO 9001'!M25)+COUNTIFS('Critères '!$H$457:$H$469,'Estim. ISO 9001'!M25)+COUNTIFS('Critères '!$H$472:$H$495,'Estim. ISO 9001'!M25)</f>
        <v>0</v>
      </c>
      <c r="O25" s="1185"/>
      <c r="P25" s="1185"/>
      <c r="Q25" s="1185"/>
      <c r="R25" s="1185"/>
      <c r="S25" s="564"/>
      <c r="T25" s="564"/>
    </row>
    <row r="26" spans="1:25">
      <c r="A26" s="174"/>
      <c r="B26" s="175"/>
      <c r="C26" s="175"/>
      <c r="D26" s="175"/>
      <c r="E26" s="175"/>
      <c r="F26" s="175"/>
      <c r="G26" s="175"/>
      <c r="H26" s="175"/>
      <c r="I26" s="175"/>
      <c r="J26" s="175"/>
      <c r="L26" s="1185" t="b">
        <f>'Page accueil'!A32</f>
        <v>1</v>
      </c>
      <c r="M26" s="1194">
        <f>'Page accueil'!B32</f>
        <v>0.8</v>
      </c>
      <c r="N26" s="1214">
        <f>COUNTIFS('Critères '!$H$19:$H$46,'Estim. ISO 9001'!M26)+COUNTIFS('Critères '!$H$48:$H$94,'Estim. ISO 9001'!M26)+COUNTIFS('Critères '!$H$97:$H$108,'Estim. ISO 9001'!M26)+COUNTIFS('Critères '!$H$110:$H$112,'Estim. ISO 9001'!M26)+COUNTIFS('Critères '!$H$114:$H$120,'Estim. ISO 9001'!M26)+COUNTIFS('Critères '!$H$122:$H$145,'Estim. ISO 9001'!M26)+COUNTIFS('Critères '!$H$147:$H$162,'Estim. ISO 9001'!M26)+COUNTIFS('Critères '!$H$165:$H$190,'Estim. ISO 9001'!M26)+COUNTIFS('Critères '!$H$193:$H$195,'Estim. ISO 9001'!M26)+COUNTIFS('Critères '!$H$197:$H$203,'Estim. ISO 9001'!M26)+COUNTIFS('Critères '!$H$205:$H$205,'Estim. ISO 9001'!M26)+COUNTIFS('Critères '!$H$207:$H$212,'Estim. ISO 9001'!M26)+COUNTIFS('Critères '!$H$215:$H$223,'Estim. ISO 9001'!M26)+COUNTIFS('Critères '!$H$225:$H$243,'Estim. ISO 9001'!M26)+COUNTIFS('Critères '!$H$245:$H$289,'Estim. ISO 9001'!M26)+COUNTIFS('Critères '!$H$292:$H$324,'Estim. ISO 9001'!M26)+COUNTIFS('Critères '!$H$326:$H$362,'Estim. ISO 9001'!M26)+COUNTIFS('Critères '!$H$364:$H$372,'Estim. ISO 9001'!M26)+COUNTIFS('Critères '!$H$375:$H$379,'Estim. ISO 9001'!M26)+COUNTIFS('Critères '!$H$382:$H$427,'Estim. ISO 9001'!M26)+COUNTIFS('Critères '!$H$429:$H$455,'Estim. ISO 9001'!M26)+COUNTIFS('Critères '!$H$457:$H$469,'Estim. ISO 9001'!M26)+COUNTIFS('Critères '!$H$472:$H$495,'Estim. ISO 9001'!M26)</f>
        <v>0</v>
      </c>
      <c r="O26" s="1185"/>
      <c r="P26" s="1185"/>
      <c r="Q26" s="1185"/>
      <c r="R26" s="1185"/>
      <c r="S26" s="564"/>
      <c r="T26" s="564"/>
    </row>
    <row r="27" spans="1:25">
      <c r="A27" s="174"/>
      <c r="B27" s="175"/>
      <c r="C27" s="175"/>
      <c r="D27" s="175"/>
      <c r="E27" s="175"/>
      <c r="F27" s="175"/>
      <c r="G27" s="175"/>
      <c r="H27" s="175"/>
      <c r="I27" s="175"/>
      <c r="J27" s="175"/>
      <c r="L27" s="1185" t="str">
        <f>'Page accueil'!A33</f>
        <v>VRAI Prouvé</v>
      </c>
      <c r="M27" s="1194">
        <f>'Page accueil'!B33</f>
        <v>1</v>
      </c>
      <c r="N27" s="1214">
        <f>COUNTIFS('Critères '!$H$19:$H$46,'Estim. ISO 9001'!M27)+COUNTIFS('Critères '!$H$48:$H$94,'Estim. ISO 9001'!M27)+COUNTIFS('Critères '!$H$97:$H$108,'Estim. ISO 9001'!M27)+COUNTIFS('Critères '!$H$110:$H$112,'Estim. ISO 9001'!M27)+COUNTIFS('Critères '!$H$114:$H$120,'Estim. ISO 9001'!M27)+COUNTIFS('Critères '!$H$122:$H$145,'Estim. ISO 9001'!M27)+COUNTIFS('Critères '!$H$147:$H$162,'Estim. ISO 9001'!M27)+COUNTIFS('Critères '!$H$165:$H$190,'Estim. ISO 9001'!M27)+COUNTIFS('Critères '!$H$193:$H$195,'Estim. ISO 9001'!M27)+COUNTIFS('Critères '!$H$197:$H$203,'Estim. ISO 9001'!M27)+COUNTIFS('Critères '!$H$205:$H$205,'Estim. ISO 9001'!M27)+COUNTIFS('Critères '!$H$207:$H$212,'Estim. ISO 9001'!M27)+COUNTIFS('Critères '!$H$215:$H$223,'Estim. ISO 9001'!M27)+COUNTIFS('Critères '!$H$225:$H$243,'Estim. ISO 9001'!M27)+COUNTIFS('Critères '!$H$245:$H$289,'Estim. ISO 9001'!M27)+COUNTIFS('Critères '!$H$292:$H$324,'Estim. ISO 9001'!M27)+COUNTIFS('Critères '!$H$326:$H$362,'Estim. ISO 9001'!M27)+COUNTIFS('Critères '!$H$364:$H$372,'Estim. ISO 9001'!M27)+COUNTIFS('Critères '!$H$375:$H$379,'Estim. ISO 9001'!M27)+COUNTIFS('Critères '!$H$382:$H$427,'Estim. ISO 9001'!M27)+COUNTIFS('Critères '!$H$429:$H$455,'Estim. ISO 9001'!M27)+COUNTIFS('Critères '!$H$457:$H$469,'Estim. ISO 9001'!M27)+COUNTIFS('Critères '!$H$472:$H$495,'Estim. ISO 9001'!M27)</f>
        <v>0</v>
      </c>
      <c r="O27" s="1185"/>
      <c r="P27" s="1185"/>
      <c r="Q27" s="1185"/>
      <c r="R27" s="1185"/>
      <c r="S27" s="564"/>
      <c r="T27" s="564"/>
    </row>
    <row r="28" spans="1:25">
      <c r="A28" s="174"/>
      <c r="B28" s="175"/>
      <c r="C28" s="175"/>
      <c r="D28" s="175"/>
      <c r="E28" s="175"/>
      <c r="F28" s="175"/>
      <c r="G28" s="175"/>
      <c r="H28" s="175"/>
      <c r="I28" s="175"/>
      <c r="J28" s="175"/>
      <c r="L28" s="1215" t="s">
        <v>1302</v>
      </c>
      <c r="M28" s="1215"/>
      <c r="N28" s="1216">
        <f>SUM(N21:N27)</f>
        <v>350</v>
      </c>
      <c r="O28" s="1177"/>
      <c r="P28" s="1177"/>
      <c r="Q28" s="1177"/>
      <c r="R28" s="1177"/>
      <c r="S28" s="564"/>
      <c r="T28" s="564"/>
    </row>
    <row r="29" spans="1:25">
      <c r="A29" s="174"/>
      <c r="B29" s="175"/>
      <c r="C29" s="175"/>
      <c r="D29" s="175"/>
      <c r="E29" s="175"/>
      <c r="F29" s="175"/>
      <c r="G29" s="175"/>
      <c r="H29" s="175"/>
      <c r="I29" s="175"/>
      <c r="J29" s="175"/>
      <c r="M29" s="564"/>
      <c r="N29" s="564"/>
      <c r="O29" s="564"/>
      <c r="P29" s="564"/>
      <c r="Q29" s="564"/>
      <c r="R29" s="564"/>
      <c r="S29" s="564"/>
      <c r="T29" s="564"/>
    </row>
    <row r="30" spans="1:25" ht="14.25" customHeight="1">
      <c r="A30" s="174"/>
      <c r="B30" s="175"/>
      <c r="C30" s="175"/>
      <c r="D30" s="175"/>
      <c r="E30" s="175"/>
      <c r="F30" s="175"/>
      <c r="G30" s="175"/>
      <c r="H30" s="175"/>
      <c r="I30" s="175"/>
      <c r="J30" s="175"/>
      <c r="L30" s="1188"/>
      <c r="M30" s="564"/>
      <c r="N30" s="564"/>
      <c r="O30" s="564"/>
      <c r="P30" s="564"/>
      <c r="Q30" s="564"/>
      <c r="R30" s="564"/>
      <c r="S30" s="564"/>
      <c r="T30" s="564"/>
    </row>
    <row r="31" spans="1:25" ht="21" customHeight="1">
      <c r="A31" s="1000" t="str">
        <f>IFERROR(IF(N21=0,CONCATENATE("Autodiagnostic complet des ",N28," critères"),CONCATENATE(N28," critères à évaluer, il en reste à faire : ")),"")</f>
        <v xml:space="preserve">350 critères à évaluer, il en reste à faire : </v>
      </c>
      <c r="B31" s="1001"/>
      <c r="C31" s="1001"/>
      <c r="D31" s="201">
        <f>IF(N21=0,"",N21)</f>
        <v>350</v>
      </c>
      <c r="E31" s="176"/>
      <c r="F31" s="176"/>
      <c r="G31" s="176"/>
      <c r="H31" s="176"/>
      <c r="I31" s="176"/>
      <c r="J31" s="176"/>
      <c r="L31" s="1189"/>
      <c r="M31" s="1190"/>
      <c r="N31" s="1190"/>
      <c r="O31" s="1190"/>
      <c r="P31" s="1190"/>
      <c r="Q31" s="1190"/>
      <c r="R31" s="1190"/>
      <c r="S31" s="564"/>
      <c r="T31" s="564"/>
    </row>
    <row r="32" spans="1:25" ht="14" customHeight="1">
      <c r="A32" s="1002" t="str">
        <f>CONCATENATE("Conformité estimée des ",$M$15," sous-articles ISO 9001:2015")</f>
        <v>Conformité estimée des 28 sous-articles ISO 9001:2015</v>
      </c>
      <c r="B32" s="1003"/>
      <c r="C32" s="1003"/>
      <c r="D32" s="1003"/>
      <c r="E32" s="1003"/>
      <c r="F32" s="1003"/>
      <c r="G32" s="1003"/>
      <c r="H32" s="1112"/>
      <c r="I32" s="620"/>
      <c r="J32" s="1208" t="s">
        <v>1385</v>
      </c>
      <c r="K32" s="1191"/>
      <c r="L32" s="1179"/>
      <c r="M32" s="1179"/>
      <c r="N32" s="1179"/>
      <c r="O32" s="1179"/>
      <c r="P32" s="1179"/>
      <c r="Q32" s="1179"/>
      <c r="R32" s="1179"/>
      <c r="S32" s="564"/>
      <c r="T32" s="564"/>
    </row>
    <row r="33" spans="1:23" ht="14" customHeight="1">
      <c r="A33" s="174"/>
      <c r="B33" s="175"/>
      <c r="C33" s="175"/>
      <c r="D33" s="175"/>
      <c r="E33" s="175"/>
      <c r="F33" s="175"/>
      <c r="G33" s="175"/>
      <c r="H33" s="1113"/>
      <c r="I33" s="623" t="str">
        <f>" - - - - -"</f>
        <v xml:space="preserve"> - - - - -</v>
      </c>
      <c r="J33" s="626" t="str">
        <f>CONCATENATE(TEXT('Page accueil'!$A$40,"#%")," ",'Page accueil'!$C$40)</f>
        <v>80% Conforme</v>
      </c>
      <c r="K33" s="1192"/>
      <c r="L33" s="1192"/>
      <c r="M33" s="1192"/>
      <c r="N33" s="1192"/>
      <c r="O33" s="1192"/>
      <c r="P33" s="1192"/>
      <c r="Q33" s="1192"/>
      <c r="R33" s="1192"/>
      <c r="S33" s="564"/>
      <c r="T33" s="564"/>
    </row>
    <row r="34" spans="1:23" ht="14" customHeight="1">
      <c r="A34" s="174"/>
      <c r="B34" s="175"/>
      <c r="C34" s="175"/>
      <c r="D34" s="175"/>
      <c r="E34" s="175"/>
      <c r="F34" s="175"/>
      <c r="G34" s="175"/>
      <c r="H34" s="1114"/>
      <c r="I34" s="624" t="str">
        <f>"- - - - -"</f>
        <v>- - - - -</v>
      </c>
      <c r="J34" s="621" t="str">
        <f>CONCATENATE(TEXT('Page accueil'!$A$39,"#%")," ",'Page accueil'!$C$39)</f>
        <v>60% Convaincant</v>
      </c>
      <c r="K34" s="1193"/>
      <c r="L34" s="1193"/>
      <c r="M34" s="1193"/>
      <c r="N34" s="1193"/>
      <c r="O34" s="1193"/>
      <c r="P34" s="1193"/>
      <c r="Q34" s="1193"/>
      <c r="R34" s="1193"/>
      <c r="S34" s="564"/>
      <c r="T34" s="564"/>
    </row>
    <row r="35" spans="1:23" ht="14" customHeight="1">
      <c r="A35" s="174"/>
      <c r="B35" s="175"/>
      <c r="C35" s="175"/>
      <c r="D35" s="175"/>
      <c r="E35" s="175"/>
      <c r="F35" s="175"/>
      <c r="G35" s="175"/>
      <c r="H35" s="1114"/>
      <c r="I35" s="625" t="str">
        <f>"- - - - -"</f>
        <v>- - - - -</v>
      </c>
      <c r="J35" s="622" t="str">
        <f>CONCATENATE(TEXT('Page accueil'!$A$37,"#%")," ",'Page accueil'!$C$37)</f>
        <v>30% Informel</v>
      </c>
      <c r="K35" s="1193"/>
      <c r="L35" s="1193"/>
      <c r="M35" s="1193"/>
      <c r="N35" s="1193"/>
      <c r="O35" s="1193"/>
      <c r="P35" s="1193"/>
      <c r="Q35" s="1193"/>
      <c r="R35" s="1193"/>
      <c r="S35" s="564"/>
      <c r="T35" s="564"/>
    </row>
    <row r="36" spans="1:23" ht="27" customHeight="1">
      <c r="A36" s="174"/>
      <c r="B36" s="175"/>
      <c r="C36" s="175"/>
      <c r="D36" s="175"/>
      <c r="E36" s="175"/>
      <c r="F36" s="175"/>
      <c r="G36" s="175"/>
      <c r="H36" s="830" t="s">
        <v>1388</v>
      </c>
      <c r="I36" s="830"/>
      <c r="J36" s="831"/>
      <c r="K36" s="1193"/>
      <c r="L36" s="1193"/>
      <c r="M36" s="1193"/>
      <c r="N36" s="1193"/>
      <c r="O36" s="1193"/>
      <c r="P36" s="1193"/>
      <c r="Q36" s="1193"/>
      <c r="R36" s="1193"/>
      <c r="S36" s="564"/>
      <c r="T36" s="564"/>
    </row>
    <row r="37" spans="1:23" ht="33" customHeight="1">
      <c r="A37" s="174"/>
      <c r="B37" s="175"/>
      <c r="C37" s="175"/>
      <c r="D37" s="175"/>
      <c r="E37" s="175"/>
      <c r="F37" s="175"/>
      <c r="G37" s="175"/>
      <c r="H37" s="1129" t="s">
        <v>1261</v>
      </c>
      <c r="I37" s="820" t="s">
        <v>1262</v>
      </c>
      <c r="J37" s="821"/>
      <c r="K37" s="1193"/>
      <c r="L37" s="1193"/>
      <c r="M37" s="1193"/>
      <c r="N37" s="1193"/>
      <c r="O37" s="1193"/>
      <c r="P37" s="1193"/>
      <c r="Q37" s="1193"/>
      <c r="R37" s="1193"/>
      <c r="S37" s="564"/>
      <c r="T37" s="564"/>
    </row>
    <row r="38" spans="1:23" ht="33" customHeight="1">
      <c r="A38" s="174"/>
      <c r="B38" s="175"/>
      <c r="C38" s="175"/>
      <c r="D38" s="175"/>
      <c r="E38" s="175"/>
      <c r="F38" s="175"/>
      <c r="G38" s="175"/>
      <c r="H38" s="1130" t="s">
        <v>1244</v>
      </c>
      <c r="I38" s="672" t="s">
        <v>1243</v>
      </c>
      <c r="J38" s="673"/>
      <c r="K38" s="1192"/>
      <c r="L38" s="1192"/>
      <c r="M38" s="1192"/>
      <c r="N38" s="1192"/>
      <c r="O38" s="1192"/>
      <c r="P38" s="1192"/>
      <c r="Q38" s="1192"/>
      <c r="R38" s="1192"/>
      <c r="S38" s="564"/>
      <c r="T38" s="564"/>
      <c r="U38" s="565"/>
      <c r="V38" s="565"/>
      <c r="W38" s="565"/>
    </row>
    <row r="39" spans="1:23" ht="33" customHeight="1">
      <c r="A39" s="174"/>
      <c r="B39" s="175"/>
      <c r="C39" s="175"/>
      <c r="D39" s="175"/>
      <c r="E39" s="175"/>
      <c r="F39" s="175"/>
      <c r="G39" s="175"/>
      <c r="H39" s="1130" t="s">
        <v>1245</v>
      </c>
      <c r="I39" s="672" t="s">
        <v>1243</v>
      </c>
      <c r="J39" s="673"/>
      <c r="K39" s="1193"/>
      <c r="L39" s="1193"/>
      <c r="M39" s="1193"/>
      <c r="N39" s="1193"/>
      <c r="O39" s="1193"/>
      <c r="P39" s="1193"/>
      <c r="Q39" s="1193"/>
      <c r="R39" s="1193"/>
      <c r="S39" s="564"/>
      <c r="T39" s="564"/>
    </row>
    <row r="40" spans="1:23" ht="33" customHeight="1">
      <c r="A40" s="174"/>
      <c r="B40" s="175"/>
      <c r="C40" s="175"/>
      <c r="D40" s="175"/>
      <c r="E40" s="175"/>
      <c r="F40" s="175"/>
      <c r="G40" s="175"/>
      <c r="H40" s="1131" t="s">
        <v>1246</v>
      </c>
      <c r="I40" s="672" t="s">
        <v>1243</v>
      </c>
      <c r="J40" s="673"/>
      <c r="K40" s="1193"/>
      <c r="L40" s="1193"/>
      <c r="M40" s="1193"/>
      <c r="N40" s="1193"/>
      <c r="O40" s="1193"/>
      <c r="P40" s="1193"/>
      <c r="Q40" s="1193"/>
      <c r="R40" s="1193"/>
      <c r="S40" s="564"/>
      <c r="T40" s="564"/>
    </row>
    <row r="41" spans="1:23" ht="33" customHeight="1">
      <c r="A41" s="174"/>
      <c r="B41" s="175"/>
      <c r="C41" s="175"/>
      <c r="D41" s="175"/>
      <c r="E41" s="175"/>
      <c r="F41" s="175"/>
      <c r="G41" s="175"/>
      <c r="H41" s="1132" t="s">
        <v>1247</v>
      </c>
      <c r="I41" s="1116" t="s">
        <v>1243</v>
      </c>
      <c r="J41" s="1117"/>
      <c r="K41" s="1193"/>
      <c r="L41" s="1193"/>
      <c r="M41" s="1193"/>
      <c r="N41" s="1193"/>
      <c r="O41" s="1193"/>
      <c r="P41" s="1193"/>
      <c r="Q41" s="1193"/>
      <c r="R41" s="1193"/>
      <c r="S41" s="564"/>
      <c r="T41" s="564"/>
    </row>
    <row r="42" spans="1:23" ht="33" customHeight="1">
      <c r="A42" s="174"/>
      <c r="B42" s="175"/>
      <c r="C42" s="175"/>
      <c r="D42" s="175"/>
      <c r="E42" s="175"/>
      <c r="F42" s="175"/>
      <c r="G42" s="175"/>
      <c r="H42" s="1129" t="s">
        <v>1261</v>
      </c>
      <c r="I42" s="820" t="s">
        <v>1262</v>
      </c>
      <c r="J42" s="821"/>
      <c r="K42" s="1193"/>
      <c r="L42" s="1193"/>
      <c r="M42" s="1193"/>
      <c r="N42" s="1193"/>
      <c r="O42" s="1193"/>
      <c r="P42" s="1193"/>
      <c r="Q42" s="1193"/>
      <c r="R42" s="1193"/>
      <c r="S42" s="564"/>
      <c r="T42" s="564"/>
    </row>
    <row r="43" spans="1:23" ht="33" customHeight="1">
      <c r="A43" s="174"/>
      <c r="B43" s="175"/>
      <c r="C43" s="175"/>
      <c r="D43" s="175"/>
      <c r="E43" s="175"/>
      <c r="F43" s="175"/>
      <c r="G43" s="175"/>
      <c r="H43" s="1130" t="s">
        <v>1244</v>
      </c>
      <c r="I43" s="672" t="s">
        <v>1243</v>
      </c>
      <c r="J43" s="673"/>
      <c r="K43" s="1192"/>
      <c r="L43" s="1192"/>
      <c r="M43" s="1192"/>
      <c r="N43" s="1192"/>
      <c r="O43" s="1192"/>
      <c r="P43" s="1192"/>
      <c r="Q43" s="1192"/>
      <c r="R43" s="1192"/>
      <c r="S43" s="564"/>
      <c r="T43" s="564"/>
    </row>
    <row r="44" spans="1:23" ht="33" customHeight="1">
      <c r="A44" s="174"/>
      <c r="B44" s="175"/>
      <c r="C44" s="175"/>
      <c r="D44" s="175"/>
      <c r="E44" s="175"/>
      <c r="F44" s="175"/>
      <c r="G44" s="175"/>
      <c r="H44" s="1130" t="s">
        <v>1245</v>
      </c>
      <c r="I44" s="672" t="s">
        <v>1243</v>
      </c>
      <c r="J44" s="673"/>
      <c r="K44" s="1193"/>
      <c r="L44" s="1193"/>
      <c r="M44" s="1193"/>
      <c r="N44" s="1193"/>
      <c r="O44" s="1193"/>
      <c r="P44" s="1193"/>
      <c r="Q44" s="1193"/>
      <c r="R44" s="1193"/>
      <c r="S44" s="564"/>
      <c r="T44" s="564"/>
    </row>
    <row r="45" spans="1:23" ht="33" customHeight="1">
      <c r="A45" s="174"/>
      <c r="B45" s="175"/>
      <c r="C45" s="175"/>
      <c r="D45" s="175"/>
      <c r="E45" s="175"/>
      <c r="F45" s="175"/>
      <c r="G45" s="175"/>
      <c r="H45" s="1131" t="s">
        <v>1246</v>
      </c>
      <c r="I45" s="672" t="s">
        <v>1243</v>
      </c>
      <c r="J45" s="673"/>
      <c r="K45" s="1193"/>
      <c r="L45" s="1193"/>
      <c r="M45" s="1193"/>
      <c r="N45" s="1193"/>
      <c r="O45" s="1193"/>
      <c r="P45" s="1193"/>
      <c r="Q45" s="1193"/>
      <c r="R45" s="1193"/>
      <c r="S45" s="564"/>
      <c r="T45" s="564"/>
    </row>
    <row r="46" spans="1:23" ht="33" customHeight="1">
      <c r="A46" s="174"/>
      <c r="B46" s="175"/>
      <c r="C46" s="175"/>
      <c r="D46" s="175"/>
      <c r="E46" s="175"/>
      <c r="F46" s="175"/>
      <c r="G46" s="175"/>
      <c r="H46" s="1131" t="s">
        <v>1247</v>
      </c>
      <c r="I46" s="672" t="s">
        <v>1243</v>
      </c>
      <c r="J46" s="673"/>
      <c r="K46" s="1193"/>
      <c r="L46" s="1193"/>
      <c r="M46" s="1193"/>
      <c r="N46" s="1193"/>
      <c r="O46" s="1193"/>
      <c r="P46" s="1193"/>
      <c r="Q46" s="1193"/>
      <c r="R46" s="1193"/>
      <c r="S46" s="564"/>
      <c r="T46" s="564"/>
      <c r="U46" s="565"/>
      <c r="V46" s="565"/>
      <c r="W46" s="565"/>
    </row>
    <row r="47" spans="1:23" ht="25" customHeight="1">
      <c r="A47" s="867" t="s">
        <v>1248</v>
      </c>
      <c r="B47" s="868"/>
      <c r="C47" s="868"/>
      <c r="D47" s="868"/>
      <c r="E47" s="868"/>
      <c r="F47" s="868"/>
      <c r="G47" s="868"/>
      <c r="H47" s="1127"/>
      <c r="I47" s="1128"/>
      <c r="J47" s="1128"/>
      <c r="K47" s="1193"/>
      <c r="L47" s="1193"/>
      <c r="M47" s="1193"/>
      <c r="N47" s="1193"/>
      <c r="O47" s="1193"/>
      <c r="P47" s="1193"/>
      <c r="Q47" s="1193"/>
      <c r="R47" s="1193"/>
      <c r="S47" s="564"/>
      <c r="T47" s="564"/>
      <c r="U47" s="565"/>
      <c r="V47" s="565"/>
      <c r="W47" s="565"/>
    </row>
    <row r="48" spans="1:23" ht="25" customHeight="1">
      <c r="A48" s="832" t="str">
        <f>A122</f>
        <v>Art 4 : Contexte de l'organisme</v>
      </c>
      <c r="B48" s="833"/>
      <c r="C48" s="833"/>
      <c r="D48" s="833"/>
      <c r="E48" s="833"/>
      <c r="F48" s="239" t="str">
        <f>F122</f>
        <v>Insuffisant</v>
      </c>
      <c r="G48" s="834" t="str">
        <f>IFERROR(VLOOKUP(J48,'Page accueil'!$A$36:$E$40,5),"")</f>
        <v>Niveau 1 : Formalisez davantage les activités</v>
      </c>
      <c r="H48" s="834"/>
      <c r="I48" s="834"/>
      <c r="J48" s="612">
        <f>G122</f>
        <v>0</v>
      </c>
      <c r="K48" s="1194"/>
      <c r="L48" s="1194"/>
      <c r="M48" s="1194"/>
      <c r="N48" s="1194"/>
      <c r="O48" s="1194"/>
      <c r="P48" s="1194"/>
      <c r="Q48" s="1194"/>
      <c r="R48" s="1194"/>
      <c r="S48" s="564"/>
      <c r="T48" s="564"/>
      <c r="U48" s="565"/>
      <c r="V48" s="565"/>
      <c r="W48" s="565"/>
    </row>
    <row r="49" spans="1:23" ht="25" customHeight="1">
      <c r="A49" s="212"/>
      <c r="B49" s="206"/>
      <c r="C49" s="775"/>
      <c r="D49" s="775"/>
      <c r="E49" s="775"/>
      <c r="F49" s="205"/>
      <c r="G49" s="205"/>
      <c r="H49" s="205"/>
      <c r="I49" s="205"/>
      <c r="J49" s="205"/>
      <c r="S49" s="564"/>
      <c r="T49" s="564"/>
      <c r="U49" s="565"/>
      <c r="V49" s="565"/>
      <c r="W49" s="565"/>
    </row>
    <row r="50" spans="1:23" ht="25" customHeight="1">
      <c r="A50" s="208"/>
      <c r="B50" s="205"/>
      <c r="C50" s="205"/>
      <c r="D50" s="14"/>
      <c r="E50" s="15"/>
      <c r="F50" s="233" t="s">
        <v>1261</v>
      </c>
      <c r="G50" s="842" t="s">
        <v>1262</v>
      </c>
      <c r="H50" s="842"/>
      <c r="I50" s="842"/>
      <c r="J50" s="843"/>
      <c r="K50" s="1195"/>
      <c r="L50" s="1195"/>
      <c r="M50" s="1195"/>
      <c r="N50" s="1195"/>
      <c r="O50" s="1195"/>
      <c r="P50" s="1195"/>
      <c r="Q50" s="1195"/>
      <c r="R50" s="1195"/>
      <c r="S50" s="564"/>
      <c r="T50" s="564"/>
      <c r="U50" s="565"/>
      <c r="V50" s="565"/>
      <c r="W50" s="565"/>
    </row>
    <row r="51" spans="1:23" ht="25" customHeight="1">
      <c r="A51" s="208"/>
      <c r="B51" s="15"/>
      <c r="C51" s="15"/>
      <c r="D51" s="15"/>
      <c r="E51" s="15"/>
      <c r="F51" s="234" t="s">
        <v>1244</v>
      </c>
      <c r="G51" s="850" t="s">
        <v>1243</v>
      </c>
      <c r="H51" s="850"/>
      <c r="I51" s="850"/>
      <c r="J51" s="851"/>
      <c r="K51" s="1183"/>
      <c r="L51" s="1183"/>
      <c r="M51" s="1183"/>
      <c r="N51" s="1183"/>
      <c r="O51" s="1183"/>
      <c r="P51" s="1183"/>
      <c r="Q51" s="1183"/>
      <c r="R51" s="1183"/>
      <c r="S51" s="564"/>
      <c r="T51" s="564"/>
      <c r="U51" s="565"/>
      <c r="V51" s="565"/>
      <c r="W51" s="565"/>
    </row>
    <row r="52" spans="1:23" ht="25" customHeight="1">
      <c r="A52" s="208"/>
      <c r="B52" s="15"/>
      <c r="C52" s="15"/>
      <c r="D52" s="15"/>
      <c r="E52" s="15"/>
      <c r="F52" s="235"/>
      <c r="G52" s="850"/>
      <c r="H52" s="850"/>
      <c r="I52" s="850"/>
      <c r="J52" s="851"/>
      <c r="K52" s="1183"/>
      <c r="L52" s="1183"/>
      <c r="M52" s="1183"/>
      <c r="N52" s="1183"/>
      <c r="O52" s="1183"/>
      <c r="P52" s="1183"/>
      <c r="Q52" s="1183"/>
      <c r="R52" s="1183"/>
      <c r="S52" s="564"/>
      <c r="T52" s="564"/>
      <c r="U52" s="565"/>
      <c r="V52" s="565"/>
      <c r="W52" s="565"/>
    </row>
    <row r="53" spans="1:23" ht="25" customHeight="1">
      <c r="A53" s="208"/>
      <c r="B53" s="15"/>
      <c r="C53" s="15"/>
      <c r="D53" s="15"/>
      <c r="E53" s="15"/>
      <c r="F53" s="234" t="s">
        <v>1245</v>
      </c>
      <c r="G53" s="850" t="s">
        <v>1243</v>
      </c>
      <c r="H53" s="850"/>
      <c r="I53" s="850"/>
      <c r="J53" s="851"/>
      <c r="K53" s="1183"/>
      <c r="L53" s="1183"/>
      <c r="M53" s="1183"/>
      <c r="N53" s="1183"/>
      <c r="O53" s="1183"/>
      <c r="P53" s="1183"/>
      <c r="Q53" s="1183"/>
      <c r="R53" s="1183"/>
      <c r="S53" s="564"/>
      <c r="T53" s="564"/>
      <c r="U53" s="565"/>
      <c r="V53" s="565"/>
      <c r="W53" s="565"/>
    </row>
    <row r="54" spans="1:23" ht="25" customHeight="1">
      <c r="A54" s="208"/>
      <c r="B54" s="15"/>
      <c r="C54" s="15"/>
      <c r="D54" s="15"/>
      <c r="E54" s="15"/>
      <c r="F54" s="236" t="s">
        <v>1246</v>
      </c>
      <c r="G54" s="345" t="s">
        <v>1243</v>
      </c>
      <c r="H54" s="345"/>
      <c r="I54" s="345"/>
      <c r="J54" s="614"/>
      <c r="K54" s="1183"/>
      <c r="L54" s="1183"/>
      <c r="M54" s="1183"/>
      <c r="N54" s="1183"/>
      <c r="O54" s="1183"/>
      <c r="P54" s="1183"/>
      <c r="Q54" s="1183"/>
      <c r="R54" s="1183"/>
      <c r="S54" s="564"/>
      <c r="T54" s="564"/>
      <c r="U54" s="565"/>
      <c r="V54" s="565"/>
      <c r="W54" s="565"/>
    </row>
    <row r="55" spans="1:23" ht="25" customHeight="1">
      <c r="A55" s="208"/>
      <c r="B55" s="15"/>
      <c r="C55" s="15"/>
      <c r="D55" s="15"/>
      <c r="E55" s="15"/>
      <c r="F55" s="236" t="s">
        <v>1247</v>
      </c>
      <c r="G55" s="345" t="s">
        <v>1243</v>
      </c>
      <c r="H55" s="345"/>
      <c r="I55" s="345"/>
      <c r="J55" s="614"/>
      <c r="K55" s="1183"/>
      <c r="L55" s="1183"/>
      <c r="M55" s="1183"/>
      <c r="N55" s="1183"/>
      <c r="O55" s="1183"/>
      <c r="P55" s="1183"/>
      <c r="Q55" s="1183"/>
      <c r="R55" s="1183"/>
      <c r="S55" s="564"/>
      <c r="T55" s="564"/>
      <c r="U55" s="565"/>
      <c r="V55" s="565"/>
      <c r="W55" s="565"/>
    </row>
    <row r="56" spans="1:23" ht="25" customHeight="1">
      <c r="A56" s="211"/>
      <c r="B56" s="33"/>
      <c r="C56" s="33"/>
      <c r="D56" s="33"/>
      <c r="E56" s="33"/>
      <c r="F56" s="346"/>
      <c r="G56" s="347"/>
      <c r="H56" s="347"/>
      <c r="I56" s="347"/>
      <c r="J56" s="347"/>
      <c r="K56" s="1193"/>
      <c r="L56" s="1193"/>
      <c r="M56" s="1193"/>
      <c r="N56" s="1193"/>
      <c r="O56" s="1193"/>
      <c r="P56" s="1193"/>
      <c r="Q56" s="1193"/>
      <c r="R56" s="1193"/>
      <c r="S56" s="564"/>
      <c r="T56" s="564"/>
      <c r="U56" s="565"/>
      <c r="V56" s="565"/>
      <c r="W56" s="565"/>
    </row>
    <row r="57" spans="1:23" ht="25" customHeight="1">
      <c r="A57" s="840" t="str">
        <f>A127</f>
        <v>Art 5 : Leadership</v>
      </c>
      <c r="B57" s="841"/>
      <c r="C57" s="841"/>
      <c r="D57" s="841"/>
      <c r="E57" s="841"/>
      <c r="F57" s="214" t="str">
        <f>F127</f>
        <v>Insuffisant</v>
      </c>
      <c r="G57" s="1004" t="str">
        <f>IFERROR(VLOOKUP(J57,'Page accueil'!$A$36:$E$40,5),"")</f>
        <v>Niveau 1 : Formalisez davantage les activités</v>
      </c>
      <c r="H57" s="1004"/>
      <c r="I57" s="1004"/>
      <c r="J57" s="613">
        <f>G127</f>
        <v>0</v>
      </c>
      <c r="K57" s="1194"/>
      <c r="L57" s="1194"/>
      <c r="M57" s="1194"/>
      <c r="N57" s="1194"/>
      <c r="O57" s="1194"/>
      <c r="P57" s="1194"/>
      <c r="Q57" s="1194"/>
      <c r="R57" s="1194"/>
      <c r="S57" s="564"/>
      <c r="T57" s="564"/>
      <c r="U57" s="565"/>
      <c r="V57" s="565"/>
      <c r="W57" s="565"/>
    </row>
    <row r="58" spans="1:23" ht="25" customHeight="1">
      <c r="A58" s="212"/>
      <c r="B58" s="206"/>
      <c r="C58" s="207"/>
      <c r="D58" s="207"/>
      <c r="E58" s="207"/>
      <c r="F58" s="205"/>
      <c r="G58" s="205"/>
      <c r="H58" s="205"/>
      <c r="I58" s="205"/>
      <c r="J58" s="205"/>
      <c r="S58" s="564"/>
      <c r="T58" s="564"/>
      <c r="U58" s="565"/>
      <c r="V58" s="565"/>
      <c r="W58" s="565"/>
    </row>
    <row r="59" spans="1:23" ht="25" customHeight="1">
      <c r="A59" s="208"/>
      <c r="B59" s="32"/>
      <c r="C59" s="32"/>
      <c r="D59" s="14"/>
      <c r="E59" s="15"/>
      <c r="F59" s="229" t="s">
        <v>1261</v>
      </c>
      <c r="G59" s="844" t="s">
        <v>1262</v>
      </c>
      <c r="H59" s="844"/>
      <c r="I59" s="844"/>
      <c r="J59" s="845"/>
      <c r="K59" s="1195"/>
      <c r="L59" s="1195"/>
      <c r="M59" s="1195"/>
      <c r="N59" s="1195"/>
      <c r="O59" s="1195"/>
      <c r="P59" s="1195"/>
      <c r="Q59" s="1195"/>
      <c r="R59" s="1195"/>
      <c r="S59" s="564"/>
      <c r="T59" s="564"/>
      <c r="U59" s="565"/>
      <c r="V59" s="565"/>
      <c r="W59" s="565"/>
    </row>
    <row r="60" spans="1:23" ht="25" customHeight="1">
      <c r="A60" s="208"/>
      <c r="B60" s="15"/>
      <c r="C60" s="15"/>
      <c r="D60" s="15"/>
      <c r="E60" s="15"/>
      <c r="F60" s="230" t="s">
        <v>1244</v>
      </c>
      <c r="G60" s="761" t="s">
        <v>1243</v>
      </c>
      <c r="H60" s="761"/>
      <c r="I60" s="761"/>
      <c r="J60" s="819"/>
      <c r="K60" s="1183"/>
      <c r="L60" s="1183"/>
      <c r="M60" s="1183"/>
      <c r="N60" s="1183"/>
      <c r="O60" s="1183"/>
      <c r="P60" s="1183"/>
      <c r="Q60" s="1183"/>
      <c r="R60" s="1183"/>
      <c r="S60" s="564"/>
      <c r="T60" s="564"/>
      <c r="U60" s="565"/>
      <c r="V60" s="565"/>
      <c r="W60" s="565"/>
    </row>
    <row r="61" spans="1:23" ht="25" customHeight="1">
      <c r="A61" s="208"/>
      <c r="B61" s="15"/>
      <c r="C61" s="15"/>
      <c r="D61" s="15"/>
      <c r="E61" s="15"/>
      <c r="F61" s="231"/>
      <c r="G61" s="761"/>
      <c r="H61" s="761"/>
      <c r="I61" s="761"/>
      <c r="J61" s="819"/>
      <c r="K61" s="1183"/>
      <c r="L61" s="1183"/>
      <c r="M61" s="1183"/>
      <c r="N61" s="1183"/>
      <c r="O61" s="1183"/>
      <c r="P61" s="1183"/>
      <c r="Q61" s="1183"/>
      <c r="R61" s="1183"/>
      <c r="S61" s="564"/>
      <c r="T61" s="564"/>
      <c r="U61" s="565"/>
      <c r="V61" s="565"/>
      <c r="W61" s="565"/>
    </row>
    <row r="62" spans="1:23" ht="25" customHeight="1">
      <c r="A62" s="208"/>
      <c r="B62" s="15"/>
      <c r="C62" s="15"/>
      <c r="D62" s="15"/>
      <c r="E62" s="15"/>
      <c r="F62" s="230" t="s">
        <v>1245</v>
      </c>
      <c r="G62" s="761" t="s">
        <v>1243</v>
      </c>
      <c r="H62" s="761"/>
      <c r="I62" s="761"/>
      <c r="J62" s="819"/>
      <c r="K62" s="1183"/>
      <c r="L62" s="1183"/>
      <c r="M62" s="1183"/>
      <c r="N62" s="1183"/>
      <c r="O62" s="1183"/>
      <c r="P62" s="1183"/>
      <c r="Q62" s="1183"/>
      <c r="R62" s="1183"/>
      <c r="S62" s="564"/>
      <c r="T62" s="564"/>
      <c r="U62" s="565"/>
      <c r="V62" s="565"/>
      <c r="W62" s="565"/>
    </row>
    <row r="63" spans="1:23" ht="25" customHeight="1">
      <c r="A63" s="208"/>
      <c r="B63" s="15"/>
      <c r="C63" s="15"/>
      <c r="D63" s="15"/>
      <c r="E63" s="15"/>
      <c r="F63" s="232" t="s">
        <v>1246</v>
      </c>
      <c r="G63" s="245" t="s">
        <v>1243</v>
      </c>
      <c r="H63" s="245"/>
      <c r="I63" s="245"/>
      <c r="J63" s="614"/>
      <c r="K63" s="1183"/>
      <c r="L63" s="1183"/>
      <c r="M63" s="1183"/>
      <c r="N63" s="1183"/>
      <c r="O63" s="1183"/>
      <c r="P63" s="1183"/>
      <c r="Q63" s="1183"/>
      <c r="R63" s="1183"/>
      <c r="S63" s="564"/>
      <c r="T63" s="564"/>
      <c r="U63" s="565"/>
      <c r="V63" s="565"/>
      <c r="W63" s="565"/>
    </row>
    <row r="64" spans="1:23" ht="25" customHeight="1">
      <c r="A64" s="208"/>
      <c r="B64" s="15"/>
      <c r="C64" s="15"/>
      <c r="D64" s="15"/>
      <c r="E64" s="15"/>
      <c r="F64" s="232" t="s">
        <v>1247</v>
      </c>
      <c r="G64" s="245" t="s">
        <v>1243</v>
      </c>
      <c r="H64" s="245"/>
      <c r="I64" s="245"/>
      <c r="J64" s="614"/>
      <c r="K64" s="1183"/>
      <c r="L64" s="1183"/>
      <c r="M64" s="1183"/>
      <c r="N64" s="1183"/>
      <c r="O64" s="1183"/>
      <c r="P64" s="1183"/>
      <c r="Q64" s="1183"/>
      <c r="R64" s="1183"/>
      <c r="S64" s="564"/>
      <c r="T64" s="564"/>
      <c r="U64" s="565"/>
      <c r="V64" s="565"/>
      <c r="W64" s="565"/>
    </row>
    <row r="65" spans="1:23" ht="25" customHeight="1">
      <c r="A65" s="209"/>
      <c r="B65" s="210"/>
      <c r="C65" s="210"/>
      <c r="D65" s="210"/>
      <c r="E65" s="210"/>
      <c r="F65" s="210"/>
      <c r="G65" s="210"/>
      <c r="H65" s="210"/>
      <c r="I65" s="210"/>
      <c r="J65" s="210"/>
      <c r="S65" s="564"/>
      <c r="T65" s="564"/>
      <c r="U65" s="565"/>
      <c r="V65" s="565"/>
      <c r="W65" s="565"/>
    </row>
    <row r="66" spans="1:23" ht="25" customHeight="1">
      <c r="A66" s="836" t="str">
        <f>A131</f>
        <v xml:space="preserve">Art 6 : Planification </v>
      </c>
      <c r="B66" s="837"/>
      <c r="C66" s="837"/>
      <c r="D66" s="837"/>
      <c r="E66" s="837"/>
      <c r="F66" s="238" t="str">
        <f>F131</f>
        <v>Insuffisant</v>
      </c>
      <c r="G66" s="846" t="str">
        <f>IFERROR(VLOOKUP(J66,'Page accueil'!$A$36:$E$40,5),"")</f>
        <v>Niveau 1 : Formalisez davantage les activités</v>
      </c>
      <c r="H66" s="846"/>
      <c r="I66" s="846"/>
      <c r="J66" s="609">
        <f>G131</f>
        <v>0</v>
      </c>
      <c r="K66" s="1194"/>
      <c r="L66" s="1194"/>
      <c r="M66" s="1194"/>
      <c r="N66" s="1194"/>
      <c r="O66" s="1194"/>
      <c r="P66" s="1194"/>
      <c r="Q66" s="1194"/>
      <c r="R66" s="1194"/>
      <c r="S66" s="564"/>
      <c r="T66" s="564"/>
      <c r="U66" s="565"/>
      <c r="V66" s="565"/>
      <c r="W66" s="565"/>
    </row>
    <row r="67" spans="1:23" ht="25" customHeight="1">
      <c r="A67" s="212"/>
      <c r="B67" s="206"/>
      <c r="C67" s="775"/>
      <c r="D67" s="775"/>
      <c r="E67" s="775"/>
      <c r="F67" s="205"/>
      <c r="G67" s="205"/>
      <c r="H67" s="205"/>
      <c r="I67" s="205"/>
      <c r="J67" s="205"/>
      <c r="S67" s="564"/>
      <c r="T67" s="564"/>
      <c r="U67" s="565"/>
      <c r="V67" s="565"/>
      <c r="W67" s="565"/>
    </row>
    <row r="68" spans="1:23" ht="25" customHeight="1">
      <c r="A68" s="208"/>
      <c r="B68" s="32"/>
      <c r="C68" s="32"/>
      <c r="D68" s="14"/>
      <c r="E68" s="15"/>
      <c r="F68" s="225" t="s">
        <v>1261</v>
      </c>
      <c r="G68" s="844" t="s">
        <v>1262</v>
      </c>
      <c r="H68" s="844"/>
      <c r="I68" s="844"/>
      <c r="J68" s="845"/>
      <c r="K68" s="1195"/>
      <c r="L68" s="1195"/>
      <c r="M68" s="1195"/>
      <c r="N68" s="1195"/>
      <c r="O68" s="1195"/>
      <c r="P68" s="1195"/>
      <c r="Q68" s="1195"/>
      <c r="R68" s="1195"/>
      <c r="S68" s="564"/>
      <c r="T68" s="564"/>
      <c r="U68" s="565"/>
      <c r="V68" s="565"/>
      <c r="W68" s="565"/>
    </row>
    <row r="69" spans="1:23" ht="25" customHeight="1">
      <c r="A69" s="208"/>
      <c r="B69" s="15"/>
      <c r="C69" s="15"/>
      <c r="D69" s="15"/>
      <c r="E69" s="15"/>
      <c r="F69" s="226" t="s">
        <v>1244</v>
      </c>
      <c r="G69" s="761" t="s">
        <v>1243</v>
      </c>
      <c r="H69" s="761"/>
      <c r="I69" s="761"/>
      <c r="J69" s="819"/>
      <c r="K69" s="1183"/>
      <c r="L69" s="1183"/>
      <c r="M69" s="1183"/>
      <c r="N69" s="1183"/>
      <c r="O69" s="1183"/>
      <c r="P69" s="1183"/>
      <c r="Q69" s="1183"/>
      <c r="R69" s="1183"/>
      <c r="S69" s="564"/>
      <c r="T69" s="564"/>
      <c r="U69" s="565"/>
      <c r="V69" s="565"/>
      <c r="W69" s="565"/>
    </row>
    <row r="70" spans="1:23" ht="25" customHeight="1">
      <c r="A70" s="208"/>
      <c r="B70" s="15"/>
      <c r="C70" s="15"/>
      <c r="D70" s="15"/>
      <c r="E70" s="15"/>
      <c r="F70" s="227"/>
      <c r="G70" s="761"/>
      <c r="H70" s="761"/>
      <c r="I70" s="761"/>
      <c r="J70" s="819"/>
      <c r="K70" s="1183"/>
      <c r="L70" s="1183"/>
      <c r="M70" s="1183"/>
      <c r="N70" s="1183"/>
      <c r="O70" s="1183"/>
      <c r="P70" s="1183"/>
      <c r="Q70" s="1183"/>
      <c r="R70" s="1183"/>
      <c r="S70" s="564"/>
      <c r="T70" s="564"/>
      <c r="U70" s="565"/>
      <c r="V70" s="565"/>
      <c r="W70" s="565"/>
    </row>
    <row r="71" spans="1:23" ht="25" customHeight="1">
      <c r="A71" s="208"/>
      <c r="B71" s="15"/>
      <c r="C71" s="15"/>
      <c r="D71" s="15"/>
      <c r="E71" s="15"/>
      <c r="F71" s="226" t="s">
        <v>1245</v>
      </c>
      <c r="G71" s="761" t="s">
        <v>1243</v>
      </c>
      <c r="H71" s="761"/>
      <c r="I71" s="761"/>
      <c r="J71" s="819"/>
      <c r="K71" s="1183"/>
      <c r="L71" s="1183"/>
      <c r="M71" s="1183"/>
      <c r="N71" s="1183"/>
      <c r="O71" s="1183"/>
      <c r="P71" s="1183"/>
      <c r="Q71" s="1183"/>
      <c r="R71" s="1183"/>
      <c r="S71" s="564"/>
      <c r="T71" s="564"/>
      <c r="U71" s="565"/>
      <c r="V71" s="565"/>
      <c r="W71" s="565"/>
    </row>
    <row r="72" spans="1:23" ht="25" customHeight="1">
      <c r="A72" s="208"/>
      <c r="B72" s="15"/>
      <c r="C72" s="15"/>
      <c r="D72" s="15"/>
      <c r="E72" s="15"/>
      <c r="F72" s="228" t="s">
        <v>1246</v>
      </c>
      <c r="G72" s="245" t="s">
        <v>1243</v>
      </c>
      <c r="H72" s="245"/>
      <c r="I72" s="245"/>
      <c r="J72" s="614"/>
      <c r="K72" s="1183"/>
      <c r="L72" s="1183"/>
      <c r="M72" s="1183"/>
      <c r="N72" s="1183"/>
      <c r="O72" s="1183"/>
      <c r="P72" s="1183"/>
      <c r="Q72" s="1183"/>
      <c r="R72" s="1183"/>
      <c r="S72" s="564"/>
      <c r="T72" s="564"/>
      <c r="U72" s="565"/>
      <c r="V72" s="565"/>
      <c r="W72" s="565"/>
    </row>
    <row r="73" spans="1:23" ht="25" customHeight="1">
      <c r="A73" s="208"/>
      <c r="B73" s="15"/>
      <c r="C73" s="15"/>
      <c r="D73" s="15"/>
      <c r="E73" s="15"/>
      <c r="F73" s="228" t="s">
        <v>1247</v>
      </c>
      <c r="G73" s="245" t="s">
        <v>1243</v>
      </c>
      <c r="H73" s="245"/>
      <c r="I73" s="245"/>
      <c r="J73" s="614"/>
      <c r="K73" s="1183"/>
      <c r="L73" s="1183"/>
      <c r="M73" s="1183"/>
      <c r="N73" s="1183"/>
      <c r="O73" s="1183"/>
      <c r="P73" s="1183"/>
      <c r="Q73" s="1183"/>
      <c r="R73" s="1183"/>
      <c r="S73" s="564"/>
      <c r="T73" s="564"/>
      <c r="U73" s="565"/>
      <c r="V73" s="565"/>
      <c r="W73" s="565"/>
    </row>
    <row r="74" spans="1:23" ht="25" customHeight="1">
      <c r="A74" s="213"/>
      <c r="B74" s="205"/>
      <c r="C74" s="205"/>
      <c r="D74" s="205"/>
      <c r="E74" s="205"/>
      <c r="F74" s="205"/>
      <c r="G74" s="205"/>
      <c r="H74" s="205"/>
      <c r="I74" s="205"/>
      <c r="J74" s="205"/>
      <c r="S74" s="564"/>
      <c r="T74" s="564"/>
      <c r="U74" s="565"/>
      <c r="V74" s="565"/>
      <c r="W74" s="565"/>
    </row>
    <row r="75" spans="1:23" ht="25" customHeight="1">
      <c r="A75" s="847" t="str">
        <f>A135</f>
        <v>Art 7 : Support</v>
      </c>
      <c r="B75" s="848"/>
      <c r="C75" s="848"/>
      <c r="D75" s="848"/>
      <c r="E75" s="848"/>
      <c r="F75" s="215" t="str">
        <f>F135</f>
        <v>Insuffisant</v>
      </c>
      <c r="G75" s="849" t="str">
        <f>IFERROR(VLOOKUP(J75,'Page accueil'!$A$36:$E$40,5),"")</f>
        <v>Niveau 1 : Formalisez davantage les activités</v>
      </c>
      <c r="H75" s="849"/>
      <c r="I75" s="849"/>
      <c r="J75" s="610">
        <f>G135</f>
        <v>0</v>
      </c>
      <c r="K75" s="1194"/>
      <c r="L75" s="1194"/>
      <c r="M75" s="1194"/>
      <c r="N75" s="1194"/>
      <c r="O75" s="1194"/>
      <c r="P75" s="1194"/>
      <c r="Q75" s="1194"/>
      <c r="R75" s="1194"/>
      <c r="S75" s="564"/>
      <c r="T75" s="564"/>
      <c r="U75" s="565"/>
      <c r="V75" s="565"/>
      <c r="W75" s="565"/>
    </row>
    <row r="76" spans="1:23" ht="25" customHeight="1">
      <c r="A76" s="212"/>
      <c r="B76" s="206"/>
      <c r="C76" s="775"/>
      <c r="D76" s="775"/>
      <c r="E76" s="775"/>
      <c r="F76" s="205"/>
      <c r="G76" s="205"/>
      <c r="H76" s="205"/>
      <c r="I76" s="205"/>
      <c r="J76" s="205"/>
      <c r="S76" s="564"/>
      <c r="T76" s="564"/>
      <c r="U76" s="565"/>
      <c r="V76" s="565"/>
      <c r="W76" s="565"/>
    </row>
    <row r="77" spans="1:23" ht="25" customHeight="1">
      <c r="A77" s="208"/>
      <c r="B77" s="32"/>
      <c r="C77" s="32"/>
      <c r="D77" s="14"/>
      <c r="E77" s="15"/>
      <c r="F77" s="221" t="s">
        <v>1261</v>
      </c>
      <c r="G77" s="820" t="s">
        <v>1262</v>
      </c>
      <c r="H77" s="820"/>
      <c r="I77" s="820"/>
      <c r="J77" s="821"/>
      <c r="K77" s="1195"/>
      <c r="L77" s="1195"/>
      <c r="M77" s="1195"/>
      <c r="N77" s="1195"/>
      <c r="O77" s="1195"/>
      <c r="P77" s="1195"/>
      <c r="Q77" s="1195"/>
      <c r="R77" s="1195"/>
      <c r="S77" s="564"/>
      <c r="T77" s="564"/>
      <c r="U77" s="565"/>
      <c r="V77" s="565"/>
      <c r="W77" s="565"/>
    </row>
    <row r="78" spans="1:23" ht="25" customHeight="1">
      <c r="A78" s="208"/>
      <c r="B78" s="15"/>
      <c r="C78" s="15"/>
      <c r="D78" s="15"/>
      <c r="E78" s="15"/>
      <c r="F78" s="222" t="s">
        <v>1244</v>
      </c>
      <c r="G78" s="672" t="s">
        <v>1243</v>
      </c>
      <c r="H78" s="672"/>
      <c r="I78" s="672"/>
      <c r="J78" s="673"/>
      <c r="K78" s="1183"/>
      <c r="L78" s="1183"/>
      <c r="M78" s="1183"/>
      <c r="N78" s="1183"/>
      <c r="O78" s="1183"/>
      <c r="P78" s="1183"/>
      <c r="Q78" s="1183"/>
      <c r="R78" s="1183"/>
      <c r="S78" s="564"/>
      <c r="T78" s="564"/>
      <c r="U78" s="565"/>
      <c r="V78" s="565"/>
      <c r="W78" s="565"/>
    </row>
    <row r="79" spans="1:23" ht="25" customHeight="1">
      <c r="A79" s="208"/>
      <c r="B79" s="15"/>
      <c r="C79" s="15"/>
      <c r="D79" s="15"/>
      <c r="E79" s="15"/>
      <c r="F79" s="223"/>
      <c r="G79" s="672"/>
      <c r="H79" s="672"/>
      <c r="I79" s="672"/>
      <c r="J79" s="673"/>
      <c r="K79" s="1183"/>
      <c r="L79" s="1183"/>
      <c r="M79" s="1183"/>
      <c r="N79" s="1183"/>
      <c r="O79" s="1183"/>
      <c r="P79" s="1183"/>
      <c r="Q79" s="1183"/>
      <c r="R79" s="1183"/>
      <c r="S79" s="564"/>
      <c r="T79" s="564"/>
      <c r="U79" s="565"/>
      <c r="V79" s="565"/>
      <c r="W79" s="565"/>
    </row>
    <row r="80" spans="1:23" ht="25" customHeight="1">
      <c r="A80" s="208"/>
      <c r="B80" s="15"/>
      <c r="C80" s="15"/>
      <c r="D80" s="15"/>
      <c r="E80" s="15"/>
      <c r="F80" s="222" t="s">
        <v>1245</v>
      </c>
      <c r="G80" s="672" t="s">
        <v>1243</v>
      </c>
      <c r="H80" s="672"/>
      <c r="I80" s="672"/>
      <c r="J80" s="673"/>
      <c r="K80" s="1183"/>
      <c r="L80" s="1183"/>
      <c r="M80" s="1183"/>
      <c r="N80" s="1183"/>
      <c r="O80" s="1183"/>
      <c r="P80" s="1183"/>
      <c r="Q80" s="1183"/>
      <c r="R80" s="1183"/>
      <c r="S80" s="564"/>
      <c r="T80" s="564"/>
      <c r="U80" s="565"/>
      <c r="V80" s="565"/>
      <c r="W80" s="565"/>
    </row>
    <row r="81" spans="1:23" ht="25" customHeight="1">
      <c r="A81" s="208"/>
      <c r="B81" s="15"/>
      <c r="C81" s="15"/>
      <c r="D81" s="15"/>
      <c r="E81" s="15"/>
      <c r="F81" s="224" t="s">
        <v>1246</v>
      </c>
      <c r="G81" s="251" t="s">
        <v>1243</v>
      </c>
      <c r="H81" s="251"/>
      <c r="I81" s="251"/>
      <c r="J81" s="608"/>
      <c r="K81" s="1183"/>
      <c r="L81" s="1183"/>
      <c r="M81" s="1183"/>
      <c r="N81" s="1183"/>
      <c r="O81" s="1183"/>
      <c r="P81" s="1183"/>
      <c r="Q81" s="1183"/>
      <c r="R81" s="1183"/>
      <c r="S81" s="564"/>
      <c r="T81" s="564"/>
      <c r="U81" s="565"/>
      <c r="V81" s="565"/>
      <c r="W81" s="565"/>
    </row>
    <row r="82" spans="1:23" ht="25" customHeight="1">
      <c r="A82" s="208"/>
      <c r="B82" s="15"/>
      <c r="C82" s="15"/>
      <c r="D82" s="15"/>
      <c r="E82" s="15"/>
      <c r="F82" s="224" t="s">
        <v>1247</v>
      </c>
      <c r="G82" s="251" t="s">
        <v>1243</v>
      </c>
      <c r="H82" s="251"/>
      <c r="I82" s="251"/>
      <c r="J82" s="608"/>
      <c r="K82" s="1183"/>
      <c r="L82" s="1183"/>
      <c r="M82" s="1183"/>
      <c r="N82" s="1183"/>
      <c r="O82" s="1183"/>
      <c r="P82" s="1183"/>
      <c r="Q82" s="1183"/>
      <c r="R82" s="1183"/>
      <c r="S82" s="564"/>
      <c r="T82" s="564"/>
      <c r="U82" s="565"/>
      <c r="V82" s="565"/>
      <c r="W82" s="565"/>
    </row>
    <row r="83" spans="1:23" ht="25" customHeight="1">
      <c r="A83" s="213"/>
      <c r="B83" s="205"/>
      <c r="C83" s="205"/>
      <c r="D83" s="205"/>
      <c r="E83" s="205"/>
      <c r="F83" s="205"/>
      <c r="G83" s="205"/>
      <c r="H83" s="205"/>
      <c r="I83" s="205"/>
      <c r="J83" s="205"/>
      <c r="S83" s="564"/>
      <c r="T83" s="564"/>
      <c r="U83" s="565"/>
      <c r="V83" s="565"/>
      <c r="W83" s="565"/>
    </row>
    <row r="84" spans="1:23" ht="25" customHeight="1">
      <c r="A84" s="1037" t="str">
        <f>A141</f>
        <v>Art 8 : Réalisation des activités opérationnelles</v>
      </c>
      <c r="B84" s="1038"/>
      <c r="C84" s="1038"/>
      <c r="D84" s="1038"/>
      <c r="E84" s="1038"/>
      <c r="F84" s="216" t="str">
        <f>F141</f>
        <v>Insuffisant</v>
      </c>
      <c r="G84" s="1039" t="str">
        <f>IFERROR(VLOOKUP(J84,'Page accueil'!$A$36:$E$40,5),"")</f>
        <v>Niveau 1 : Formalisez davantage les activités</v>
      </c>
      <c r="H84" s="1039"/>
      <c r="I84" s="1039"/>
      <c r="J84" s="617">
        <f>G141</f>
        <v>0</v>
      </c>
      <c r="K84" s="1194"/>
      <c r="L84" s="1194"/>
      <c r="M84" s="1194"/>
      <c r="N84" s="1194"/>
      <c r="O84" s="1194"/>
      <c r="P84" s="1194"/>
      <c r="Q84" s="1194"/>
      <c r="R84" s="1194"/>
      <c r="S84" s="564"/>
      <c r="T84" s="564"/>
      <c r="U84" s="565"/>
      <c r="V84" s="565"/>
      <c r="W84" s="565"/>
    </row>
    <row r="85" spans="1:23" ht="25" customHeight="1">
      <c r="A85" s="212"/>
      <c r="B85" s="206"/>
      <c r="C85" s="775"/>
      <c r="D85" s="775"/>
      <c r="E85" s="775"/>
      <c r="F85" s="205"/>
      <c r="G85" s="205"/>
      <c r="H85" s="205"/>
      <c r="I85" s="205"/>
      <c r="J85" s="205"/>
      <c r="S85" s="564"/>
      <c r="T85" s="564"/>
      <c r="U85" s="565"/>
      <c r="V85" s="565"/>
      <c r="W85" s="565"/>
    </row>
    <row r="86" spans="1:23" ht="25" customHeight="1">
      <c r="A86" s="208"/>
      <c r="B86" s="32"/>
      <c r="C86" s="32"/>
      <c r="D86" s="14"/>
      <c r="E86" s="15"/>
      <c r="F86" s="217" t="s">
        <v>1261</v>
      </c>
      <c r="G86" s="820" t="s">
        <v>1262</v>
      </c>
      <c r="H86" s="820"/>
      <c r="I86" s="820"/>
      <c r="J86" s="821"/>
      <c r="K86" s="1195"/>
      <c r="L86" s="1195"/>
      <c r="M86" s="1195"/>
      <c r="N86" s="1195"/>
      <c r="O86" s="1195"/>
      <c r="P86" s="1195"/>
      <c r="Q86" s="1195"/>
      <c r="R86" s="1195"/>
      <c r="S86" s="564"/>
      <c r="T86" s="564"/>
      <c r="U86" s="565"/>
      <c r="V86" s="565"/>
      <c r="W86" s="565"/>
    </row>
    <row r="87" spans="1:23" ht="25" customHeight="1">
      <c r="A87" s="208"/>
      <c r="B87" s="15"/>
      <c r="C87" s="15"/>
      <c r="D87" s="15"/>
      <c r="E87" s="15"/>
      <c r="F87" s="218" t="s">
        <v>1244</v>
      </c>
      <c r="G87" s="672" t="s">
        <v>1243</v>
      </c>
      <c r="H87" s="672"/>
      <c r="I87" s="672"/>
      <c r="J87" s="673"/>
      <c r="K87" s="1183"/>
      <c r="L87" s="1183"/>
      <c r="M87" s="1183"/>
      <c r="N87" s="1183"/>
      <c r="O87" s="1183"/>
      <c r="P87" s="1183"/>
      <c r="Q87" s="1183"/>
      <c r="R87" s="1183"/>
      <c r="S87" s="564"/>
      <c r="T87" s="564"/>
      <c r="U87" s="565"/>
      <c r="V87" s="565"/>
      <c r="W87" s="565"/>
    </row>
    <row r="88" spans="1:23" ht="25" customHeight="1">
      <c r="A88" s="208"/>
      <c r="B88" s="15"/>
      <c r="C88" s="15"/>
      <c r="D88" s="15"/>
      <c r="E88" s="15"/>
      <c r="F88" s="219"/>
      <c r="G88" s="672"/>
      <c r="H88" s="672"/>
      <c r="I88" s="672"/>
      <c r="J88" s="673"/>
      <c r="K88" s="1183"/>
      <c r="L88" s="1183"/>
      <c r="M88" s="1183"/>
      <c r="N88" s="1183"/>
      <c r="O88" s="1183"/>
      <c r="P88" s="1183"/>
      <c r="Q88" s="1183"/>
      <c r="R88" s="1183"/>
      <c r="S88" s="564"/>
      <c r="T88" s="564"/>
      <c r="U88" s="565"/>
      <c r="V88" s="565"/>
      <c r="W88" s="565"/>
    </row>
    <row r="89" spans="1:23" ht="25" customHeight="1">
      <c r="A89" s="208"/>
      <c r="B89" s="15"/>
      <c r="C89" s="15"/>
      <c r="D89" s="15"/>
      <c r="E89" s="15"/>
      <c r="F89" s="218" t="s">
        <v>1245</v>
      </c>
      <c r="G89" s="672" t="s">
        <v>1243</v>
      </c>
      <c r="H89" s="672"/>
      <c r="I89" s="672"/>
      <c r="J89" s="673"/>
      <c r="K89" s="1183"/>
      <c r="L89" s="1183"/>
      <c r="M89" s="1183"/>
      <c r="N89" s="1183"/>
      <c r="O89" s="1183"/>
      <c r="P89" s="1183"/>
      <c r="Q89" s="1183"/>
      <c r="R89" s="1183"/>
      <c r="S89" s="564"/>
      <c r="T89" s="564"/>
      <c r="U89" s="565"/>
      <c r="V89" s="565"/>
      <c r="W89" s="565"/>
    </row>
    <row r="90" spans="1:23" ht="25" customHeight="1">
      <c r="A90" s="208"/>
      <c r="B90" s="15"/>
      <c r="C90" s="15"/>
      <c r="D90" s="15"/>
      <c r="E90" s="15"/>
      <c r="F90" s="220" t="s">
        <v>1246</v>
      </c>
      <c r="G90" s="251" t="s">
        <v>1243</v>
      </c>
      <c r="H90" s="251"/>
      <c r="I90" s="251"/>
      <c r="J90" s="608"/>
      <c r="K90" s="1183"/>
      <c r="L90" s="1183"/>
      <c r="M90" s="1183"/>
      <c r="N90" s="1183"/>
      <c r="O90" s="1183"/>
      <c r="P90" s="1183"/>
      <c r="Q90" s="1183"/>
      <c r="R90" s="1183"/>
      <c r="S90" s="564"/>
      <c r="T90" s="564"/>
      <c r="U90" s="565"/>
      <c r="V90" s="565"/>
      <c r="W90" s="565"/>
    </row>
    <row r="91" spans="1:23" ht="25" customHeight="1">
      <c r="A91" s="208"/>
      <c r="B91" s="15"/>
      <c r="C91" s="15"/>
      <c r="D91" s="15"/>
      <c r="E91" s="15"/>
      <c r="F91" s="220" t="s">
        <v>1247</v>
      </c>
      <c r="G91" s="251" t="s">
        <v>1243</v>
      </c>
      <c r="H91" s="251"/>
      <c r="I91" s="251"/>
      <c r="J91" s="608"/>
      <c r="K91" s="1183"/>
      <c r="L91" s="1183"/>
      <c r="M91" s="1183"/>
      <c r="N91" s="1183"/>
      <c r="O91" s="1183"/>
      <c r="P91" s="1183"/>
      <c r="Q91" s="1183"/>
      <c r="R91" s="1183"/>
      <c r="S91" s="564"/>
      <c r="T91" s="564"/>
      <c r="U91" s="565"/>
      <c r="V91" s="565"/>
      <c r="W91" s="565"/>
    </row>
    <row r="92" spans="1:23" ht="25" customHeight="1">
      <c r="A92" s="209"/>
      <c r="B92" s="210"/>
      <c r="C92" s="210"/>
      <c r="D92" s="210"/>
      <c r="E92" s="210"/>
      <c r="F92" s="210"/>
      <c r="G92" s="210"/>
      <c r="H92" s="210"/>
      <c r="I92" s="210"/>
      <c r="J92" s="210"/>
      <c r="S92" s="564"/>
      <c r="T92" s="564"/>
      <c r="U92" s="565"/>
      <c r="V92" s="565"/>
      <c r="W92" s="565"/>
    </row>
    <row r="93" spans="1:23" ht="25" customHeight="1">
      <c r="A93" s="1046" t="str">
        <f>A149</f>
        <v>Art 9 : Evaluation des performances</v>
      </c>
      <c r="B93" s="1047"/>
      <c r="C93" s="1047"/>
      <c r="D93" s="1047"/>
      <c r="E93" s="1047"/>
      <c r="F93" s="427" t="str">
        <f>F149</f>
        <v>Insuffisant</v>
      </c>
      <c r="G93" s="1048" t="str">
        <f>IFERROR(VLOOKUP(J93,'Page accueil'!$A$36:$E$40,5),"")</f>
        <v>Niveau 1 : Formalisez davantage les activités</v>
      </c>
      <c r="H93" s="1048"/>
      <c r="I93" s="1048"/>
      <c r="J93" s="615">
        <f>G149</f>
        <v>0</v>
      </c>
      <c r="K93" s="1196"/>
      <c r="L93" s="1197"/>
      <c r="M93" s="1197"/>
      <c r="N93" s="1197"/>
      <c r="O93" s="1197"/>
      <c r="P93" s="1197"/>
      <c r="Q93" s="1197"/>
      <c r="R93" s="1197"/>
      <c r="S93" s="564"/>
      <c r="T93" s="564"/>
      <c r="U93" s="565"/>
      <c r="V93" s="565"/>
      <c r="W93" s="565"/>
    </row>
    <row r="94" spans="1:23" ht="25" customHeight="1">
      <c r="A94" s="212"/>
      <c r="B94" s="206"/>
      <c r="C94" s="775"/>
      <c r="D94" s="775"/>
      <c r="E94" s="775"/>
      <c r="F94" s="205"/>
      <c r="G94" s="205"/>
      <c r="H94" s="205"/>
      <c r="I94" s="205"/>
      <c r="J94" s="205"/>
      <c r="K94" s="1196"/>
      <c r="L94" s="1197"/>
      <c r="M94" s="1197"/>
      <c r="N94" s="1197"/>
      <c r="O94" s="1197"/>
      <c r="P94" s="1197"/>
      <c r="Q94" s="1197"/>
      <c r="R94" s="1197"/>
      <c r="S94" s="564"/>
      <c r="T94" s="564"/>
      <c r="U94" s="565"/>
      <c r="V94" s="565"/>
      <c r="W94" s="565"/>
    </row>
    <row r="95" spans="1:23" ht="25" customHeight="1">
      <c r="A95" s="208"/>
      <c r="B95" s="32"/>
      <c r="C95" s="32"/>
      <c r="D95" s="14"/>
      <c r="E95" s="15"/>
      <c r="F95" s="419" t="s">
        <v>1261</v>
      </c>
      <c r="G95" s="820" t="s">
        <v>1262</v>
      </c>
      <c r="H95" s="820"/>
      <c r="I95" s="820"/>
      <c r="J95" s="821"/>
      <c r="K95" s="1196"/>
      <c r="L95" s="1197"/>
      <c r="M95" s="1197"/>
      <c r="N95" s="1197"/>
      <c r="O95" s="1197"/>
      <c r="P95" s="1197"/>
      <c r="Q95" s="1197"/>
      <c r="R95" s="1197"/>
      <c r="S95" s="564"/>
      <c r="T95" s="564"/>
      <c r="U95" s="565"/>
      <c r="V95" s="565"/>
      <c r="W95" s="565"/>
    </row>
    <row r="96" spans="1:23" ht="25" customHeight="1">
      <c r="A96" s="208"/>
      <c r="B96" s="15"/>
      <c r="C96" s="15"/>
      <c r="D96" s="15"/>
      <c r="E96" s="15"/>
      <c r="F96" s="420" t="s">
        <v>1244</v>
      </c>
      <c r="G96" s="672" t="s">
        <v>1243</v>
      </c>
      <c r="H96" s="672"/>
      <c r="I96" s="672"/>
      <c r="J96" s="673"/>
      <c r="K96" s="1196"/>
      <c r="L96" s="1197"/>
      <c r="M96" s="1197"/>
      <c r="N96" s="1197"/>
      <c r="O96" s="1197"/>
      <c r="P96" s="1197"/>
      <c r="Q96" s="1197"/>
      <c r="R96" s="1197"/>
      <c r="S96" s="564"/>
      <c r="T96" s="564"/>
      <c r="U96" s="565"/>
      <c r="V96" s="565"/>
      <c r="W96" s="565"/>
    </row>
    <row r="97" spans="1:25" ht="25" customHeight="1">
      <c r="A97" s="208"/>
      <c r="B97" s="15"/>
      <c r="C97" s="15"/>
      <c r="D97" s="15"/>
      <c r="E97" s="15"/>
      <c r="F97" s="421"/>
      <c r="G97" s="672"/>
      <c r="H97" s="672"/>
      <c r="I97" s="672"/>
      <c r="J97" s="673"/>
      <c r="K97" s="1196"/>
      <c r="L97" s="1197"/>
      <c r="M97" s="1197"/>
      <c r="N97" s="1197"/>
      <c r="O97" s="1197"/>
      <c r="P97" s="1197"/>
      <c r="Q97" s="1197"/>
      <c r="R97" s="1197"/>
      <c r="S97" s="564"/>
      <c r="T97" s="564"/>
      <c r="U97" s="565"/>
      <c r="V97" s="565"/>
      <c r="W97" s="565"/>
    </row>
    <row r="98" spans="1:25" ht="25" customHeight="1">
      <c r="A98" s="208"/>
      <c r="B98" s="15"/>
      <c r="C98" s="15"/>
      <c r="D98" s="15"/>
      <c r="E98" s="15"/>
      <c r="F98" s="420" t="s">
        <v>1245</v>
      </c>
      <c r="G98" s="672" t="s">
        <v>1243</v>
      </c>
      <c r="H98" s="672"/>
      <c r="I98" s="672"/>
      <c r="J98" s="673"/>
      <c r="K98" s="1196"/>
      <c r="L98" s="1197"/>
      <c r="M98" s="1197"/>
      <c r="N98" s="1197"/>
      <c r="O98" s="1197"/>
      <c r="P98" s="1197"/>
      <c r="Q98" s="1197"/>
      <c r="R98" s="1197"/>
      <c r="S98" s="564"/>
      <c r="T98" s="564"/>
      <c r="U98" s="565"/>
      <c r="V98" s="565"/>
      <c r="W98" s="565"/>
    </row>
    <row r="99" spans="1:25" ht="25" customHeight="1">
      <c r="A99" s="208"/>
      <c r="B99" s="15"/>
      <c r="C99" s="15"/>
      <c r="D99" s="15"/>
      <c r="E99" s="15"/>
      <c r="F99" s="422" t="s">
        <v>1246</v>
      </c>
      <c r="G99" s="251" t="s">
        <v>1243</v>
      </c>
      <c r="H99" s="251"/>
      <c r="I99" s="251"/>
      <c r="J99" s="608"/>
      <c r="K99" s="1196"/>
      <c r="L99" s="1197"/>
      <c r="M99" s="1197"/>
      <c r="N99" s="1197"/>
      <c r="O99" s="1197"/>
      <c r="P99" s="1197"/>
      <c r="Q99" s="1197"/>
      <c r="R99" s="1197"/>
      <c r="S99" s="564"/>
      <c r="T99" s="564"/>
      <c r="U99" s="565"/>
      <c r="V99" s="565"/>
      <c r="W99" s="565"/>
    </row>
    <row r="100" spans="1:25" ht="25" customHeight="1">
      <c r="A100" s="208"/>
      <c r="B100" s="15"/>
      <c r="C100" s="15"/>
      <c r="D100" s="15"/>
      <c r="E100" s="15"/>
      <c r="F100" s="422" t="s">
        <v>1247</v>
      </c>
      <c r="G100" s="251" t="s">
        <v>1243</v>
      </c>
      <c r="H100" s="251"/>
      <c r="I100" s="251"/>
      <c r="J100" s="608"/>
      <c r="K100" s="1196"/>
      <c r="L100" s="1197"/>
      <c r="M100" s="1197"/>
      <c r="N100" s="1197"/>
      <c r="O100" s="1197"/>
      <c r="P100" s="1197"/>
      <c r="Q100" s="1197"/>
      <c r="R100" s="1197"/>
      <c r="S100" s="564"/>
      <c r="T100" s="564"/>
      <c r="U100" s="565"/>
      <c r="V100" s="565"/>
      <c r="W100" s="565"/>
    </row>
    <row r="101" spans="1:25" s="30" customFormat="1" ht="25" customHeight="1">
      <c r="A101" s="209"/>
      <c r="B101" s="210"/>
      <c r="C101" s="210"/>
      <c r="D101" s="210"/>
      <c r="E101" s="210"/>
      <c r="F101" s="210"/>
      <c r="G101" s="210"/>
      <c r="H101" s="210"/>
      <c r="I101" s="210"/>
      <c r="J101" s="210"/>
      <c r="K101" s="1196"/>
      <c r="L101" s="1197"/>
      <c r="M101" s="1197"/>
      <c r="N101" s="1197"/>
      <c r="O101" s="1197"/>
      <c r="P101" s="1197"/>
      <c r="Q101" s="1197"/>
      <c r="R101" s="1197"/>
      <c r="S101" s="564"/>
      <c r="T101" s="564"/>
      <c r="U101" s="565"/>
      <c r="V101" s="565"/>
      <c r="W101" s="565"/>
      <c r="X101" s="566"/>
      <c r="Y101" s="566"/>
    </row>
    <row r="102" spans="1:25" s="30" customFormat="1" ht="25" customHeight="1">
      <c r="A102" s="1049" t="str">
        <f>A153</f>
        <v>Art 10 : Amélioration</v>
      </c>
      <c r="B102" s="1050"/>
      <c r="C102" s="1050"/>
      <c r="D102" s="1050"/>
      <c r="E102" s="1050"/>
      <c r="F102" s="414" t="str">
        <f>F153</f>
        <v>Insuffisant</v>
      </c>
      <c r="G102" s="1051" t="str">
        <f>IFERROR(VLOOKUP(J102,'Page accueil'!$A$36:$E$40,5),"")</f>
        <v>Niveau 1 : Formalisez davantage les activités</v>
      </c>
      <c r="H102" s="1051"/>
      <c r="I102" s="1051"/>
      <c r="J102" s="616">
        <f>G153</f>
        <v>0</v>
      </c>
      <c r="K102" s="1196"/>
      <c r="L102" s="1197"/>
      <c r="M102" s="1197"/>
      <c r="N102" s="1197"/>
      <c r="O102" s="1197"/>
      <c r="P102" s="1197"/>
      <c r="Q102" s="1197"/>
      <c r="R102" s="1197"/>
      <c r="S102" s="564"/>
      <c r="T102" s="564"/>
      <c r="U102" s="565"/>
      <c r="V102" s="565"/>
      <c r="W102" s="565"/>
      <c r="X102" s="566"/>
      <c r="Y102" s="566"/>
    </row>
    <row r="103" spans="1:25" s="30" customFormat="1" ht="25" customHeight="1">
      <c r="A103" s="212"/>
      <c r="B103" s="206"/>
      <c r="C103" s="775"/>
      <c r="D103" s="775"/>
      <c r="E103" s="775"/>
      <c r="F103" s="205"/>
      <c r="G103" s="205"/>
      <c r="H103" s="205"/>
      <c r="I103" s="205"/>
      <c r="J103" s="205"/>
      <c r="K103" s="1196"/>
      <c r="L103" s="1197"/>
      <c r="M103" s="1197"/>
      <c r="N103" s="1197"/>
      <c r="O103" s="1197"/>
      <c r="P103" s="1197"/>
      <c r="Q103" s="1197"/>
      <c r="R103" s="1197"/>
      <c r="S103" s="564"/>
      <c r="T103" s="564"/>
      <c r="U103" s="565"/>
      <c r="V103" s="565"/>
      <c r="W103" s="565"/>
      <c r="X103" s="566"/>
      <c r="Y103" s="566"/>
    </row>
    <row r="104" spans="1:25" s="30" customFormat="1" ht="25" customHeight="1">
      <c r="A104" s="208"/>
      <c r="B104" s="32"/>
      <c r="C104" s="32"/>
      <c r="D104" s="14"/>
      <c r="E104" s="15"/>
      <c r="F104" s="415" t="s">
        <v>1261</v>
      </c>
      <c r="G104" s="820" t="s">
        <v>1262</v>
      </c>
      <c r="H104" s="820"/>
      <c r="I104" s="820"/>
      <c r="J104" s="821"/>
      <c r="K104" s="1196"/>
      <c r="L104" s="1197"/>
      <c r="M104" s="1197"/>
      <c r="N104" s="1197"/>
      <c r="O104" s="1197"/>
      <c r="P104" s="1197"/>
      <c r="Q104" s="1197"/>
      <c r="R104" s="1197"/>
      <c r="S104" s="564"/>
      <c r="T104" s="564"/>
      <c r="U104" s="565"/>
      <c r="V104" s="565"/>
      <c r="W104" s="565"/>
      <c r="X104" s="566"/>
      <c r="Y104" s="566"/>
    </row>
    <row r="105" spans="1:25" s="30" customFormat="1" ht="25" customHeight="1">
      <c r="A105" s="208"/>
      <c r="B105" s="15"/>
      <c r="C105" s="15"/>
      <c r="D105" s="15"/>
      <c r="E105" s="15"/>
      <c r="F105" s="416" t="s">
        <v>1244</v>
      </c>
      <c r="G105" s="672" t="s">
        <v>1243</v>
      </c>
      <c r="H105" s="672"/>
      <c r="I105" s="672"/>
      <c r="J105" s="673"/>
      <c r="K105" s="1196"/>
      <c r="L105" s="1197"/>
      <c r="M105" s="1197"/>
      <c r="N105" s="1197"/>
      <c r="O105" s="1197"/>
      <c r="P105" s="1197"/>
      <c r="Q105" s="1197"/>
      <c r="R105" s="1197"/>
      <c r="S105" s="564"/>
      <c r="T105" s="564"/>
      <c r="U105" s="565"/>
      <c r="V105" s="565"/>
      <c r="W105" s="565"/>
      <c r="X105" s="566"/>
      <c r="Y105" s="566"/>
    </row>
    <row r="106" spans="1:25" s="30" customFormat="1" ht="25" customHeight="1">
      <c r="A106" s="208"/>
      <c r="B106" s="15"/>
      <c r="C106" s="15"/>
      <c r="D106" s="15"/>
      <c r="E106" s="15"/>
      <c r="F106" s="417"/>
      <c r="G106" s="672"/>
      <c r="H106" s="672"/>
      <c r="I106" s="672"/>
      <c r="J106" s="673"/>
      <c r="K106" s="1196"/>
      <c r="L106" s="1197"/>
      <c r="M106" s="1197"/>
      <c r="N106" s="1197"/>
      <c r="O106" s="1197"/>
      <c r="P106" s="1197"/>
      <c r="Q106" s="1197"/>
      <c r="R106" s="1197"/>
      <c r="S106" s="564"/>
      <c r="T106" s="564"/>
      <c r="U106" s="565"/>
      <c r="V106" s="565"/>
      <c r="W106" s="565"/>
      <c r="X106" s="566"/>
      <c r="Y106" s="566"/>
    </row>
    <row r="107" spans="1:25" s="30" customFormat="1" ht="25" customHeight="1">
      <c r="A107" s="208"/>
      <c r="B107" s="15"/>
      <c r="C107" s="15"/>
      <c r="D107" s="15"/>
      <c r="E107" s="15"/>
      <c r="F107" s="416" t="s">
        <v>1245</v>
      </c>
      <c r="G107" s="672" t="s">
        <v>1243</v>
      </c>
      <c r="H107" s="672"/>
      <c r="I107" s="672"/>
      <c r="J107" s="673"/>
      <c r="K107" s="1196"/>
      <c r="L107" s="1197"/>
      <c r="M107" s="1197"/>
      <c r="N107" s="1197"/>
      <c r="O107" s="1197"/>
      <c r="P107" s="1197"/>
      <c r="Q107" s="1197"/>
      <c r="R107" s="1197"/>
      <c r="S107" s="564"/>
      <c r="T107" s="564"/>
      <c r="U107" s="565"/>
      <c r="V107" s="565"/>
      <c r="W107" s="565"/>
      <c r="X107" s="566"/>
      <c r="Y107" s="566"/>
    </row>
    <row r="108" spans="1:25" s="30" customFormat="1" ht="25" customHeight="1">
      <c r="A108" s="208"/>
      <c r="B108" s="15"/>
      <c r="C108" s="15"/>
      <c r="D108" s="15"/>
      <c r="E108" s="15"/>
      <c r="F108" s="418" t="s">
        <v>1246</v>
      </c>
      <c r="G108" s="251" t="s">
        <v>1243</v>
      </c>
      <c r="H108" s="251"/>
      <c r="I108" s="251"/>
      <c r="J108" s="608"/>
      <c r="K108" s="1196"/>
      <c r="L108" s="1197"/>
      <c r="M108" s="1197"/>
      <c r="N108" s="1197"/>
      <c r="O108" s="1197"/>
      <c r="P108" s="1197"/>
      <c r="Q108" s="1197"/>
      <c r="R108" s="1197"/>
      <c r="S108" s="564"/>
      <c r="T108" s="564"/>
      <c r="U108" s="565"/>
      <c r="V108" s="565"/>
      <c r="W108" s="565"/>
      <c r="X108" s="566"/>
      <c r="Y108" s="566"/>
    </row>
    <row r="109" spans="1:25" s="30" customFormat="1" ht="25" customHeight="1">
      <c r="A109" s="208"/>
      <c r="B109" s="15"/>
      <c r="C109" s="15"/>
      <c r="D109" s="15"/>
      <c r="E109" s="15"/>
      <c r="F109" s="418" t="s">
        <v>1247</v>
      </c>
      <c r="G109" s="251" t="s">
        <v>1243</v>
      </c>
      <c r="H109" s="251"/>
      <c r="I109" s="251"/>
      <c r="J109" s="608"/>
      <c r="K109" s="1196"/>
      <c r="L109" s="1197"/>
      <c r="M109" s="1197"/>
      <c r="N109" s="1197"/>
      <c r="O109" s="1197"/>
      <c r="P109" s="1197"/>
      <c r="Q109" s="1197"/>
      <c r="R109" s="1197"/>
      <c r="S109" s="564"/>
      <c r="T109" s="564"/>
      <c r="U109" s="565"/>
      <c r="V109" s="565"/>
      <c r="W109" s="565"/>
      <c r="X109" s="566"/>
      <c r="Y109" s="566"/>
    </row>
    <row r="110" spans="1:25" s="30" customFormat="1" ht="25" customHeight="1">
      <c r="A110" s="209"/>
      <c r="B110" s="210"/>
      <c r="C110" s="210"/>
      <c r="D110" s="210"/>
      <c r="E110" s="210"/>
      <c r="F110" s="210"/>
      <c r="G110" s="210"/>
      <c r="H110" s="210"/>
      <c r="I110" s="210"/>
      <c r="J110" s="210"/>
      <c r="K110" s="1196"/>
      <c r="L110" s="1197"/>
      <c r="M110" s="1197"/>
      <c r="N110" s="1197"/>
      <c r="O110" s="1197"/>
      <c r="P110" s="1197"/>
      <c r="Q110" s="1197"/>
      <c r="R110" s="1197"/>
      <c r="S110" s="564"/>
      <c r="T110" s="564"/>
      <c r="U110" s="565"/>
      <c r="V110" s="565"/>
      <c r="W110" s="565"/>
      <c r="X110" s="566"/>
      <c r="Y110" s="566"/>
    </row>
    <row r="111" spans="1:25" s="30" customFormat="1" ht="25" customHeight="1">
      <c r="A111" s="1052" t="s">
        <v>1318</v>
      </c>
      <c r="B111" s="1053"/>
      <c r="C111" s="1053"/>
      <c r="D111" s="1053"/>
      <c r="E111" s="1053"/>
      <c r="F111" s="1053"/>
      <c r="G111" s="1053"/>
      <c r="H111" s="1053"/>
      <c r="I111" s="1053"/>
      <c r="J111" s="1054"/>
      <c r="K111" s="1196"/>
      <c r="L111" s="1197"/>
      <c r="M111" s="1197"/>
      <c r="N111" s="1197"/>
      <c r="O111" s="1197"/>
      <c r="P111" s="1197"/>
      <c r="Q111" s="1197"/>
      <c r="R111" s="1197"/>
      <c r="S111" s="564"/>
      <c r="T111" s="564"/>
      <c r="U111" s="565"/>
      <c r="V111" s="565"/>
      <c r="W111" s="565"/>
      <c r="X111" s="566"/>
      <c r="Y111" s="566"/>
    </row>
    <row r="112" spans="1:25" s="30" customFormat="1" ht="25" customHeight="1">
      <c r="A112" s="1031"/>
      <c r="B112" s="1032"/>
      <c r="C112" s="1032"/>
      <c r="D112" s="1032"/>
      <c r="E112" s="1032"/>
      <c r="F112" s="1032"/>
      <c r="G112" s="1032"/>
      <c r="H112" s="1032"/>
      <c r="I112" s="1032"/>
      <c r="J112" s="1033"/>
      <c r="K112" s="1196"/>
      <c r="L112" s="1197"/>
      <c r="M112" s="1197"/>
      <c r="N112" s="1197"/>
      <c r="O112" s="1197"/>
      <c r="P112" s="1197"/>
      <c r="Q112" s="1197"/>
      <c r="R112" s="1197"/>
      <c r="S112" s="564"/>
      <c r="T112" s="564"/>
      <c r="U112" s="565"/>
      <c r="V112" s="565"/>
      <c r="W112" s="565"/>
      <c r="X112" s="566"/>
      <c r="Y112" s="566"/>
    </row>
    <row r="113" spans="1:25" s="30" customFormat="1" ht="25" customHeight="1">
      <c r="A113" s="1031"/>
      <c r="B113" s="1032"/>
      <c r="C113" s="1032"/>
      <c r="D113" s="1032"/>
      <c r="E113" s="1032"/>
      <c r="F113" s="1032"/>
      <c r="G113" s="1032"/>
      <c r="H113" s="1032"/>
      <c r="I113" s="1032"/>
      <c r="J113" s="1033"/>
      <c r="K113" s="1196"/>
      <c r="L113" s="1197"/>
      <c r="M113" s="1197"/>
      <c r="N113" s="1197"/>
      <c r="O113" s="1197"/>
      <c r="P113" s="1197"/>
      <c r="Q113" s="1197"/>
      <c r="R113" s="1197"/>
      <c r="S113" s="564"/>
      <c r="T113" s="564"/>
      <c r="U113" s="565"/>
      <c r="V113" s="565"/>
      <c r="W113" s="565"/>
      <c r="X113" s="566"/>
      <c r="Y113" s="566"/>
    </row>
    <row r="114" spans="1:25" s="30" customFormat="1" ht="25" customHeight="1">
      <c r="A114" s="1031"/>
      <c r="B114" s="1032"/>
      <c r="C114" s="1032"/>
      <c r="D114" s="1032"/>
      <c r="E114" s="1032"/>
      <c r="F114" s="1032"/>
      <c r="G114" s="1032"/>
      <c r="H114" s="1032"/>
      <c r="I114" s="1032"/>
      <c r="J114" s="1033"/>
      <c r="K114" s="1196"/>
      <c r="L114" s="1197"/>
      <c r="M114" s="1197"/>
      <c r="N114" s="1197"/>
      <c r="O114" s="1197"/>
      <c r="P114" s="1197"/>
      <c r="Q114" s="1197"/>
      <c r="R114" s="1197"/>
      <c r="S114" s="564"/>
      <c r="T114" s="564"/>
      <c r="U114" s="565"/>
      <c r="V114" s="565"/>
      <c r="W114" s="565"/>
      <c r="X114" s="566"/>
      <c r="Y114" s="566"/>
    </row>
    <row r="115" spans="1:25" s="30" customFormat="1" ht="25" customHeight="1">
      <c r="A115" s="1031"/>
      <c r="B115" s="1032"/>
      <c r="C115" s="1032"/>
      <c r="D115" s="1032"/>
      <c r="E115" s="1032"/>
      <c r="F115" s="1032"/>
      <c r="G115" s="1032"/>
      <c r="H115" s="1032"/>
      <c r="I115" s="1032"/>
      <c r="J115" s="1033"/>
      <c r="K115" s="1196"/>
      <c r="L115" s="1197"/>
      <c r="M115" s="1197"/>
      <c r="N115" s="1197"/>
      <c r="O115" s="1197"/>
      <c r="P115" s="1197"/>
      <c r="Q115" s="1197"/>
      <c r="R115" s="1197"/>
      <c r="S115" s="564"/>
      <c r="T115" s="564"/>
      <c r="U115" s="565"/>
      <c r="V115" s="565"/>
      <c r="W115" s="565"/>
      <c r="X115" s="566"/>
      <c r="Y115" s="566"/>
    </row>
    <row r="116" spans="1:25" s="30" customFormat="1" ht="25" customHeight="1">
      <c r="A116" s="1031"/>
      <c r="B116" s="1032"/>
      <c r="C116" s="1032"/>
      <c r="D116" s="1032"/>
      <c r="E116" s="1032"/>
      <c r="F116" s="1032"/>
      <c r="G116" s="1032"/>
      <c r="H116" s="1032"/>
      <c r="I116" s="1032"/>
      <c r="J116" s="1033"/>
      <c r="K116" s="1196"/>
      <c r="L116" s="1197"/>
      <c r="M116" s="1197"/>
      <c r="N116" s="1197"/>
      <c r="O116" s="1197"/>
      <c r="P116" s="1197"/>
      <c r="Q116" s="1197"/>
      <c r="R116" s="1197"/>
      <c r="S116" s="564"/>
      <c r="T116" s="564"/>
      <c r="U116" s="565"/>
      <c r="V116" s="565"/>
      <c r="W116" s="565"/>
      <c r="X116" s="566"/>
      <c r="Y116" s="566"/>
    </row>
    <row r="117" spans="1:25" s="30" customFormat="1" ht="25" customHeight="1">
      <c r="A117" s="1031"/>
      <c r="B117" s="1032"/>
      <c r="C117" s="1032"/>
      <c r="D117" s="1032"/>
      <c r="E117" s="1032"/>
      <c r="F117" s="1032"/>
      <c r="G117" s="1032"/>
      <c r="H117" s="1032"/>
      <c r="I117" s="1032"/>
      <c r="J117" s="1033"/>
      <c r="K117" s="1196"/>
      <c r="L117" s="1197"/>
      <c r="M117" s="1197"/>
      <c r="N117" s="1197"/>
      <c r="O117" s="1197"/>
      <c r="P117" s="1197"/>
      <c r="Q117" s="1197"/>
      <c r="R117" s="1197"/>
      <c r="S117" s="564"/>
      <c r="T117" s="564"/>
      <c r="U117" s="565"/>
      <c r="V117" s="565"/>
      <c r="W117" s="565"/>
      <c r="X117" s="566"/>
      <c r="Y117" s="566"/>
    </row>
    <row r="118" spans="1:25" s="30" customFormat="1" ht="25" customHeight="1">
      <c r="A118" s="1031"/>
      <c r="B118" s="1032"/>
      <c r="C118" s="1032"/>
      <c r="D118" s="1032"/>
      <c r="E118" s="1032"/>
      <c r="F118" s="1032"/>
      <c r="G118" s="1032"/>
      <c r="H118" s="1032"/>
      <c r="I118" s="1032"/>
      <c r="J118" s="1033"/>
      <c r="K118" s="1196"/>
      <c r="L118" s="1197"/>
      <c r="M118" s="1197"/>
      <c r="N118" s="1197"/>
      <c r="O118" s="1197"/>
      <c r="P118" s="1197"/>
      <c r="Q118" s="1197"/>
      <c r="R118" s="1197"/>
      <c r="S118" s="564"/>
      <c r="T118" s="564"/>
      <c r="U118" s="565"/>
      <c r="V118" s="565"/>
      <c r="W118" s="565"/>
      <c r="X118" s="566"/>
      <c r="Y118" s="566"/>
    </row>
    <row r="119" spans="1:25" s="30" customFormat="1" ht="25" customHeight="1">
      <c r="A119" s="1034"/>
      <c r="B119" s="1035"/>
      <c r="C119" s="1035"/>
      <c r="D119" s="1035"/>
      <c r="E119" s="1035"/>
      <c r="F119" s="1035"/>
      <c r="G119" s="1035"/>
      <c r="H119" s="1035"/>
      <c r="I119" s="1035"/>
      <c r="J119" s="1036"/>
      <c r="K119" s="1196"/>
      <c r="L119" s="1197"/>
      <c r="M119" s="1197"/>
      <c r="N119" s="1197"/>
      <c r="O119" s="1197"/>
      <c r="P119" s="1197"/>
      <c r="Q119" s="1197"/>
      <c r="R119" s="1197"/>
      <c r="S119" s="564"/>
      <c r="T119" s="564"/>
      <c r="U119" s="565"/>
      <c r="V119" s="565"/>
      <c r="W119" s="565"/>
      <c r="X119" s="566"/>
      <c r="Y119" s="566"/>
    </row>
    <row r="120" spans="1:25" s="30" customFormat="1" ht="13" customHeight="1">
      <c r="A120" s="1015" t="s">
        <v>1269</v>
      </c>
      <c r="B120" s="1016"/>
      <c r="C120" s="1016"/>
      <c r="D120" s="424"/>
      <c r="E120" s="423"/>
      <c r="F120" s="279" t="s">
        <v>1296</v>
      </c>
      <c r="G120" s="279" t="str">
        <f>'Critères '!A13</f>
        <v>Taux mutuel</v>
      </c>
      <c r="H120" s="1040" t="s">
        <v>1297</v>
      </c>
      <c r="I120" s="1040"/>
      <c r="J120" s="1041"/>
      <c r="K120" s="1193"/>
      <c r="L120" s="1193"/>
      <c r="M120" s="1193"/>
      <c r="N120" s="1193"/>
      <c r="O120" s="1193"/>
      <c r="P120" s="1193"/>
      <c r="Q120" s="1193"/>
      <c r="R120" s="1193"/>
      <c r="S120" s="564"/>
      <c r="T120" s="564"/>
      <c r="U120" s="565"/>
      <c r="V120" s="565"/>
      <c r="W120" s="565"/>
      <c r="X120" s="566"/>
      <c r="Y120" s="566"/>
    </row>
    <row r="121" spans="1:25" s="30" customFormat="1" ht="13" customHeight="1">
      <c r="A121" s="1017"/>
      <c r="B121" s="1018"/>
      <c r="C121" s="1018"/>
      <c r="D121" s="411"/>
      <c r="E121" s="425"/>
      <c r="F121" s="412" t="str">
        <f>'Critères '!D14</f>
        <v/>
      </c>
      <c r="G121" s="281" t="str">
        <f>'Critères '!C14</f>
        <v/>
      </c>
      <c r="H121" s="1042"/>
      <c r="I121" s="1042"/>
      <c r="J121" s="1043"/>
      <c r="K121" s="1193"/>
      <c r="L121" s="1217" t="s">
        <v>1304</v>
      </c>
      <c r="M121" s="1218"/>
      <c r="N121" s="1218"/>
      <c r="O121" s="1218"/>
      <c r="P121" s="1218"/>
      <c r="Q121" s="566"/>
      <c r="R121" s="1193"/>
      <c r="S121" s="1187"/>
      <c r="T121" s="1210" t="s">
        <v>1384</v>
      </c>
      <c r="U121" s="1187"/>
      <c r="V121" s="565"/>
      <c r="W121" s="565"/>
      <c r="X121" s="566"/>
      <c r="Y121" s="566"/>
    </row>
    <row r="122" spans="1:25" s="434" customFormat="1" ht="12" customHeight="1">
      <c r="A122" s="428" t="s">
        <v>1308</v>
      </c>
      <c r="B122" s="429"/>
      <c r="C122" s="429"/>
      <c r="D122" s="430"/>
      <c r="E122" s="431"/>
      <c r="F122" s="432" t="str">
        <f>'Utilitaire ISO 9001'!D3</f>
        <v>Insuffisant</v>
      </c>
      <c r="G122" s="433">
        <f>'Utilitaire ISO 9001'!E3</f>
        <v>0</v>
      </c>
      <c r="H122" s="1029" t="s">
        <v>1297</v>
      </c>
      <c r="I122" s="1029"/>
      <c r="J122" s="1030"/>
      <c r="K122" s="1198"/>
      <c r="L122" s="1219" t="s">
        <v>777</v>
      </c>
      <c r="M122" s="1219" t="s">
        <v>778</v>
      </c>
      <c r="N122" s="1219" t="s">
        <v>779</v>
      </c>
      <c r="O122" s="1219" t="s">
        <v>780</v>
      </c>
      <c r="P122" s="1219" t="s">
        <v>1299</v>
      </c>
      <c r="Q122" s="1219" t="s">
        <v>1316</v>
      </c>
      <c r="R122" s="1219" t="s">
        <v>1317</v>
      </c>
      <c r="S122" s="1194" t="str">
        <f>'Page accueil'!$C$37</f>
        <v>Informel</v>
      </c>
      <c r="T122" s="1187" t="str">
        <f>'Page accueil'!$C$39</f>
        <v>Convaincant</v>
      </c>
      <c r="U122" s="1187" t="str">
        <f>'Page accueil'!$C$40</f>
        <v>Conforme</v>
      </c>
      <c r="V122" s="1199"/>
      <c r="W122" s="1199"/>
      <c r="X122" s="1200"/>
      <c r="Y122" s="1200"/>
    </row>
    <row r="123" spans="1:25" s="434" customFormat="1" ht="12" customHeight="1">
      <c r="A123" s="435" t="s">
        <v>86</v>
      </c>
      <c r="B123" s="436" t="s">
        <v>723</v>
      </c>
      <c r="C123" s="437"/>
      <c r="D123" s="438"/>
      <c r="E123" s="439"/>
      <c r="F123" s="440" t="str">
        <f>'Utilitaire ISO 9001'!D4</f>
        <v>Insuffisant</v>
      </c>
      <c r="G123" s="441">
        <f>'Utilitaire ISO 9001'!E4</f>
        <v>0</v>
      </c>
      <c r="H123" s="1025"/>
      <c r="I123" s="1025"/>
      <c r="J123" s="1026"/>
      <c r="K123" s="1201"/>
      <c r="L123" s="1220">
        <v>1</v>
      </c>
      <c r="M123" s="1220">
        <v>0</v>
      </c>
      <c r="N123" s="1220">
        <v>0</v>
      </c>
      <c r="O123" s="1220">
        <v>0</v>
      </c>
      <c r="P123" s="1220">
        <v>0</v>
      </c>
      <c r="Q123" s="1221">
        <v>0</v>
      </c>
      <c r="R123" s="1222">
        <v>1</v>
      </c>
      <c r="S123" s="1194">
        <f>'Page accueil'!$A$37</f>
        <v>0.3</v>
      </c>
      <c r="T123" s="1194">
        <f>'Page accueil'!$A$39</f>
        <v>0.6</v>
      </c>
      <c r="U123" s="1194">
        <f>'Page accueil'!$A$40</f>
        <v>0.8</v>
      </c>
      <c r="V123" s="1199"/>
      <c r="W123" s="1199"/>
      <c r="X123" s="1200"/>
      <c r="Y123" s="1200"/>
    </row>
    <row r="124" spans="1:25" s="434" customFormat="1" ht="12" customHeight="1">
      <c r="A124" s="435" t="s">
        <v>1</v>
      </c>
      <c r="B124" s="436" t="s">
        <v>726</v>
      </c>
      <c r="C124" s="437"/>
      <c r="D124" s="438"/>
      <c r="E124" s="439"/>
      <c r="F124" s="440" t="str">
        <f>'Utilitaire ISO 9001'!D8</f>
        <v>Insuffisant</v>
      </c>
      <c r="G124" s="441">
        <f>'Utilitaire ISO 9001'!E8</f>
        <v>0</v>
      </c>
      <c r="H124" s="1025"/>
      <c r="I124" s="1025"/>
      <c r="J124" s="1026"/>
      <c r="K124" s="1201"/>
      <c r="L124" s="1220">
        <v>1</v>
      </c>
      <c r="M124" s="1220">
        <v>0</v>
      </c>
      <c r="N124" s="1220">
        <v>0</v>
      </c>
      <c r="O124" s="1220">
        <v>0</v>
      </c>
      <c r="P124" s="1220">
        <v>0</v>
      </c>
      <c r="Q124" s="1221">
        <v>0</v>
      </c>
      <c r="R124" s="1222">
        <v>0</v>
      </c>
      <c r="S124" s="1194">
        <f>'Page accueil'!$A$37</f>
        <v>0.3</v>
      </c>
      <c r="T124" s="1194">
        <f>'Page accueil'!$A$39</f>
        <v>0.6</v>
      </c>
      <c r="U124" s="1194">
        <f>'Page accueil'!$A$40</f>
        <v>0.8</v>
      </c>
      <c r="V124" s="1199"/>
      <c r="W124" s="1199"/>
      <c r="X124" s="1200"/>
      <c r="Y124" s="1200"/>
    </row>
    <row r="125" spans="1:25" s="434" customFormat="1" ht="12" customHeight="1">
      <c r="A125" s="435" t="s">
        <v>168</v>
      </c>
      <c r="B125" s="436" t="s">
        <v>809</v>
      </c>
      <c r="C125" s="437"/>
      <c r="D125" s="438"/>
      <c r="E125" s="439"/>
      <c r="F125" s="440" t="str">
        <f>'Utilitaire ISO 9001'!D12</f>
        <v>Insuffisant</v>
      </c>
      <c r="G125" s="441">
        <f>'Utilitaire ISO 9001'!E12</f>
        <v>0</v>
      </c>
      <c r="H125" s="1025"/>
      <c r="I125" s="1025"/>
      <c r="J125" s="1026"/>
      <c r="K125" s="1198"/>
      <c r="L125" s="1220">
        <v>1</v>
      </c>
      <c r="M125" s="1220">
        <v>0</v>
      </c>
      <c r="N125" s="1220">
        <v>0</v>
      </c>
      <c r="O125" s="1220">
        <v>0</v>
      </c>
      <c r="P125" s="1220">
        <v>0</v>
      </c>
      <c r="Q125" s="1221">
        <v>0</v>
      </c>
      <c r="R125" s="1222">
        <v>0</v>
      </c>
      <c r="S125" s="1194">
        <f>'Page accueil'!$A$37</f>
        <v>0.3</v>
      </c>
      <c r="T125" s="1194">
        <f>'Page accueil'!$A$39</f>
        <v>0.6</v>
      </c>
      <c r="U125" s="1194">
        <f>'Page accueil'!$A$40</f>
        <v>0.8</v>
      </c>
      <c r="V125" s="1199"/>
      <c r="W125" s="1199"/>
      <c r="X125" s="1200"/>
      <c r="Y125" s="1200"/>
    </row>
    <row r="126" spans="1:25" s="434" customFormat="1" ht="12" customHeight="1">
      <c r="A126" s="442" t="s">
        <v>167</v>
      </c>
      <c r="B126" s="443" t="s">
        <v>1321</v>
      </c>
      <c r="C126" s="444"/>
      <c r="D126" s="445"/>
      <c r="E126" s="446"/>
      <c r="F126" s="447" t="str">
        <f>'Utilitaire ISO 9001'!D21</f>
        <v>Insuffisant</v>
      </c>
      <c r="G126" s="448">
        <f>'Utilitaire ISO 9001'!E21</f>
        <v>0</v>
      </c>
      <c r="H126" s="1027"/>
      <c r="I126" s="1027"/>
      <c r="J126" s="1028"/>
      <c r="K126" s="1201"/>
      <c r="L126" s="1220">
        <v>1</v>
      </c>
      <c r="M126" s="1220">
        <v>0</v>
      </c>
      <c r="N126" s="1220">
        <v>0</v>
      </c>
      <c r="O126" s="1220">
        <v>0</v>
      </c>
      <c r="P126" s="1220">
        <v>0</v>
      </c>
      <c r="Q126" s="1221">
        <v>0</v>
      </c>
      <c r="R126" s="1222">
        <v>0</v>
      </c>
      <c r="S126" s="1194">
        <f>'Page accueil'!$A$37</f>
        <v>0.3</v>
      </c>
      <c r="T126" s="1194">
        <f>'Page accueil'!$A$39</f>
        <v>0.6</v>
      </c>
      <c r="U126" s="1194">
        <f>'Page accueil'!$A$40</f>
        <v>0.8</v>
      </c>
      <c r="V126" s="1199"/>
      <c r="W126" s="1199"/>
      <c r="X126" s="1200"/>
      <c r="Y126" s="1200"/>
    </row>
    <row r="127" spans="1:25" s="434" customFormat="1" ht="12" customHeight="1">
      <c r="A127" s="428" t="s">
        <v>1309</v>
      </c>
      <c r="B127" s="429"/>
      <c r="C127" s="429"/>
      <c r="D127" s="430"/>
      <c r="E127" s="431"/>
      <c r="F127" s="432" t="str">
        <f>'Utilitaire ISO 9001'!D34</f>
        <v>Insuffisant</v>
      </c>
      <c r="G127" s="433">
        <f>'Utilitaire ISO 9001'!E34</f>
        <v>0</v>
      </c>
      <c r="H127" s="1029" t="s">
        <v>1297</v>
      </c>
      <c r="I127" s="1029"/>
      <c r="J127" s="1030"/>
      <c r="K127" s="1201"/>
      <c r="L127" s="1223"/>
      <c r="M127" s="1223"/>
      <c r="N127" s="1223"/>
      <c r="O127" s="1223"/>
      <c r="P127" s="1223"/>
      <c r="Q127" s="1221"/>
      <c r="R127" s="1222"/>
      <c r="S127" s="1194"/>
      <c r="T127" s="1194"/>
      <c r="U127" s="1194"/>
      <c r="V127" s="1199"/>
      <c r="W127" s="1199"/>
      <c r="X127" s="1200"/>
      <c r="Y127" s="1200"/>
    </row>
    <row r="128" spans="1:25" s="434" customFormat="1" ht="12" customHeight="1">
      <c r="A128" s="435" t="s">
        <v>5</v>
      </c>
      <c r="B128" s="436" t="s">
        <v>464</v>
      </c>
      <c r="C128" s="449"/>
      <c r="D128" s="438"/>
      <c r="E128" s="439"/>
      <c r="F128" s="440" t="str">
        <f>'Utilitaire ISO 9001'!D35</f>
        <v>Insuffisant</v>
      </c>
      <c r="G128" s="441">
        <f>'Utilitaire ISO 9001'!E35</f>
        <v>0</v>
      </c>
      <c r="H128" s="1025"/>
      <c r="I128" s="1025"/>
      <c r="J128" s="1026"/>
      <c r="K128" s="1201"/>
      <c r="L128" s="1220">
        <v>1</v>
      </c>
      <c r="M128" s="1220">
        <v>1</v>
      </c>
      <c r="N128" s="1220">
        <v>0</v>
      </c>
      <c r="O128" s="1220">
        <v>0</v>
      </c>
      <c r="P128" s="1220">
        <v>0</v>
      </c>
      <c r="Q128" s="1221">
        <v>0</v>
      </c>
      <c r="R128" s="1222">
        <v>0</v>
      </c>
      <c r="S128" s="1194">
        <f>'Page accueil'!$A$37</f>
        <v>0.3</v>
      </c>
      <c r="T128" s="1194">
        <f>'Page accueil'!$A$39</f>
        <v>0.6</v>
      </c>
      <c r="U128" s="1194">
        <f>'Page accueil'!$A$40</f>
        <v>0.8</v>
      </c>
      <c r="V128" s="1199"/>
      <c r="W128" s="1199"/>
      <c r="X128" s="1200"/>
      <c r="Y128" s="1200"/>
    </row>
    <row r="129" spans="1:25" s="434" customFormat="1" ht="12" customHeight="1">
      <c r="A129" s="435" t="s">
        <v>6</v>
      </c>
      <c r="B129" s="436" t="s">
        <v>1322</v>
      </c>
      <c r="C129" s="449"/>
      <c r="D129" s="438"/>
      <c r="E129" s="439"/>
      <c r="F129" s="440" t="str">
        <f>'Utilitaire ISO 9001'!D51</f>
        <v>Insuffisant</v>
      </c>
      <c r="G129" s="441">
        <f>'Utilitaire ISO 9001'!E51</f>
        <v>0</v>
      </c>
      <c r="H129" s="1025"/>
      <c r="I129" s="1025"/>
      <c r="J129" s="1026"/>
      <c r="K129" s="1201"/>
      <c r="L129" s="1220">
        <v>0</v>
      </c>
      <c r="M129" s="1220">
        <v>1</v>
      </c>
      <c r="N129" s="1220">
        <v>0</v>
      </c>
      <c r="O129" s="1220">
        <v>0</v>
      </c>
      <c r="P129" s="1220">
        <v>0</v>
      </c>
      <c r="Q129" s="1221">
        <v>0</v>
      </c>
      <c r="R129" s="1222">
        <v>0</v>
      </c>
      <c r="S129" s="1194">
        <f>'Page accueil'!$A$37</f>
        <v>0.3</v>
      </c>
      <c r="T129" s="1194">
        <f>'Page accueil'!$A$39</f>
        <v>0.6</v>
      </c>
      <c r="U129" s="1194">
        <f>'Page accueil'!$A$40</f>
        <v>0.8</v>
      </c>
      <c r="V129" s="1199"/>
      <c r="W129" s="1199"/>
      <c r="X129" s="1200"/>
      <c r="Y129" s="1200"/>
    </row>
    <row r="130" spans="1:25" s="434" customFormat="1" ht="12" customHeight="1">
      <c r="A130" s="450" t="s">
        <v>7</v>
      </c>
      <c r="B130" s="451" t="s">
        <v>728</v>
      </c>
      <c r="C130" s="452"/>
      <c r="D130" s="445"/>
      <c r="E130" s="446"/>
      <c r="F130" s="447" t="str">
        <f>'Utilitaire ISO 9001'!D58</f>
        <v>Insuffisant</v>
      </c>
      <c r="G130" s="448">
        <f>'Utilitaire ISO 9001'!E58</f>
        <v>0</v>
      </c>
      <c r="H130" s="1027"/>
      <c r="I130" s="1027"/>
      <c r="J130" s="1028"/>
      <c r="K130" s="1201"/>
      <c r="L130" s="1220">
        <v>0</v>
      </c>
      <c r="M130" s="1220">
        <v>1</v>
      </c>
      <c r="N130" s="1220">
        <v>0</v>
      </c>
      <c r="O130" s="1220">
        <v>0</v>
      </c>
      <c r="P130" s="1220">
        <v>0</v>
      </c>
      <c r="Q130" s="1221">
        <v>0</v>
      </c>
      <c r="R130" s="1222">
        <v>0</v>
      </c>
      <c r="S130" s="1194">
        <f>'Page accueil'!$A$37</f>
        <v>0.3</v>
      </c>
      <c r="T130" s="1194">
        <f>'Page accueil'!$A$39</f>
        <v>0.6</v>
      </c>
      <c r="U130" s="1194">
        <f>'Page accueil'!$A$40</f>
        <v>0.8</v>
      </c>
      <c r="V130" s="1199"/>
      <c r="W130" s="1199"/>
      <c r="X130" s="1200"/>
      <c r="Y130" s="1200"/>
    </row>
    <row r="131" spans="1:25" s="434" customFormat="1" ht="12" customHeight="1">
      <c r="A131" s="428" t="s">
        <v>1310</v>
      </c>
      <c r="B131" s="429"/>
      <c r="C131" s="429"/>
      <c r="D131" s="430"/>
      <c r="E131" s="431"/>
      <c r="F131" s="432" t="str">
        <f>'Utilitaire ISO 9001'!D70</f>
        <v>Insuffisant</v>
      </c>
      <c r="G131" s="433">
        <f>'Utilitaire ISO 9001'!E70</f>
        <v>0</v>
      </c>
      <c r="H131" s="1029" t="s">
        <v>1297</v>
      </c>
      <c r="I131" s="1029"/>
      <c r="J131" s="1030"/>
      <c r="K131" s="1201"/>
      <c r="L131" s="1223"/>
      <c r="M131" s="1223"/>
      <c r="N131" s="1223"/>
      <c r="O131" s="1223"/>
      <c r="P131" s="1223"/>
      <c r="Q131" s="1221"/>
      <c r="R131" s="1222"/>
      <c r="S131" s="1194"/>
      <c r="T131" s="1194"/>
      <c r="U131" s="1194"/>
      <c r="V131" s="1199"/>
      <c r="W131" s="1199"/>
      <c r="X131" s="1200"/>
      <c r="Y131" s="1200"/>
    </row>
    <row r="132" spans="1:25" s="434" customFormat="1" ht="12" customHeight="1">
      <c r="A132" s="435" t="s">
        <v>18</v>
      </c>
      <c r="B132" s="436" t="s">
        <v>1323</v>
      </c>
      <c r="C132" s="449"/>
      <c r="D132" s="438"/>
      <c r="E132" s="439"/>
      <c r="F132" s="440" t="str">
        <f>'Utilitaire ISO 9001'!D71</f>
        <v>Insuffisant</v>
      </c>
      <c r="G132" s="441">
        <f>'Utilitaire ISO 9001'!E71</f>
        <v>0</v>
      </c>
      <c r="H132" s="1025"/>
      <c r="I132" s="1025"/>
      <c r="J132" s="1026"/>
      <c r="K132" s="1198"/>
      <c r="L132" s="1220">
        <v>0</v>
      </c>
      <c r="M132" s="1220">
        <v>1</v>
      </c>
      <c r="N132" s="1220">
        <v>1</v>
      </c>
      <c r="O132" s="1220">
        <v>0</v>
      </c>
      <c r="P132" s="1220">
        <v>0</v>
      </c>
      <c r="Q132" s="1221">
        <v>0</v>
      </c>
      <c r="R132" s="1222">
        <v>0</v>
      </c>
      <c r="S132" s="1194">
        <f>'Page accueil'!$A$37</f>
        <v>0.3</v>
      </c>
      <c r="T132" s="1194">
        <f>'Page accueil'!$A$39</f>
        <v>0.6</v>
      </c>
      <c r="U132" s="1194">
        <f>'Page accueil'!$A$40</f>
        <v>0.8</v>
      </c>
      <c r="V132" s="1199"/>
      <c r="W132" s="1199"/>
      <c r="X132" s="1200"/>
      <c r="Y132" s="1200"/>
    </row>
    <row r="133" spans="1:25" s="434" customFormat="1" ht="12" customHeight="1">
      <c r="A133" s="435" t="s">
        <v>19</v>
      </c>
      <c r="B133" s="436" t="s">
        <v>810</v>
      </c>
      <c r="C133" s="449"/>
      <c r="D133" s="438"/>
      <c r="E133" s="439"/>
      <c r="F133" s="440" t="str">
        <f>'Utilitaire ISO 9001'!D78</f>
        <v>Insuffisant</v>
      </c>
      <c r="G133" s="441">
        <f>'Utilitaire ISO 9001'!E78</f>
        <v>0</v>
      </c>
      <c r="H133" s="1025"/>
      <c r="I133" s="1025"/>
      <c r="J133" s="1026"/>
      <c r="K133" s="1201"/>
      <c r="L133" s="1220">
        <v>0</v>
      </c>
      <c r="M133" s="1220">
        <v>0</v>
      </c>
      <c r="N133" s="1220">
        <v>1</v>
      </c>
      <c r="O133" s="1220">
        <v>0</v>
      </c>
      <c r="P133" s="1220">
        <v>0</v>
      </c>
      <c r="Q133" s="1221">
        <v>0</v>
      </c>
      <c r="R133" s="1222">
        <v>0</v>
      </c>
      <c r="S133" s="1194">
        <f>'Page accueil'!$A$37</f>
        <v>0.3</v>
      </c>
      <c r="T133" s="1194">
        <f>'Page accueil'!$A$39</f>
        <v>0.6</v>
      </c>
      <c r="U133" s="1194">
        <f>'Page accueil'!$A$40</f>
        <v>0.8</v>
      </c>
      <c r="V133" s="1199"/>
      <c r="W133" s="1199"/>
      <c r="X133" s="1200"/>
      <c r="Y133" s="1200"/>
    </row>
    <row r="134" spans="1:25" s="434" customFormat="1" ht="12" customHeight="1">
      <c r="A134" s="450" t="s">
        <v>20</v>
      </c>
      <c r="B134" s="451" t="s">
        <v>811</v>
      </c>
      <c r="C134" s="452"/>
      <c r="D134" s="445"/>
      <c r="E134" s="446"/>
      <c r="F134" s="447" t="str">
        <f>'Utilitaire ISO 9001'!D90</f>
        <v>Insuffisant</v>
      </c>
      <c r="G134" s="448">
        <f>'Utilitaire ISO 9001'!E90</f>
        <v>0</v>
      </c>
      <c r="H134" s="1027"/>
      <c r="I134" s="1027"/>
      <c r="J134" s="1028"/>
      <c r="K134" s="1201"/>
      <c r="L134" s="1220">
        <v>0</v>
      </c>
      <c r="M134" s="1220">
        <v>0</v>
      </c>
      <c r="N134" s="1220">
        <v>1</v>
      </c>
      <c r="O134" s="1220">
        <v>0</v>
      </c>
      <c r="P134" s="1220">
        <v>0</v>
      </c>
      <c r="Q134" s="1221">
        <v>0</v>
      </c>
      <c r="R134" s="1222">
        <v>0</v>
      </c>
      <c r="S134" s="1194">
        <f>'Page accueil'!$A$37</f>
        <v>0.3</v>
      </c>
      <c r="T134" s="1194">
        <f>'Page accueil'!$A$39</f>
        <v>0.6</v>
      </c>
      <c r="U134" s="1194">
        <f>'Page accueil'!$A$40</f>
        <v>0.8</v>
      </c>
      <c r="V134" s="1199"/>
      <c r="W134" s="1199"/>
      <c r="X134" s="1200"/>
      <c r="Y134" s="1200"/>
    </row>
    <row r="135" spans="1:25" s="434" customFormat="1" ht="12" customHeight="1">
      <c r="A135" s="428" t="s">
        <v>1311</v>
      </c>
      <c r="B135" s="429"/>
      <c r="C135" s="429"/>
      <c r="D135" s="430"/>
      <c r="E135" s="431"/>
      <c r="F135" s="432" t="str">
        <f>'Utilitaire ISO 9001'!D95</f>
        <v>Insuffisant</v>
      </c>
      <c r="G135" s="433">
        <f>'Utilitaire ISO 9001'!E95</f>
        <v>0</v>
      </c>
      <c r="H135" s="1029" t="s">
        <v>1297</v>
      </c>
      <c r="I135" s="1029"/>
      <c r="J135" s="1030"/>
      <c r="K135" s="1201"/>
      <c r="L135" s="1200"/>
      <c r="M135" s="1200"/>
      <c r="N135" s="1200"/>
      <c r="O135" s="1200"/>
      <c r="P135" s="1200"/>
      <c r="Q135" s="1221"/>
      <c r="R135" s="1222"/>
      <c r="S135" s="1194"/>
      <c r="T135" s="1194"/>
      <c r="U135" s="1194"/>
      <c r="V135" s="1199"/>
      <c r="W135" s="1199"/>
      <c r="X135" s="1200"/>
      <c r="Y135" s="1200"/>
    </row>
    <row r="136" spans="1:25" s="434" customFormat="1" ht="12" customHeight="1">
      <c r="A136" s="435" t="s">
        <v>24</v>
      </c>
      <c r="B136" s="436" t="s">
        <v>729</v>
      </c>
      <c r="C136" s="449"/>
      <c r="D136" s="438"/>
      <c r="E136" s="439"/>
      <c r="F136" s="440" t="str">
        <f>'Utilitaire ISO 9001'!D96</f>
        <v>Insuffisant</v>
      </c>
      <c r="G136" s="441">
        <f>'Utilitaire ISO 9001'!E96</f>
        <v>0</v>
      </c>
      <c r="H136" s="1025"/>
      <c r="I136" s="1025"/>
      <c r="J136" s="1026"/>
      <c r="K136" s="1201"/>
      <c r="L136" s="1220">
        <v>0</v>
      </c>
      <c r="M136" s="1220">
        <v>0</v>
      </c>
      <c r="N136" s="1220">
        <v>1</v>
      </c>
      <c r="O136" s="1220">
        <v>1</v>
      </c>
      <c r="P136" s="1220">
        <v>0</v>
      </c>
      <c r="Q136" s="1221">
        <v>0</v>
      </c>
      <c r="R136" s="1222">
        <v>0</v>
      </c>
      <c r="S136" s="1194">
        <f>'Page accueil'!$A$37</f>
        <v>0.3</v>
      </c>
      <c r="T136" s="1194">
        <f>'Page accueil'!$A$39</f>
        <v>0.6</v>
      </c>
      <c r="U136" s="1194">
        <f>'Page accueil'!$A$40</f>
        <v>0.8</v>
      </c>
      <c r="V136" s="1199"/>
      <c r="W136" s="1199"/>
      <c r="X136" s="1200"/>
      <c r="Y136" s="1200"/>
    </row>
    <row r="137" spans="1:25" s="434" customFormat="1" ht="12" customHeight="1">
      <c r="A137" s="435" t="s">
        <v>180</v>
      </c>
      <c r="B137" s="436" t="s">
        <v>732</v>
      </c>
      <c r="C137" s="449"/>
      <c r="D137" s="438"/>
      <c r="E137" s="439"/>
      <c r="F137" s="440" t="str">
        <f>'Utilitaire ISO 9001'!D116</f>
        <v>Insuffisant</v>
      </c>
      <c r="G137" s="441">
        <f>'Utilitaire ISO 9001'!E116</f>
        <v>0</v>
      </c>
      <c r="H137" s="1025"/>
      <c r="I137" s="1025"/>
      <c r="J137" s="1026"/>
      <c r="K137" s="1198"/>
      <c r="L137" s="1220">
        <v>0</v>
      </c>
      <c r="M137" s="1220">
        <v>0</v>
      </c>
      <c r="N137" s="1220">
        <v>0</v>
      </c>
      <c r="O137" s="1220">
        <v>1</v>
      </c>
      <c r="P137" s="1220">
        <v>0</v>
      </c>
      <c r="Q137" s="1221">
        <v>0</v>
      </c>
      <c r="R137" s="1222">
        <v>0</v>
      </c>
      <c r="S137" s="1194">
        <f>'Page accueil'!$A$37</f>
        <v>0.3</v>
      </c>
      <c r="T137" s="1194">
        <f>'Page accueil'!$A$39</f>
        <v>0.6</v>
      </c>
      <c r="U137" s="1194">
        <f>'Page accueil'!$A$40</f>
        <v>0.8</v>
      </c>
      <c r="V137" s="1199"/>
      <c r="W137" s="1199"/>
      <c r="X137" s="1200"/>
      <c r="Y137" s="1200"/>
    </row>
    <row r="138" spans="1:25" s="434" customFormat="1" ht="12" customHeight="1">
      <c r="A138" s="435" t="s">
        <v>29</v>
      </c>
      <c r="B138" s="436" t="s">
        <v>733</v>
      </c>
      <c r="C138" s="449"/>
      <c r="D138" s="438"/>
      <c r="E138" s="439"/>
      <c r="F138" s="440" t="str">
        <f>'Utilitaire ISO 9001'!D121</f>
        <v>Insuffisant</v>
      </c>
      <c r="G138" s="441">
        <f>'Utilitaire ISO 9001'!E121</f>
        <v>0</v>
      </c>
      <c r="H138" s="1025"/>
      <c r="I138" s="1025"/>
      <c r="J138" s="1026"/>
      <c r="K138" s="1201"/>
      <c r="L138" s="1220">
        <v>0</v>
      </c>
      <c r="M138" s="1220">
        <v>0</v>
      </c>
      <c r="N138" s="1220">
        <v>0</v>
      </c>
      <c r="O138" s="1220">
        <v>1</v>
      </c>
      <c r="P138" s="1220">
        <v>0</v>
      </c>
      <c r="Q138" s="1221">
        <v>0</v>
      </c>
      <c r="R138" s="1222">
        <v>0</v>
      </c>
      <c r="S138" s="1194">
        <f>'Page accueil'!$A$37</f>
        <v>0.3</v>
      </c>
      <c r="T138" s="1194">
        <f>'Page accueil'!$A$39</f>
        <v>0.6</v>
      </c>
      <c r="U138" s="1194">
        <f>'Page accueil'!$A$40</f>
        <v>0.8</v>
      </c>
      <c r="V138" s="1199"/>
      <c r="W138" s="1199"/>
      <c r="X138" s="1200"/>
      <c r="Y138" s="1200"/>
    </row>
    <row r="139" spans="1:25" s="434" customFormat="1" ht="12" customHeight="1">
      <c r="A139" s="435" t="s">
        <v>39</v>
      </c>
      <c r="B139" s="436" t="s">
        <v>734</v>
      </c>
      <c r="C139" s="449"/>
      <c r="D139" s="438"/>
      <c r="E139" s="439"/>
      <c r="F139" s="440" t="str">
        <f>'Utilitaire ISO 9001'!D125</f>
        <v>Insuffisant</v>
      </c>
      <c r="G139" s="441">
        <f>'Utilitaire ISO 9001'!E125</f>
        <v>0</v>
      </c>
      <c r="H139" s="1025"/>
      <c r="I139" s="1025"/>
      <c r="J139" s="1026"/>
      <c r="K139" s="1201"/>
      <c r="L139" s="1220">
        <v>0</v>
      </c>
      <c r="M139" s="1220">
        <v>0</v>
      </c>
      <c r="N139" s="1220">
        <v>0</v>
      </c>
      <c r="O139" s="1220">
        <v>1</v>
      </c>
      <c r="P139" s="1220">
        <v>0</v>
      </c>
      <c r="Q139" s="1221">
        <v>0</v>
      </c>
      <c r="R139" s="1222">
        <v>0</v>
      </c>
      <c r="S139" s="1194">
        <f>'Page accueil'!$A$37</f>
        <v>0.3</v>
      </c>
      <c r="T139" s="1194">
        <f>'Page accueil'!$A$39</f>
        <v>0.6</v>
      </c>
      <c r="U139" s="1194">
        <f>'Page accueil'!$A$40</f>
        <v>0.8</v>
      </c>
      <c r="V139" s="1199"/>
      <c r="W139" s="1199"/>
      <c r="X139" s="1200"/>
      <c r="Y139" s="1200"/>
    </row>
    <row r="140" spans="1:25" s="434" customFormat="1" ht="12" customHeight="1">
      <c r="A140" s="450" t="s">
        <v>50</v>
      </c>
      <c r="B140" s="451" t="s">
        <v>1324</v>
      </c>
      <c r="C140" s="452"/>
      <c r="D140" s="445"/>
      <c r="E140" s="446"/>
      <c r="F140" s="447" t="str">
        <f>'Utilitaire ISO 9001'!D131</f>
        <v>Insuffisant</v>
      </c>
      <c r="G140" s="448">
        <f>'Utilitaire ISO 9001'!E131</f>
        <v>0</v>
      </c>
      <c r="H140" s="1027"/>
      <c r="I140" s="1027"/>
      <c r="J140" s="1028"/>
      <c r="K140" s="1201"/>
      <c r="L140" s="1220">
        <v>0</v>
      </c>
      <c r="M140" s="1220">
        <v>0</v>
      </c>
      <c r="N140" s="1220">
        <v>0</v>
      </c>
      <c r="O140" s="1220">
        <v>1</v>
      </c>
      <c r="P140" s="1220">
        <v>0</v>
      </c>
      <c r="Q140" s="1221">
        <v>0</v>
      </c>
      <c r="R140" s="1222">
        <v>0</v>
      </c>
      <c r="S140" s="1194">
        <f>'Page accueil'!$A$37</f>
        <v>0.3</v>
      </c>
      <c r="T140" s="1194">
        <f>'Page accueil'!$A$39</f>
        <v>0.6</v>
      </c>
      <c r="U140" s="1194">
        <f>'Page accueil'!$A$40</f>
        <v>0.8</v>
      </c>
      <c r="V140" s="1199"/>
      <c r="W140" s="1199"/>
      <c r="X140" s="1200"/>
      <c r="Y140" s="1200"/>
    </row>
    <row r="141" spans="1:25" s="434" customFormat="1" ht="12" customHeight="1">
      <c r="A141" s="428" t="s">
        <v>1312</v>
      </c>
      <c r="B141" s="429"/>
      <c r="C141" s="429"/>
      <c r="D141" s="430"/>
      <c r="E141" s="431"/>
      <c r="F141" s="432" t="str">
        <f>'Utilitaire ISO 9001'!D164</f>
        <v>Insuffisant</v>
      </c>
      <c r="G141" s="433">
        <f>'Utilitaire ISO 9001'!E164</f>
        <v>0</v>
      </c>
      <c r="H141" s="1029" t="s">
        <v>1297</v>
      </c>
      <c r="I141" s="1029"/>
      <c r="J141" s="1030"/>
      <c r="K141" s="1201"/>
      <c r="L141" s="1223"/>
      <c r="M141" s="1223"/>
      <c r="N141" s="1223"/>
      <c r="O141" s="1223"/>
      <c r="P141" s="1223"/>
      <c r="Q141" s="1221"/>
      <c r="R141" s="1222"/>
      <c r="S141" s="1194"/>
      <c r="T141" s="1194"/>
      <c r="U141" s="1194"/>
      <c r="V141" s="1199"/>
      <c r="W141" s="1199"/>
      <c r="X141" s="1200"/>
      <c r="Y141" s="1200"/>
    </row>
    <row r="142" spans="1:25" s="434" customFormat="1" ht="12" customHeight="1">
      <c r="A142" s="435" t="s">
        <v>58</v>
      </c>
      <c r="B142" s="436" t="s">
        <v>735</v>
      </c>
      <c r="C142" s="449"/>
      <c r="D142" s="438"/>
      <c r="E142" s="439"/>
      <c r="F142" s="440" t="str">
        <f>'Utilitaire ISO 9001'!D165</f>
        <v>Insuffisant</v>
      </c>
      <c r="G142" s="441">
        <f>'Utilitaire ISO 9001'!E165</f>
        <v>0</v>
      </c>
      <c r="H142" s="1025"/>
      <c r="I142" s="1025"/>
      <c r="J142" s="1026"/>
      <c r="K142" s="1201"/>
      <c r="L142" s="1220">
        <v>0</v>
      </c>
      <c r="M142" s="1220">
        <v>0</v>
      </c>
      <c r="N142" s="1220">
        <v>0</v>
      </c>
      <c r="O142" s="1220">
        <v>1</v>
      </c>
      <c r="P142" s="1220">
        <v>1</v>
      </c>
      <c r="Q142" s="1221">
        <v>0</v>
      </c>
      <c r="R142" s="1222">
        <v>0</v>
      </c>
      <c r="S142" s="1194">
        <f>'Page accueil'!$A$37</f>
        <v>0.3</v>
      </c>
      <c r="T142" s="1194">
        <f>'Page accueil'!$A$39</f>
        <v>0.6</v>
      </c>
      <c r="U142" s="1194">
        <f>'Page accueil'!$A$40</f>
        <v>0.8</v>
      </c>
      <c r="V142" s="1199"/>
      <c r="W142" s="1199"/>
      <c r="X142" s="1200"/>
      <c r="Y142" s="1200"/>
    </row>
    <row r="143" spans="1:25" s="434" customFormat="1" ht="12" customHeight="1">
      <c r="A143" s="435" t="s">
        <v>62</v>
      </c>
      <c r="B143" s="436" t="s">
        <v>738</v>
      </c>
      <c r="C143" s="449"/>
      <c r="D143" s="438"/>
      <c r="E143" s="439"/>
      <c r="F143" s="440" t="str">
        <f>'Utilitaire ISO 9001'!D175</f>
        <v>Insuffisant</v>
      </c>
      <c r="G143" s="441">
        <f>'Utilitaire ISO 9001'!E175</f>
        <v>0</v>
      </c>
      <c r="H143" s="1025"/>
      <c r="I143" s="1025"/>
      <c r="J143" s="1026"/>
      <c r="K143" s="1201"/>
      <c r="L143" s="1220">
        <v>0</v>
      </c>
      <c r="M143" s="1220">
        <v>0</v>
      </c>
      <c r="N143" s="1220">
        <v>0</v>
      </c>
      <c r="O143" s="1220">
        <v>0</v>
      </c>
      <c r="P143" s="1220">
        <v>1</v>
      </c>
      <c r="Q143" s="1221">
        <v>0</v>
      </c>
      <c r="R143" s="1222">
        <v>0</v>
      </c>
      <c r="S143" s="1194">
        <f>'Page accueil'!$A$37</f>
        <v>0.3</v>
      </c>
      <c r="T143" s="1194">
        <f>'Page accueil'!$A$39</f>
        <v>0.6</v>
      </c>
      <c r="U143" s="1194">
        <f>'Page accueil'!$A$40</f>
        <v>0.8</v>
      </c>
      <c r="V143" s="1199"/>
      <c r="W143" s="1199"/>
      <c r="X143" s="1200"/>
      <c r="Y143" s="1200"/>
    </row>
    <row r="144" spans="1:25" s="434" customFormat="1" ht="12" customHeight="1">
      <c r="A144" s="435" t="s">
        <v>75</v>
      </c>
      <c r="B144" s="436" t="s">
        <v>739</v>
      </c>
      <c r="C144" s="449"/>
      <c r="D144" s="438"/>
      <c r="E144" s="439"/>
      <c r="F144" s="440" t="str">
        <f>'Utilitaire ISO 9001'!D195</f>
        <v>Insuffisant</v>
      </c>
      <c r="G144" s="441">
        <f>'Utilitaire ISO 9001'!E195</f>
        <v>0</v>
      </c>
      <c r="H144" s="1025"/>
      <c r="I144" s="1025"/>
      <c r="J144" s="1026"/>
      <c r="K144" s="1198"/>
      <c r="L144" s="1224">
        <v>0</v>
      </c>
      <c r="M144" s="1224">
        <v>0</v>
      </c>
      <c r="N144" s="1224">
        <v>0</v>
      </c>
      <c r="O144" s="1224">
        <v>0</v>
      </c>
      <c r="P144" s="1224">
        <v>1</v>
      </c>
      <c r="Q144" s="1221">
        <v>0</v>
      </c>
      <c r="R144" s="1222">
        <v>0</v>
      </c>
      <c r="S144" s="1194">
        <f>'Page accueil'!$A$37</f>
        <v>0.3</v>
      </c>
      <c r="T144" s="1194">
        <f>'Page accueil'!$A$39</f>
        <v>0.6</v>
      </c>
      <c r="U144" s="1194">
        <f>'Page accueil'!$A$40</f>
        <v>0.8</v>
      </c>
      <c r="V144" s="1199"/>
      <c r="W144" s="1199"/>
      <c r="X144" s="1200"/>
      <c r="Y144" s="1200"/>
    </row>
    <row r="145" spans="1:25" s="434" customFormat="1" ht="12" customHeight="1">
      <c r="A145" s="435" t="s">
        <v>80</v>
      </c>
      <c r="B145" s="436" t="s">
        <v>740</v>
      </c>
      <c r="C145" s="449"/>
      <c r="D145" s="438"/>
      <c r="E145" s="439"/>
      <c r="F145" s="440" t="str">
        <f>'Utilitaire ISO 9001'!D236</f>
        <v>Insuffisant</v>
      </c>
      <c r="G145" s="441">
        <f>'Utilitaire ISO 9001'!E236</f>
        <v>0</v>
      </c>
      <c r="H145" s="1025"/>
      <c r="I145" s="1025"/>
      <c r="J145" s="1026"/>
      <c r="K145" s="1201"/>
      <c r="L145" s="1224">
        <v>0</v>
      </c>
      <c r="M145" s="1224">
        <v>0</v>
      </c>
      <c r="N145" s="1224">
        <v>0</v>
      </c>
      <c r="O145" s="1224">
        <v>0</v>
      </c>
      <c r="P145" s="1224">
        <v>1</v>
      </c>
      <c r="Q145" s="1221">
        <v>0</v>
      </c>
      <c r="R145" s="1222">
        <v>0</v>
      </c>
      <c r="S145" s="1194">
        <f>'Page accueil'!$A$37</f>
        <v>0.3</v>
      </c>
      <c r="T145" s="1194">
        <f>'Page accueil'!$A$39</f>
        <v>0.6</v>
      </c>
      <c r="U145" s="1194">
        <f>'Page accueil'!$A$40</f>
        <v>0.8</v>
      </c>
      <c r="V145" s="1199"/>
      <c r="W145" s="1199"/>
      <c r="X145" s="1200"/>
      <c r="Y145" s="1200"/>
    </row>
    <row r="146" spans="1:25" s="434" customFormat="1" ht="12" customHeight="1">
      <c r="A146" s="435" t="s">
        <v>81</v>
      </c>
      <c r="B146" s="436" t="s">
        <v>741</v>
      </c>
      <c r="C146" s="449"/>
      <c r="D146" s="438"/>
      <c r="E146" s="439"/>
      <c r="F146" s="440" t="str">
        <f>'Utilitaire ISO 9001'!D261</f>
        <v>Insuffisant</v>
      </c>
      <c r="G146" s="441">
        <f>'Utilitaire ISO 9001'!E261</f>
        <v>0</v>
      </c>
      <c r="H146" s="1025"/>
      <c r="I146" s="1025"/>
      <c r="J146" s="1026"/>
      <c r="K146" s="1201"/>
      <c r="L146" s="1224">
        <v>0</v>
      </c>
      <c r="M146" s="1224">
        <v>0</v>
      </c>
      <c r="N146" s="1224">
        <v>0</v>
      </c>
      <c r="O146" s="1224">
        <v>0</v>
      </c>
      <c r="P146" s="1224">
        <v>1</v>
      </c>
      <c r="Q146" s="1221">
        <v>0</v>
      </c>
      <c r="R146" s="1222">
        <v>0</v>
      </c>
      <c r="S146" s="1194">
        <f>'Page accueil'!$A$37</f>
        <v>0.3</v>
      </c>
      <c r="T146" s="1194">
        <f>'Page accueil'!$A$39</f>
        <v>0.6</v>
      </c>
      <c r="U146" s="1194">
        <f>'Page accueil'!$A$40</f>
        <v>0.8</v>
      </c>
      <c r="V146" s="1199"/>
      <c r="W146" s="1199"/>
      <c r="X146" s="1200"/>
      <c r="Y146" s="1200"/>
    </row>
    <row r="147" spans="1:25" s="434" customFormat="1" ht="12" customHeight="1">
      <c r="A147" s="435" t="s">
        <v>213</v>
      </c>
      <c r="B147" s="436" t="s">
        <v>742</v>
      </c>
      <c r="C147" s="449"/>
      <c r="D147" s="438"/>
      <c r="E147" s="439"/>
      <c r="F147" s="440" t="str">
        <f>'Utilitaire ISO 9001'!D295</f>
        <v>Insuffisant</v>
      </c>
      <c r="G147" s="441">
        <f>'Utilitaire ISO 9001'!E295</f>
        <v>0</v>
      </c>
      <c r="H147" s="1025"/>
      <c r="I147" s="1025"/>
      <c r="J147" s="1026"/>
      <c r="K147" s="1201"/>
      <c r="L147" s="1224">
        <v>0</v>
      </c>
      <c r="M147" s="1224">
        <v>0</v>
      </c>
      <c r="N147" s="1224">
        <v>0</v>
      </c>
      <c r="O147" s="1224">
        <v>0</v>
      </c>
      <c r="P147" s="1224">
        <v>1</v>
      </c>
      <c r="Q147" s="1221">
        <v>0</v>
      </c>
      <c r="R147" s="1222">
        <v>0</v>
      </c>
      <c r="S147" s="1194">
        <f>'Page accueil'!$A$37</f>
        <v>0.3</v>
      </c>
      <c r="T147" s="1194">
        <f>'Page accueil'!$A$39</f>
        <v>0.6</v>
      </c>
      <c r="U147" s="1194">
        <f>'Page accueil'!$A$40</f>
        <v>0.8</v>
      </c>
      <c r="V147" s="1199"/>
      <c r="W147" s="1199"/>
      <c r="X147" s="1200"/>
      <c r="Y147" s="1200"/>
    </row>
    <row r="148" spans="1:25" s="434" customFormat="1" ht="12" customHeight="1">
      <c r="A148" s="450" t="s">
        <v>216</v>
      </c>
      <c r="B148" s="451" t="s">
        <v>743</v>
      </c>
      <c r="C148" s="452"/>
      <c r="D148" s="445"/>
      <c r="E148" s="446"/>
      <c r="F148" s="447" t="str">
        <f>'Utilitaire ISO 9001'!D301</f>
        <v>Insuffisant</v>
      </c>
      <c r="G148" s="448">
        <f>'Utilitaire ISO 9001'!E301</f>
        <v>0</v>
      </c>
      <c r="H148" s="1027"/>
      <c r="I148" s="1027"/>
      <c r="J148" s="1028"/>
      <c r="K148" s="1201"/>
      <c r="L148" s="1224">
        <v>0</v>
      </c>
      <c r="M148" s="1224">
        <v>0</v>
      </c>
      <c r="N148" s="1224">
        <v>0</v>
      </c>
      <c r="O148" s="1224">
        <v>0</v>
      </c>
      <c r="P148" s="1224">
        <v>1</v>
      </c>
      <c r="Q148" s="1221">
        <v>0</v>
      </c>
      <c r="R148" s="1222">
        <v>0</v>
      </c>
      <c r="S148" s="1194">
        <f>'Page accueil'!$A$37</f>
        <v>0.3</v>
      </c>
      <c r="T148" s="1194">
        <f>'Page accueil'!$A$39</f>
        <v>0.6</v>
      </c>
      <c r="U148" s="1194">
        <f>'Page accueil'!$A$40</f>
        <v>0.8</v>
      </c>
      <c r="V148" s="1199"/>
      <c r="W148" s="1199"/>
      <c r="X148" s="1200"/>
      <c r="Y148" s="1200"/>
    </row>
    <row r="149" spans="1:25" s="434" customFormat="1" ht="12" customHeight="1">
      <c r="A149" s="428" t="s">
        <v>1313</v>
      </c>
      <c r="B149" s="429"/>
      <c r="C149" s="429"/>
      <c r="D149" s="430"/>
      <c r="E149" s="431"/>
      <c r="F149" s="432" t="str">
        <f>'Utilitaire ISO 9001'!D315</f>
        <v>Insuffisant</v>
      </c>
      <c r="G149" s="433">
        <f>'Utilitaire ISO 9001'!E315</f>
        <v>0</v>
      </c>
      <c r="H149" s="1029" t="s">
        <v>1297</v>
      </c>
      <c r="I149" s="1029"/>
      <c r="J149" s="1030"/>
      <c r="K149" s="1201"/>
      <c r="L149" s="1223"/>
      <c r="M149" s="1223"/>
      <c r="N149" s="1223"/>
      <c r="O149" s="1223"/>
      <c r="P149" s="1223"/>
      <c r="Q149" s="1223"/>
      <c r="R149" s="1223"/>
      <c r="S149" s="1194"/>
      <c r="T149" s="1194"/>
      <c r="U149" s="1194"/>
      <c r="V149" s="1199"/>
      <c r="W149" s="1199"/>
      <c r="X149" s="1200"/>
      <c r="Y149" s="1200"/>
    </row>
    <row r="150" spans="1:25" s="434" customFormat="1" ht="12" customHeight="1">
      <c r="A150" s="435" t="s">
        <v>202</v>
      </c>
      <c r="B150" s="436" t="s">
        <v>744</v>
      </c>
      <c r="C150" s="449"/>
      <c r="D150" s="438"/>
      <c r="E150" s="439"/>
      <c r="F150" s="440" t="str">
        <f>'Utilitaire ISO 9001'!D316</f>
        <v>Insuffisant</v>
      </c>
      <c r="G150" s="441">
        <f>'Utilitaire ISO 9001'!E316</f>
        <v>0</v>
      </c>
      <c r="H150" s="1025"/>
      <c r="I150" s="1025"/>
      <c r="J150" s="1026"/>
      <c r="K150" s="1200"/>
      <c r="L150" s="1224">
        <v>0</v>
      </c>
      <c r="M150" s="1224">
        <v>0</v>
      </c>
      <c r="N150" s="1224">
        <v>0</v>
      </c>
      <c r="O150" s="1224">
        <v>0</v>
      </c>
      <c r="P150" s="1224">
        <v>1</v>
      </c>
      <c r="Q150" s="1221">
        <v>1</v>
      </c>
      <c r="R150" s="1222">
        <v>0</v>
      </c>
      <c r="S150" s="1194">
        <f>'Page accueil'!$A$37</f>
        <v>0.3</v>
      </c>
      <c r="T150" s="1194">
        <f>'Page accueil'!$A$39</f>
        <v>0.6</v>
      </c>
      <c r="U150" s="1194">
        <f>'Page accueil'!$A$40</f>
        <v>0.8</v>
      </c>
      <c r="V150" s="1199"/>
      <c r="W150" s="1199"/>
      <c r="X150" s="1200"/>
      <c r="Y150" s="1200"/>
    </row>
    <row r="151" spans="1:25" s="434" customFormat="1" ht="12" customHeight="1">
      <c r="A151" s="435" t="s">
        <v>205</v>
      </c>
      <c r="B151" s="436" t="s">
        <v>149</v>
      </c>
      <c r="C151" s="449"/>
      <c r="D151" s="438"/>
      <c r="E151" s="439"/>
      <c r="F151" s="440" t="str">
        <f>'Utilitaire ISO 9001'!D354</f>
        <v>Insuffisant</v>
      </c>
      <c r="G151" s="441">
        <f>'Utilitaire ISO 9001'!E354</f>
        <v>0</v>
      </c>
      <c r="H151" s="1025"/>
      <c r="I151" s="1025"/>
      <c r="J151" s="1026"/>
      <c r="K151" s="1202"/>
      <c r="L151" s="1224">
        <v>0</v>
      </c>
      <c r="M151" s="1224">
        <v>0</v>
      </c>
      <c r="N151" s="1224">
        <v>0</v>
      </c>
      <c r="O151" s="1224">
        <v>0</v>
      </c>
      <c r="P151" s="1224">
        <v>0</v>
      </c>
      <c r="Q151" s="1221">
        <v>1</v>
      </c>
      <c r="R151" s="1222">
        <v>0</v>
      </c>
      <c r="S151" s="1194">
        <f>'Page accueil'!$A$37</f>
        <v>0.3</v>
      </c>
      <c r="T151" s="1194">
        <f>'Page accueil'!$A$39</f>
        <v>0.6</v>
      </c>
      <c r="U151" s="1194">
        <f>'Page accueil'!$A$40</f>
        <v>0.8</v>
      </c>
      <c r="V151" s="1199"/>
      <c r="W151" s="1199"/>
      <c r="X151" s="1200"/>
      <c r="Y151" s="1200"/>
    </row>
    <row r="152" spans="1:25" s="434" customFormat="1" ht="12" customHeight="1">
      <c r="A152" s="450" t="s">
        <v>174</v>
      </c>
      <c r="B152" s="451" t="s">
        <v>569</v>
      </c>
      <c r="C152" s="452"/>
      <c r="D152" s="445"/>
      <c r="E152" s="446"/>
      <c r="F152" s="453" t="str">
        <f>'Utilitaire ISO 9001'!D364</f>
        <v>Insuffisant</v>
      </c>
      <c r="G152" s="454">
        <f>'Utilitaire ISO 9001'!E364</f>
        <v>0</v>
      </c>
      <c r="H152" s="1027"/>
      <c r="I152" s="1027"/>
      <c r="J152" s="1028"/>
      <c r="K152" s="1203"/>
      <c r="L152" s="1224">
        <v>0</v>
      </c>
      <c r="M152" s="1224">
        <v>0</v>
      </c>
      <c r="N152" s="1224">
        <v>0</v>
      </c>
      <c r="O152" s="1224">
        <v>0</v>
      </c>
      <c r="P152" s="1224">
        <v>0</v>
      </c>
      <c r="Q152" s="1221">
        <v>1</v>
      </c>
      <c r="R152" s="1222">
        <v>0</v>
      </c>
      <c r="S152" s="1194">
        <f>'Page accueil'!$A$37</f>
        <v>0.3</v>
      </c>
      <c r="T152" s="1194">
        <f>'Page accueil'!$A$39</f>
        <v>0.6</v>
      </c>
      <c r="U152" s="1194">
        <f>'Page accueil'!$A$40</f>
        <v>0.8</v>
      </c>
      <c r="V152" s="1199"/>
      <c r="W152" s="1199"/>
      <c r="X152" s="1200"/>
      <c r="Y152" s="1200"/>
    </row>
    <row r="153" spans="1:25" s="434" customFormat="1" ht="12" customHeight="1">
      <c r="A153" s="428" t="s">
        <v>1314</v>
      </c>
      <c r="B153" s="429"/>
      <c r="C153" s="429"/>
      <c r="D153" s="430"/>
      <c r="E153" s="431"/>
      <c r="F153" s="455" t="str">
        <f>'Utilitaire ISO 9001'!D384</f>
        <v>Insuffisant</v>
      </c>
      <c r="G153" s="456">
        <f>'Utilitaire ISO 9001'!E384</f>
        <v>0</v>
      </c>
      <c r="H153" s="1029" t="s">
        <v>1297</v>
      </c>
      <c r="I153" s="1029"/>
      <c r="J153" s="1030"/>
      <c r="K153" s="1203"/>
      <c r="L153" s="1219"/>
      <c r="M153" s="1219"/>
      <c r="N153" s="1219"/>
      <c r="O153" s="1219"/>
      <c r="P153" s="1219"/>
      <c r="Q153" s="1221"/>
      <c r="R153" s="1222"/>
      <c r="S153" s="1194"/>
      <c r="T153" s="1194"/>
      <c r="U153" s="1194"/>
      <c r="V153" s="1199"/>
      <c r="W153" s="1199"/>
      <c r="X153" s="1200"/>
      <c r="Y153" s="1200"/>
    </row>
    <row r="154" spans="1:25" s="434" customFormat="1" ht="12" customHeight="1">
      <c r="A154" s="435" t="s">
        <v>219</v>
      </c>
      <c r="B154" s="436" t="s">
        <v>121</v>
      </c>
      <c r="C154" s="457"/>
      <c r="D154" s="438"/>
      <c r="E154" s="439"/>
      <c r="F154" s="458" t="str">
        <f>'Utilitaire ISO 9001'!D385</f>
        <v>Insuffisant</v>
      </c>
      <c r="G154" s="459">
        <f>'Utilitaire ISO 9001'!E385</f>
        <v>0</v>
      </c>
      <c r="H154" s="1025"/>
      <c r="I154" s="1025"/>
      <c r="J154" s="1026"/>
      <c r="K154" s="1203"/>
      <c r="L154" s="1224">
        <v>0</v>
      </c>
      <c r="M154" s="1224">
        <v>0</v>
      </c>
      <c r="N154" s="1224">
        <v>0</v>
      </c>
      <c r="O154" s="1224">
        <v>0</v>
      </c>
      <c r="P154" s="1224">
        <v>0</v>
      </c>
      <c r="Q154" s="1221">
        <v>1</v>
      </c>
      <c r="R154" s="1222">
        <v>1</v>
      </c>
      <c r="S154" s="1194">
        <f>'Page accueil'!$A$37</f>
        <v>0.3</v>
      </c>
      <c r="T154" s="1194">
        <f>'Page accueil'!$A$39</f>
        <v>0.6</v>
      </c>
      <c r="U154" s="1194">
        <f>'Page accueil'!$A$40</f>
        <v>0.8</v>
      </c>
      <c r="V154" s="1199"/>
      <c r="W154" s="1199"/>
      <c r="X154" s="1200"/>
      <c r="Y154" s="1200"/>
    </row>
    <row r="155" spans="1:25" s="434" customFormat="1" ht="12" customHeight="1">
      <c r="A155" s="435" t="s">
        <v>214</v>
      </c>
      <c r="B155" s="436" t="s">
        <v>747</v>
      </c>
      <c r="C155" s="457"/>
      <c r="D155" s="438"/>
      <c r="E155" s="439"/>
      <c r="F155" s="458" t="str">
        <f>'Utilitaire ISO 9001'!D389</f>
        <v>Insuffisant</v>
      </c>
      <c r="G155" s="459">
        <f>'Utilitaire ISO 9001'!E389</f>
        <v>0</v>
      </c>
      <c r="H155" s="1025"/>
      <c r="I155" s="1025"/>
      <c r="J155" s="1026"/>
      <c r="K155" s="1203"/>
      <c r="L155" s="1224">
        <v>0</v>
      </c>
      <c r="M155" s="1224">
        <v>0</v>
      </c>
      <c r="N155" s="1224">
        <v>0</v>
      </c>
      <c r="O155" s="1224">
        <v>0</v>
      </c>
      <c r="P155" s="1224">
        <v>0</v>
      </c>
      <c r="Q155" s="1221">
        <v>0</v>
      </c>
      <c r="R155" s="1222">
        <v>1</v>
      </c>
      <c r="S155" s="1194">
        <f>'Page accueil'!$A$37</f>
        <v>0.3</v>
      </c>
      <c r="T155" s="1194">
        <f>'Page accueil'!$A$39</f>
        <v>0.6</v>
      </c>
      <c r="U155" s="1194">
        <f>'Page accueil'!$A$40</f>
        <v>0.8</v>
      </c>
      <c r="V155" s="1199"/>
      <c r="W155" s="1199"/>
      <c r="X155" s="1200"/>
      <c r="Y155" s="1200"/>
    </row>
    <row r="156" spans="1:25" s="434" customFormat="1" ht="12" customHeight="1">
      <c r="A156" s="450" t="s">
        <v>220</v>
      </c>
      <c r="B156" s="451" t="s">
        <v>1325</v>
      </c>
      <c r="C156" s="460"/>
      <c r="D156" s="445"/>
      <c r="E156" s="446"/>
      <c r="F156" s="453" t="str">
        <f>'Utilitaire ISO 9001'!D396</f>
        <v>Insuffisant</v>
      </c>
      <c r="G156" s="454">
        <f>'Utilitaire ISO 9001'!E396</f>
        <v>0</v>
      </c>
      <c r="H156" s="1027"/>
      <c r="I156" s="1027"/>
      <c r="J156" s="1028"/>
      <c r="K156" s="1203"/>
      <c r="L156" s="1224">
        <v>0</v>
      </c>
      <c r="M156" s="1224">
        <v>0</v>
      </c>
      <c r="N156" s="1224">
        <v>0</v>
      </c>
      <c r="O156" s="1224">
        <v>0</v>
      </c>
      <c r="P156" s="1224">
        <v>0</v>
      </c>
      <c r="Q156" s="1221">
        <v>0</v>
      </c>
      <c r="R156" s="1222">
        <v>1</v>
      </c>
      <c r="S156" s="1194">
        <f>'Page accueil'!$A$37</f>
        <v>0.3</v>
      </c>
      <c r="T156" s="1194">
        <f>'Page accueil'!$A$39</f>
        <v>0.6</v>
      </c>
      <c r="U156" s="1194">
        <f>'Page accueil'!$A$40</f>
        <v>0.8</v>
      </c>
      <c r="V156" s="1199"/>
      <c r="W156" s="1199"/>
      <c r="X156" s="1200"/>
      <c r="Y156" s="1200"/>
    </row>
    <row r="157" spans="1:25" s="30" customFormat="1" ht="12" customHeight="1">
      <c r="A157" s="1019" t="s">
        <v>1373</v>
      </c>
      <c r="B157" s="1020"/>
      <c r="C157" s="1020"/>
      <c r="D157" s="1020"/>
      <c r="E157" s="1020"/>
      <c r="F157" s="1020"/>
      <c r="G157" s="1020"/>
      <c r="H157" s="1020"/>
      <c r="I157" s="1020"/>
      <c r="J157" s="1021"/>
      <c r="K157" s="565"/>
      <c r="L157" s="564"/>
      <c r="M157" s="564"/>
      <c r="N157" s="564"/>
      <c r="O157" s="564"/>
      <c r="P157" s="564"/>
      <c r="Q157" s="564"/>
      <c r="R157" s="564"/>
      <c r="S157" s="564"/>
      <c r="T157" s="564"/>
      <c r="U157" s="565"/>
      <c r="V157" s="565"/>
      <c r="W157" s="565"/>
      <c r="X157" s="566"/>
      <c r="Y157" s="566"/>
    </row>
    <row r="158" spans="1:25" s="30" customFormat="1" ht="12" customHeight="1">
      <c r="A158" s="1022"/>
      <c r="B158" s="1023"/>
      <c r="C158" s="1023"/>
      <c r="D158" s="1023"/>
      <c r="E158" s="1023"/>
      <c r="F158" s="1023"/>
      <c r="G158" s="1023"/>
      <c r="H158" s="1023"/>
      <c r="I158" s="1023"/>
      <c r="J158" s="1024"/>
      <c r="K158" s="565"/>
      <c r="L158" s="564"/>
      <c r="M158" s="564"/>
      <c r="N158" s="564"/>
      <c r="O158" s="564"/>
      <c r="P158" s="564"/>
      <c r="Q158" s="564"/>
      <c r="R158" s="564"/>
      <c r="S158" s="564"/>
      <c r="T158" s="564"/>
      <c r="U158" s="565"/>
      <c r="V158" s="565"/>
      <c r="W158" s="565"/>
      <c r="X158" s="566"/>
      <c r="Y158" s="566"/>
    </row>
    <row r="159" spans="1:25" s="30" customFormat="1" ht="12" customHeight="1">
      <c r="A159" s="428" t="s">
        <v>1308</v>
      </c>
      <c r="B159" s="429"/>
      <c r="C159" s="429"/>
      <c r="D159" s="430"/>
      <c r="E159" s="499" t="s">
        <v>1365</v>
      </c>
      <c r="F159" s="1008" t="s">
        <v>725</v>
      </c>
      <c r="G159" s="1008"/>
      <c r="H159" s="1008"/>
      <c r="I159" s="1008"/>
      <c r="J159" s="1009"/>
      <c r="K159" s="565"/>
      <c r="L159" s="564"/>
      <c r="M159" s="564"/>
      <c r="N159" s="564"/>
      <c r="O159" s="564"/>
      <c r="P159" s="564"/>
      <c r="Q159" s="564"/>
      <c r="R159" s="564"/>
      <c r="S159" s="564"/>
      <c r="T159" s="564"/>
      <c r="U159" s="565"/>
      <c r="V159" s="565"/>
      <c r="W159" s="565"/>
      <c r="X159" s="566"/>
      <c r="Y159" s="566"/>
    </row>
    <row r="160" spans="1:25" s="30" customFormat="1" ht="34" customHeight="1">
      <c r="A160" s="1005" t="s">
        <v>724</v>
      </c>
      <c r="B160" s="1006"/>
      <c r="C160" s="1006"/>
      <c r="D160" s="1006"/>
      <c r="E160" s="1006"/>
      <c r="F160" s="1006"/>
      <c r="G160" s="1006"/>
      <c r="H160" s="1006"/>
      <c r="I160" s="1006"/>
      <c r="J160" s="1007"/>
      <c r="K160" s="565"/>
      <c r="L160" s="564"/>
      <c r="M160" s="564"/>
      <c r="N160" s="564"/>
      <c r="O160" s="564"/>
      <c r="P160" s="564"/>
      <c r="Q160" s="564"/>
      <c r="R160" s="564"/>
      <c r="S160" s="564"/>
      <c r="T160" s="564"/>
      <c r="U160" s="565"/>
      <c r="V160" s="565"/>
      <c r="W160" s="565"/>
      <c r="X160" s="566"/>
      <c r="Y160" s="566"/>
    </row>
    <row r="161" spans="1:25" s="30" customFormat="1" ht="12" customHeight="1">
      <c r="A161" s="428" t="s">
        <v>1309</v>
      </c>
      <c r="B161" s="429"/>
      <c r="C161" s="429"/>
      <c r="D161" s="430"/>
      <c r="E161" s="499" t="s">
        <v>1365</v>
      </c>
      <c r="F161" s="1008" t="s">
        <v>725</v>
      </c>
      <c r="G161" s="1008"/>
      <c r="H161" s="1008"/>
      <c r="I161" s="1008"/>
      <c r="J161" s="1009"/>
      <c r="K161" s="566"/>
      <c r="L161" s="567"/>
      <c r="M161" s="567"/>
      <c r="N161" s="567"/>
      <c r="O161" s="567"/>
      <c r="P161" s="567"/>
      <c r="Q161" s="567"/>
      <c r="R161" s="567"/>
      <c r="S161" s="564"/>
      <c r="T161" s="564"/>
      <c r="U161" s="565"/>
      <c r="V161" s="565"/>
      <c r="W161" s="565"/>
      <c r="X161" s="566"/>
      <c r="Y161" s="566"/>
    </row>
    <row r="162" spans="1:25" s="30" customFormat="1" ht="29" customHeight="1">
      <c r="A162" s="1005" t="s">
        <v>727</v>
      </c>
      <c r="B162" s="1006"/>
      <c r="C162" s="1006"/>
      <c r="D162" s="1006"/>
      <c r="E162" s="1006"/>
      <c r="F162" s="1006"/>
      <c r="G162" s="1006"/>
      <c r="H162" s="1006"/>
      <c r="I162" s="1006"/>
      <c r="J162" s="1007"/>
      <c r="K162" s="566"/>
      <c r="L162" s="567"/>
      <c r="M162" s="567"/>
      <c r="N162" s="567"/>
      <c r="O162" s="567"/>
      <c r="P162" s="567"/>
      <c r="Q162" s="567"/>
      <c r="R162" s="567"/>
      <c r="S162" s="564"/>
      <c r="T162" s="564"/>
      <c r="U162" s="565"/>
      <c r="V162" s="565"/>
      <c r="W162" s="565"/>
      <c r="X162" s="566"/>
      <c r="Y162" s="566"/>
    </row>
    <row r="163" spans="1:25" s="30" customFormat="1" ht="12" customHeight="1">
      <c r="A163" s="428" t="s">
        <v>1310</v>
      </c>
      <c r="B163" s="429"/>
      <c r="C163" s="429"/>
      <c r="D163" s="430"/>
      <c r="E163" s="499" t="s">
        <v>1365</v>
      </c>
      <c r="F163" s="1008" t="s">
        <v>725</v>
      </c>
      <c r="G163" s="1008"/>
      <c r="H163" s="1008"/>
      <c r="I163" s="1008"/>
      <c r="J163" s="1009"/>
      <c r="K163" s="566"/>
      <c r="L163" s="567"/>
      <c r="M163" s="567"/>
      <c r="N163" s="567"/>
      <c r="O163" s="567"/>
      <c r="P163" s="567"/>
      <c r="Q163" s="567"/>
      <c r="R163" s="567"/>
      <c r="S163" s="564"/>
      <c r="T163" s="564"/>
      <c r="U163" s="565"/>
      <c r="V163" s="565"/>
      <c r="W163" s="565"/>
      <c r="X163" s="566"/>
      <c r="Y163" s="566"/>
    </row>
    <row r="164" spans="1:25" s="30" customFormat="1" ht="64" customHeight="1">
      <c r="A164" s="1005" t="s">
        <v>1372</v>
      </c>
      <c r="B164" s="1006"/>
      <c r="C164" s="1006"/>
      <c r="D164" s="1006"/>
      <c r="E164" s="1006"/>
      <c r="F164" s="1006"/>
      <c r="G164" s="1006"/>
      <c r="H164" s="1006"/>
      <c r="I164" s="1006"/>
      <c r="J164" s="1007"/>
      <c r="K164" s="566"/>
      <c r="L164" s="567"/>
      <c r="M164" s="567"/>
      <c r="N164" s="567"/>
      <c r="O164" s="567"/>
      <c r="P164" s="567"/>
      <c r="Q164" s="567"/>
      <c r="R164" s="567"/>
      <c r="S164" s="564"/>
      <c r="T164" s="564"/>
      <c r="U164" s="565"/>
      <c r="V164" s="565"/>
      <c r="W164" s="565"/>
      <c r="X164" s="566"/>
      <c r="Y164" s="566"/>
    </row>
    <row r="165" spans="1:25" s="30" customFormat="1" ht="24" customHeight="1">
      <c r="A165" s="428" t="s">
        <v>1311</v>
      </c>
      <c r="B165" s="429"/>
      <c r="C165" s="429"/>
      <c r="D165" s="430"/>
      <c r="E165" s="499" t="s">
        <v>1365</v>
      </c>
      <c r="F165" s="1008" t="s">
        <v>731</v>
      </c>
      <c r="G165" s="1008"/>
      <c r="H165" s="1008"/>
      <c r="I165" s="1008"/>
      <c r="J165" s="1009"/>
      <c r="K165" s="566"/>
      <c r="L165" s="567"/>
      <c r="M165" s="567"/>
      <c r="N165" s="567"/>
      <c r="O165" s="567"/>
      <c r="P165" s="567"/>
      <c r="Q165" s="567"/>
      <c r="R165" s="567"/>
      <c r="S165" s="567"/>
      <c r="T165" s="567"/>
      <c r="U165" s="566"/>
      <c r="V165" s="566"/>
      <c r="W165" s="566"/>
      <c r="X165" s="566"/>
      <c r="Y165" s="566"/>
    </row>
    <row r="166" spans="1:25" s="30" customFormat="1" ht="58" customHeight="1">
      <c r="A166" s="1005" t="s">
        <v>730</v>
      </c>
      <c r="B166" s="1006"/>
      <c r="C166" s="1006"/>
      <c r="D166" s="1006"/>
      <c r="E166" s="1006"/>
      <c r="F166" s="1006"/>
      <c r="G166" s="1006"/>
      <c r="H166" s="1006"/>
      <c r="I166" s="1006"/>
      <c r="J166" s="1007"/>
      <c r="K166" s="566"/>
      <c r="L166" s="567"/>
      <c r="M166" s="567"/>
      <c r="N166" s="567"/>
      <c r="O166" s="567"/>
      <c r="P166" s="567"/>
      <c r="Q166" s="567"/>
      <c r="R166" s="567"/>
      <c r="S166" s="567"/>
      <c r="T166" s="567"/>
      <c r="U166" s="566"/>
      <c r="V166" s="566"/>
      <c r="W166" s="566"/>
      <c r="X166" s="566"/>
      <c r="Y166" s="566"/>
    </row>
    <row r="167" spans="1:25" s="30" customFormat="1" ht="12" customHeight="1">
      <c r="A167" s="428" t="s">
        <v>1312</v>
      </c>
      <c r="B167" s="429"/>
      <c r="C167" s="429"/>
      <c r="D167" s="430"/>
      <c r="E167" s="499" t="s">
        <v>1365</v>
      </c>
      <c r="F167" s="1008" t="s">
        <v>737</v>
      </c>
      <c r="G167" s="1008"/>
      <c r="H167" s="1008"/>
      <c r="I167" s="1008"/>
      <c r="J167" s="1009"/>
      <c r="K167" s="566"/>
      <c r="L167" s="567"/>
      <c r="M167" s="567"/>
      <c r="N167" s="567"/>
      <c r="O167" s="567"/>
      <c r="P167" s="567"/>
      <c r="Q167" s="567"/>
      <c r="R167" s="567"/>
      <c r="S167" s="567"/>
      <c r="T167" s="567"/>
      <c r="U167" s="566"/>
      <c r="V167" s="566"/>
      <c r="W167" s="566"/>
      <c r="X167" s="566"/>
      <c r="Y167" s="566"/>
    </row>
    <row r="168" spans="1:25" s="30" customFormat="1" ht="52" customHeight="1">
      <c r="A168" s="1005" t="s">
        <v>736</v>
      </c>
      <c r="B168" s="1006"/>
      <c r="C168" s="1006"/>
      <c r="D168" s="1006"/>
      <c r="E168" s="1006"/>
      <c r="F168" s="1006"/>
      <c r="G168" s="1006"/>
      <c r="H168" s="1006"/>
      <c r="I168" s="1006"/>
      <c r="J168" s="1007"/>
      <c r="K168" s="566"/>
      <c r="L168" s="567"/>
      <c r="M168" s="567"/>
      <c r="N168" s="567"/>
      <c r="O168" s="567"/>
      <c r="P168" s="567"/>
      <c r="Q168" s="567"/>
      <c r="R168" s="567"/>
      <c r="S168" s="567"/>
      <c r="T168" s="567"/>
      <c r="U168" s="566"/>
      <c r="V168" s="566"/>
      <c r="W168" s="566"/>
      <c r="X168" s="566"/>
      <c r="Y168" s="566"/>
    </row>
    <row r="169" spans="1:25" s="30" customFormat="1" ht="12" customHeight="1">
      <c r="A169" s="428" t="s">
        <v>1313</v>
      </c>
      <c r="B169" s="429"/>
      <c r="C169" s="429"/>
      <c r="D169" s="430"/>
      <c r="E169" s="499" t="s">
        <v>1365</v>
      </c>
      <c r="F169" s="1008" t="s">
        <v>737</v>
      </c>
      <c r="G169" s="1008"/>
      <c r="H169" s="1008"/>
      <c r="I169" s="1008"/>
      <c r="J169" s="1009"/>
      <c r="K169" s="566"/>
      <c r="L169" s="567"/>
      <c r="M169" s="567"/>
      <c r="N169" s="567"/>
      <c r="O169" s="567"/>
      <c r="P169" s="567"/>
      <c r="Q169" s="567"/>
      <c r="R169" s="567"/>
      <c r="S169" s="567"/>
      <c r="T169" s="567"/>
      <c r="U169" s="566"/>
      <c r="V169" s="566"/>
      <c r="W169" s="566"/>
      <c r="X169" s="566"/>
      <c r="Y169" s="566"/>
    </row>
    <row r="170" spans="1:25" s="30" customFormat="1" ht="37" customHeight="1">
      <c r="A170" s="1005" t="s">
        <v>745</v>
      </c>
      <c r="B170" s="1006"/>
      <c r="C170" s="1006"/>
      <c r="D170" s="1006"/>
      <c r="E170" s="1006"/>
      <c r="F170" s="1006"/>
      <c r="G170" s="1006"/>
      <c r="H170" s="1006"/>
      <c r="I170" s="1006"/>
      <c r="J170" s="1007"/>
      <c r="K170" s="566"/>
      <c r="L170" s="567"/>
      <c r="M170" s="567"/>
      <c r="N170" s="567"/>
      <c r="O170" s="567"/>
      <c r="P170" s="567"/>
      <c r="Q170" s="567"/>
      <c r="R170" s="567"/>
      <c r="S170" s="567"/>
      <c r="T170" s="567"/>
      <c r="U170" s="566"/>
      <c r="V170" s="566"/>
      <c r="W170" s="566"/>
      <c r="X170" s="566"/>
      <c r="Y170" s="566"/>
    </row>
    <row r="171" spans="1:25" s="30" customFormat="1" ht="12" customHeight="1">
      <c r="A171" s="428" t="s">
        <v>1314</v>
      </c>
      <c r="B171" s="429"/>
      <c r="C171" s="429"/>
      <c r="D171" s="430"/>
      <c r="E171" s="499" t="s">
        <v>1365</v>
      </c>
      <c r="F171" s="1013" t="s">
        <v>737</v>
      </c>
      <c r="G171" s="1013"/>
      <c r="H171" s="1013"/>
      <c r="I171" s="1013"/>
      <c r="J171" s="1014"/>
      <c r="K171" s="566"/>
      <c r="L171" s="567"/>
      <c r="M171" s="567"/>
      <c r="N171" s="567"/>
      <c r="O171" s="567"/>
      <c r="P171" s="567"/>
      <c r="Q171" s="567"/>
      <c r="R171" s="567"/>
      <c r="S171" s="567"/>
      <c r="T171" s="567"/>
      <c r="U171" s="566"/>
      <c r="V171" s="566"/>
      <c r="W171" s="566"/>
      <c r="X171" s="566"/>
      <c r="Y171" s="566"/>
    </row>
    <row r="172" spans="1:25" s="30" customFormat="1" ht="45" customHeight="1">
      <c r="A172" s="1010" t="s">
        <v>746</v>
      </c>
      <c r="B172" s="1011"/>
      <c r="C172" s="1011"/>
      <c r="D172" s="1011"/>
      <c r="E172" s="1011"/>
      <c r="F172" s="1011"/>
      <c r="G172" s="1011"/>
      <c r="H172" s="1011"/>
      <c r="I172" s="1011"/>
      <c r="J172" s="1012"/>
      <c r="K172" s="566"/>
      <c r="L172" s="567"/>
      <c r="M172" s="567"/>
      <c r="N172" s="567"/>
      <c r="O172" s="567"/>
      <c r="P172" s="567"/>
      <c r="Q172" s="567"/>
      <c r="R172" s="567"/>
      <c r="S172" s="567"/>
      <c r="T172" s="567"/>
      <c r="U172" s="566"/>
      <c r="V172" s="566"/>
      <c r="W172" s="566"/>
      <c r="X172" s="566"/>
      <c r="Y172" s="566"/>
    </row>
    <row r="173" spans="1:25" s="30" customFormat="1">
      <c r="A173" s="18"/>
      <c r="B173" s="18"/>
      <c r="C173" s="18"/>
      <c r="D173" s="18"/>
      <c r="E173" s="18"/>
      <c r="F173" s="18"/>
      <c r="G173" s="18"/>
      <c r="H173" s="18"/>
      <c r="I173" s="18"/>
      <c r="J173" s="18"/>
      <c r="K173" s="566"/>
      <c r="L173" s="567"/>
      <c r="M173" s="567"/>
      <c r="N173" s="567"/>
      <c r="O173" s="567"/>
      <c r="P173" s="567"/>
      <c r="Q173" s="567"/>
      <c r="R173" s="567"/>
      <c r="S173" s="567"/>
      <c r="T173" s="567"/>
      <c r="U173" s="566"/>
      <c r="V173" s="566"/>
      <c r="W173" s="566"/>
      <c r="X173" s="566"/>
      <c r="Y173" s="566"/>
    </row>
    <row r="174" spans="1:25" s="30" customFormat="1">
      <c r="A174" s="18"/>
      <c r="B174" s="18"/>
      <c r="C174" s="18"/>
      <c r="D174" s="18"/>
      <c r="E174" s="18"/>
      <c r="F174" s="18"/>
      <c r="G174" s="18"/>
      <c r="H174" s="18"/>
      <c r="I174" s="18"/>
      <c r="J174" s="18"/>
      <c r="K174" s="566"/>
      <c r="L174" s="567"/>
      <c r="M174" s="567"/>
      <c r="N174" s="567"/>
      <c r="O174" s="567"/>
      <c r="P174" s="567"/>
      <c r="Q174" s="567"/>
      <c r="R174" s="567"/>
      <c r="S174" s="567"/>
      <c r="T174" s="567"/>
      <c r="U174" s="566"/>
      <c r="V174" s="566"/>
      <c r="W174" s="566"/>
      <c r="X174" s="566"/>
      <c r="Y174" s="566"/>
    </row>
    <row r="175" spans="1:25" s="30" customFormat="1">
      <c r="A175" s="18"/>
      <c r="B175" s="18"/>
      <c r="C175" s="18"/>
      <c r="D175" s="18"/>
      <c r="E175" s="18"/>
      <c r="F175" s="18"/>
      <c r="G175" s="18"/>
      <c r="H175" s="18"/>
      <c r="I175" s="18"/>
      <c r="J175" s="18"/>
      <c r="K175" s="566"/>
      <c r="L175" s="567"/>
      <c r="M175" s="567"/>
      <c r="N175" s="567"/>
      <c r="O175" s="567"/>
      <c r="P175" s="567"/>
      <c r="Q175" s="567"/>
      <c r="R175" s="567"/>
      <c r="S175" s="567"/>
      <c r="T175" s="567"/>
      <c r="U175" s="566"/>
      <c r="V175" s="566"/>
      <c r="W175" s="566"/>
      <c r="X175" s="566"/>
      <c r="Y175" s="566"/>
    </row>
    <row r="176" spans="1:25" s="30" customFormat="1">
      <c r="A176" s="18"/>
      <c r="B176" s="18"/>
      <c r="C176" s="18"/>
      <c r="D176" s="18"/>
      <c r="E176" s="18"/>
      <c r="F176" s="18"/>
      <c r="G176" s="18"/>
      <c r="H176" s="18"/>
      <c r="I176" s="18"/>
      <c r="J176" s="18"/>
      <c r="K176" s="566"/>
      <c r="L176" s="567"/>
      <c r="M176" s="567"/>
      <c r="N176" s="567"/>
      <c r="O176" s="567"/>
      <c r="P176" s="567"/>
      <c r="Q176" s="567"/>
      <c r="R176" s="567"/>
      <c r="S176" s="567"/>
      <c r="T176" s="567"/>
      <c r="U176" s="566"/>
      <c r="V176" s="566"/>
      <c r="W176" s="566"/>
      <c r="X176" s="566"/>
      <c r="Y176" s="566"/>
    </row>
    <row r="177" spans="1:25" s="30" customFormat="1">
      <c r="A177" s="18"/>
      <c r="B177" s="18"/>
      <c r="C177" s="18"/>
      <c r="D177" s="18"/>
      <c r="E177" s="18"/>
      <c r="F177" s="18"/>
      <c r="G177" s="18"/>
      <c r="H177" s="18"/>
      <c r="I177" s="18"/>
      <c r="J177" s="18"/>
      <c r="K177" s="566"/>
      <c r="L177" s="567"/>
      <c r="M177" s="567"/>
      <c r="N177" s="567"/>
      <c r="O177" s="567"/>
      <c r="P177" s="567"/>
      <c r="Q177" s="567"/>
      <c r="R177" s="567"/>
      <c r="S177" s="567"/>
      <c r="T177" s="567"/>
      <c r="U177" s="566"/>
      <c r="V177" s="566"/>
      <c r="W177" s="566"/>
      <c r="X177" s="566"/>
      <c r="Y177" s="566"/>
    </row>
    <row r="178" spans="1:25" s="30" customFormat="1">
      <c r="A178" s="18"/>
      <c r="B178" s="18"/>
      <c r="C178" s="18"/>
      <c r="D178" s="18"/>
      <c r="E178" s="18"/>
      <c r="F178" s="18"/>
      <c r="G178" s="18"/>
      <c r="H178" s="18"/>
      <c r="I178" s="18"/>
      <c r="J178" s="18"/>
      <c r="K178" s="566"/>
      <c r="L178" s="567"/>
      <c r="M178" s="567"/>
      <c r="N178" s="567"/>
      <c r="O178" s="567"/>
      <c r="P178" s="567"/>
      <c r="Q178" s="567"/>
      <c r="R178" s="567"/>
      <c r="S178" s="567"/>
      <c r="T178" s="567"/>
      <c r="U178" s="566"/>
      <c r="V178" s="566"/>
      <c r="W178" s="566"/>
      <c r="X178" s="566"/>
      <c r="Y178" s="566"/>
    </row>
    <row r="179" spans="1:25" s="30" customFormat="1">
      <c r="A179" s="18"/>
      <c r="B179" s="18"/>
      <c r="C179" s="18"/>
      <c r="D179" s="18"/>
      <c r="E179" s="18"/>
      <c r="F179" s="18"/>
      <c r="G179" s="18"/>
      <c r="H179" s="18"/>
      <c r="I179" s="18"/>
      <c r="J179" s="18"/>
      <c r="K179" s="566"/>
      <c r="L179" s="567"/>
      <c r="M179" s="567"/>
      <c r="N179" s="567"/>
      <c r="O179" s="567"/>
      <c r="P179" s="567"/>
      <c r="Q179" s="567"/>
      <c r="R179" s="567"/>
      <c r="S179" s="567"/>
      <c r="T179" s="567"/>
      <c r="U179" s="566"/>
      <c r="V179" s="566"/>
      <c r="W179" s="566"/>
      <c r="X179" s="566"/>
      <c r="Y179" s="566"/>
    </row>
    <row r="180" spans="1:25" s="30" customFormat="1">
      <c r="A180" s="18"/>
      <c r="B180" s="18"/>
      <c r="C180" s="18"/>
      <c r="D180" s="18"/>
      <c r="E180" s="18"/>
      <c r="F180" s="18"/>
      <c r="G180" s="18"/>
      <c r="H180" s="18"/>
      <c r="I180" s="18"/>
      <c r="J180" s="18"/>
      <c r="K180" s="566"/>
      <c r="L180" s="567"/>
      <c r="M180" s="567"/>
      <c r="N180" s="567"/>
      <c r="O180" s="567"/>
      <c r="P180" s="567"/>
      <c r="Q180" s="567"/>
      <c r="R180" s="567"/>
      <c r="S180" s="567"/>
      <c r="T180" s="567"/>
      <c r="U180" s="566"/>
      <c r="V180" s="566"/>
      <c r="W180" s="566"/>
      <c r="X180" s="566"/>
      <c r="Y180" s="566"/>
    </row>
    <row r="181" spans="1:25" s="30" customFormat="1">
      <c r="A181" s="18"/>
      <c r="B181" s="18"/>
      <c r="C181" s="18"/>
      <c r="D181" s="18"/>
      <c r="E181" s="18"/>
      <c r="F181" s="18"/>
      <c r="G181" s="18"/>
      <c r="H181" s="18"/>
      <c r="I181" s="18"/>
      <c r="J181" s="18"/>
      <c r="K181" s="566"/>
      <c r="L181" s="567"/>
      <c r="M181" s="567"/>
      <c r="N181" s="567"/>
      <c r="O181" s="567"/>
      <c r="P181" s="567"/>
      <c r="Q181" s="567"/>
      <c r="R181" s="567"/>
      <c r="S181" s="567"/>
      <c r="T181" s="567"/>
      <c r="U181" s="566"/>
      <c r="V181" s="566"/>
      <c r="W181" s="566"/>
      <c r="X181" s="566"/>
      <c r="Y181" s="566"/>
    </row>
    <row r="182" spans="1:25" s="30" customFormat="1">
      <c r="A182" s="18"/>
      <c r="B182" s="18"/>
      <c r="C182" s="18"/>
      <c r="D182" s="18"/>
      <c r="E182" s="18"/>
      <c r="F182" s="18"/>
      <c r="G182" s="18"/>
      <c r="H182" s="18"/>
      <c r="I182" s="18"/>
      <c r="J182" s="18"/>
      <c r="K182" s="566"/>
      <c r="L182" s="567"/>
      <c r="M182" s="567"/>
      <c r="N182" s="567"/>
      <c r="O182" s="567"/>
      <c r="P182" s="567"/>
      <c r="Q182" s="567"/>
      <c r="R182" s="567"/>
      <c r="S182" s="567"/>
      <c r="T182" s="567"/>
      <c r="U182" s="566"/>
      <c r="V182" s="566"/>
      <c r="W182" s="566"/>
      <c r="X182" s="566"/>
      <c r="Y182" s="566"/>
    </row>
    <row r="183" spans="1:25" s="30" customFormat="1">
      <c r="A183" s="18"/>
      <c r="B183" s="18"/>
      <c r="C183" s="18"/>
      <c r="D183" s="18"/>
      <c r="E183" s="18"/>
      <c r="F183" s="18"/>
      <c r="G183" s="18"/>
      <c r="H183" s="18"/>
      <c r="I183" s="18"/>
      <c r="J183" s="18"/>
      <c r="K183" s="566"/>
      <c r="L183" s="567"/>
      <c r="M183" s="567"/>
      <c r="N183" s="567"/>
      <c r="O183" s="567"/>
      <c r="P183" s="567"/>
      <c r="Q183" s="567"/>
      <c r="R183" s="567"/>
      <c r="S183" s="567"/>
      <c r="T183" s="567"/>
      <c r="U183" s="566"/>
      <c r="V183" s="566"/>
      <c r="W183" s="566"/>
      <c r="X183" s="566"/>
      <c r="Y183" s="566"/>
    </row>
    <row r="184" spans="1:25" s="30" customFormat="1">
      <c r="A184" s="18"/>
      <c r="B184" s="18"/>
      <c r="C184" s="18"/>
      <c r="D184" s="18"/>
      <c r="E184" s="18"/>
      <c r="F184" s="18"/>
      <c r="G184" s="18"/>
      <c r="H184" s="18"/>
      <c r="I184" s="18"/>
      <c r="J184" s="18"/>
      <c r="K184" s="566"/>
      <c r="L184" s="567"/>
      <c r="M184" s="567"/>
      <c r="N184" s="567"/>
      <c r="O184" s="567"/>
      <c r="P184" s="567"/>
      <c r="Q184" s="567"/>
      <c r="R184" s="567"/>
      <c r="S184" s="567"/>
      <c r="T184" s="567"/>
      <c r="U184" s="566"/>
      <c r="V184" s="566"/>
      <c r="W184" s="566"/>
      <c r="X184" s="566"/>
      <c r="Y184" s="566"/>
    </row>
    <row r="185" spans="1:25" s="30" customFormat="1">
      <c r="A185" s="18"/>
      <c r="B185" s="18"/>
      <c r="C185" s="18"/>
      <c r="D185" s="18"/>
      <c r="E185" s="18"/>
      <c r="F185" s="18"/>
      <c r="G185" s="18"/>
      <c r="H185" s="18"/>
      <c r="I185" s="18"/>
      <c r="J185" s="18"/>
      <c r="K185" s="566"/>
      <c r="L185" s="567"/>
      <c r="M185" s="567"/>
      <c r="N185" s="567"/>
      <c r="O185" s="567"/>
      <c r="P185" s="567"/>
      <c r="Q185" s="567"/>
      <c r="R185" s="567"/>
      <c r="S185" s="567"/>
      <c r="T185" s="567"/>
      <c r="U185" s="566"/>
      <c r="V185" s="566"/>
      <c r="W185" s="566"/>
      <c r="X185" s="566"/>
      <c r="Y185" s="566"/>
    </row>
    <row r="186" spans="1:25" s="30" customFormat="1">
      <c r="A186" s="18"/>
      <c r="B186" s="18"/>
      <c r="C186" s="18"/>
      <c r="D186" s="18"/>
      <c r="E186" s="18"/>
      <c r="F186" s="18"/>
      <c r="G186" s="18"/>
      <c r="H186" s="18"/>
      <c r="I186" s="18"/>
      <c r="J186" s="18"/>
      <c r="K186" s="566"/>
      <c r="L186" s="567"/>
      <c r="M186" s="567"/>
      <c r="N186" s="567"/>
      <c r="O186" s="567"/>
      <c r="P186" s="567"/>
      <c r="Q186" s="567"/>
      <c r="R186" s="567"/>
      <c r="S186" s="567"/>
      <c r="T186" s="567"/>
      <c r="U186" s="566"/>
      <c r="V186" s="566"/>
      <c r="W186" s="566"/>
      <c r="X186" s="566"/>
      <c r="Y186" s="566"/>
    </row>
    <row r="187" spans="1:25" s="30" customFormat="1">
      <c r="A187" s="18"/>
      <c r="B187" s="18"/>
      <c r="C187" s="18"/>
      <c r="D187" s="18"/>
      <c r="E187" s="18"/>
      <c r="F187" s="18"/>
      <c r="G187" s="18"/>
      <c r="H187" s="18"/>
      <c r="I187" s="18"/>
      <c r="J187" s="18"/>
      <c r="K187" s="566"/>
      <c r="L187" s="567"/>
      <c r="M187" s="567"/>
      <c r="N187" s="567"/>
      <c r="O187" s="567"/>
      <c r="P187" s="567"/>
      <c r="Q187" s="567"/>
      <c r="R187" s="567"/>
      <c r="S187" s="567"/>
      <c r="T187" s="567"/>
      <c r="U187" s="566"/>
      <c r="V187" s="566"/>
      <c r="W187" s="566"/>
      <c r="X187" s="566"/>
      <c r="Y187" s="566"/>
    </row>
    <row r="188" spans="1:25" s="30" customFormat="1">
      <c r="A188" s="18"/>
      <c r="B188" s="18"/>
      <c r="C188" s="18"/>
      <c r="D188" s="18"/>
      <c r="E188" s="18"/>
      <c r="F188" s="18"/>
      <c r="G188" s="18"/>
      <c r="H188" s="18"/>
      <c r="I188" s="18"/>
      <c r="J188" s="18"/>
      <c r="K188" s="566"/>
      <c r="L188" s="567"/>
      <c r="M188" s="567"/>
      <c r="N188" s="567"/>
      <c r="O188" s="567"/>
      <c r="P188" s="567"/>
      <c r="Q188" s="567"/>
      <c r="R188" s="567"/>
      <c r="S188" s="567"/>
      <c r="T188" s="567"/>
      <c r="U188" s="566"/>
      <c r="V188" s="566"/>
      <c r="W188" s="566"/>
      <c r="X188" s="566"/>
      <c r="Y188" s="566"/>
    </row>
    <row r="189" spans="1:25" s="30" customFormat="1">
      <c r="A189" s="18"/>
      <c r="B189" s="18"/>
      <c r="C189" s="18"/>
      <c r="D189" s="18"/>
      <c r="E189" s="18"/>
      <c r="F189" s="18"/>
      <c r="G189" s="18"/>
      <c r="H189" s="18"/>
      <c r="I189" s="18"/>
      <c r="J189" s="18"/>
      <c r="K189" s="566"/>
      <c r="L189" s="567"/>
      <c r="M189" s="567"/>
      <c r="N189" s="567"/>
      <c r="O189" s="567"/>
      <c r="P189" s="567"/>
      <c r="Q189" s="567"/>
      <c r="R189" s="567"/>
      <c r="S189" s="567"/>
      <c r="T189" s="567"/>
      <c r="U189" s="566"/>
      <c r="V189" s="566"/>
      <c r="W189" s="566"/>
      <c r="X189" s="566"/>
      <c r="Y189" s="566"/>
    </row>
    <row r="190" spans="1:25" s="30" customFormat="1">
      <c r="A190" s="18"/>
      <c r="B190" s="18"/>
      <c r="C190" s="18"/>
      <c r="D190" s="18"/>
      <c r="E190" s="18"/>
      <c r="F190" s="18"/>
      <c r="G190" s="18"/>
      <c r="H190" s="18"/>
      <c r="I190" s="18"/>
      <c r="J190" s="18"/>
      <c r="K190" s="566"/>
      <c r="L190" s="567"/>
      <c r="M190" s="567"/>
      <c r="N190" s="567"/>
      <c r="O190" s="567"/>
      <c r="P190" s="567"/>
      <c r="Q190" s="567"/>
      <c r="R190" s="567"/>
      <c r="S190" s="567"/>
      <c r="T190" s="567"/>
      <c r="U190" s="566"/>
      <c r="V190" s="566"/>
      <c r="W190" s="566"/>
      <c r="X190" s="566"/>
      <c r="Y190" s="566"/>
    </row>
    <row r="191" spans="1:25" s="30" customFormat="1">
      <c r="A191" s="18"/>
      <c r="B191" s="18"/>
      <c r="C191" s="18"/>
      <c r="D191" s="18"/>
      <c r="E191" s="18"/>
      <c r="F191" s="18"/>
      <c r="G191" s="18"/>
      <c r="H191" s="18"/>
      <c r="I191" s="18"/>
      <c r="J191" s="18"/>
      <c r="K191" s="566"/>
      <c r="L191" s="567"/>
      <c r="M191" s="567"/>
      <c r="N191" s="567"/>
      <c r="O191" s="567"/>
      <c r="P191" s="567"/>
      <c r="Q191" s="567"/>
      <c r="R191" s="567"/>
      <c r="S191" s="567"/>
      <c r="T191" s="567"/>
      <c r="U191" s="566"/>
      <c r="V191" s="566"/>
      <c r="W191" s="566"/>
      <c r="X191" s="566"/>
      <c r="Y191" s="566"/>
    </row>
    <row r="192" spans="1:25" s="30" customFormat="1">
      <c r="A192" s="18"/>
      <c r="B192" s="18"/>
      <c r="C192" s="18"/>
      <c r="D192" s="18"/>
      <c r="E192" s="18"/>
      <c r="F192" s="18"/>
      <c r="G192" s="18"/>
      <c r="H192" s="18"/>
      <c r="I192" s="18"/>
      <c r="J192" s="18"/>
      <c r="K192" s="566"/>
      <c r="L192" s="567"/>
      <c r="M192" s="567"/>
      <c r="N192" s="567"/>
      <c r="O192" s="567"/>
      <c r="P192" s="567"/>
      <c r="Q192" s="567"/>
      <c r="R192" s="567"/>
      <c r="S192" s="567"/>
      <c r="T192" s="567"/>
      <c r="U192" s="566"/>
      <c r="V192" s="566"/>
      <c r="W192" s="566"/>
      <c r="X192" s="566"/>
      <c r="Y192" s="566"/>
    </row>
    <row r="193" spans="1:25" s="30" customFormat="1">
      <c r="A193" s="18"/>
      <c r="B193" s="18"/>
      <c r="C193" s="18"/>
      <c r="D193" s="18"/>
      <c r="E193" s="18"/>
      <c r="F193" s="18"/>
      <c r="G193" s="18"/>
      <c r="H193" s="18"/>
      <c r="I193" s="18"/>
      <c r="J193" s="18"/>
      <c r="K193" s="566"/>
      <c r="L193" s="567"/>
      <c r="M193" s="567"/>
      <c r="N193" s="567"/>
      <c r="O193" s="567"/>
      <c r="P193" s="567"/>
      <c r="Q193" s="567"/>
      <c r="R193" s="567"/>
      <c r="S193" s="567"/>
      <c r="T193" s="567"/>
      <c r="U193" s="566"/>
      <c r="V193" s="566"/>
      <c r="W193" s="566"/>
      <c r="X193" s="566"/>
      <c r="Y193" s="566"/>
    </row>
    <row r="194" spans="1:25" s="30" customFormat="1">
      <c r="A194" s="18"/>
      <c r="B194" s="18"/>
      <c r="C194" s="18"/>
      <c r="D194" s="18"/>
      <c r="E194" s="18"/>
      <c r="F194" s="18"/>
      <c r="G194" s="18"/>
      <c r="H194" s="18"/>
      <c r="I194" s="18"/>
      <c r="J194" s="18"/>
      <c r="K194" s="566"/>
      <c r="L194" s="567"/>
      <c r="M194" s="567"/>
      <c r="N194" s="567"/>
      <c r="O194" s="567"/>
      <c r="P194" s="567"/>
      <c r="Q194" s="567"/>
      <c r="R194" s="567"/>
      <c r="S194" s="567"/>
      <c r="T194" s="567"/>
      <c r="U194" s="566"/>
      <c r="V194" s="566"/>
      <c r="W194" s="566"/>
      <c r="X194" s="566"/>
      <c r="Y194" s="566"/>
    </row>
    <row r="195" spans="1:25" s="30" customFormat="1">
      <c r="A195" s="18"/>
      <c r="B195" s="18"/>
      <c r="C195" s="18"/>
      <c r="D195" s="18"/>
      <c r="E195" s="18"/>
      <c r="F195" s="18"/>
      <c r="G195" s="18"/>
      <c r="H195" s="18"/>
      <c r="I195" s="18"/>
      <c r="J195" s="18"/>
      <c r="K195" s="566"/>
      <c r="L195" s="567"/>
      <c r="M195" s="567"/>
      <c r="N195" s="567"/>
      <c r="O195" s="567"/>
      <c r="P195" s="567"/>
      <c r="Q195" s="567"/>
      <c r="R195" s="567"/>
      <c r="S195" s="567"/>
      <c r="T195" s="567"/>
      <c r="U195" s="566"/>
      <c r="V195" s="566"/>
      <c r="W195" s="566"/>
      <c r="X195" s="566"/>
      <c r="Y195" s="566"/>
    </row>
    <row r="196" spans="1:25" s="30" customFormat="1">
      <c r="A196" s="18"/>
      <c r="B196" s="18"/>
      <c r="C196" s="18"/>
      <c r="D196" s="18"/>
      <c r="E196" s="18"/>
      <c r="F196" s="18"/>
      <c r="G196" s="18"/>
      <c r="H196" s="18"/>
      <c r="I196" s="18"/>
      <c r="J196" s="18"/>
      <c r="K196" s="566"/>
      <c r="L196" s="567"/>
      <c r="M196" s="567"/>
      <c r="N196" s="567"/>
      <c r="O196" s="567"/>
      <c r="P196" s="567"/>
      <c r="Q196" s="567"/>
      <c r="R196" s="567"/>
      <c r="S196" s="567"/>
      <c r="T196" s="567"/>
      <c r="U196" s="566"/>
      <c r="V196" s="566"/>
      <c r="W196" s="566"/>
      <c r="X196" s="566"/>
      <c r="Y196" s="566"/>
    </row>
    <row r="197" spans="1:25" s="35" customFormat="1">
      <c r="A197" s="18"/>
      <c r="B197" s="18"/>
      <c r="C197" s="18"/>
      <c r="D197" s="18"/>
      <c r="E197" s="18"/>
      <c r="F197" s="18"/>
      <c r="G197" s="18"/>
      <c r="H197" s="18"/>
      <c r="I197" s="18"/>
      <c r="J197" s="18"/>
      <c r="K197" s="566"/>
      <c r="L197" s="567"/>
      <c r="M197" s="567"/>
      <c r="N197" s="567"/>
      <c r="O197" s="567"/>
      <c r="P197" s="567"/>
      <c r="Q197" s="567"/>
      <c r="R197" s="567"/>
      <c r="S197" s="567"/>
      <c r="T197" s="567"/>
      <c r="U197" s="566"/>
      <c r="V197" s="566"/>
      <c r="W197" s="566"/>
      <c r="X197" s="1204"/>
      <c r="Y197" s="1204"/>
    </row>
    <row r="198" spans="1:25" s="35" customFormat="1">
      <c r="A198" s="18"/>
      <c r="B198" s="18"/>
      <c r="C198" s="18"/>
      <c r="D198" s="18"/>
      <c r="E198" s="18"/>
      <c r="F198" s="18"/>
      <c r="G198" s="18"/>
      <c r="H198" s="18"/>
      <c r="I198" s="18"/>
      <c r="J198" s="18"/>
      <c r="K198" s="566"/>
      <c r="L198" s="567"/>
      <c r="M198" s="567"/>
      <c r="N198" s="567"/>
      <c r="O198" s="567"/>
      <c r="P198" s="567"/>
      <c r="Q198" s="567"/>
      <c r="R198" s="567"/>
      <c r="S198" s="567"/>
      <c r="T198" s="567"/>
      <c r="U198" s="566"/>
      <c r="V198" s="566"/>
      <c r="W198" s="566"/>
      <c r="X198" s="1204"/>
      <c r="Y198" s="1204"/>
    </row>
    <row r="199" spans="1:25" s="35" customFormat="1">
      <c r="A199" s="18"/>
      <c r="B199" s="18"/>
      <c r="C199" s="18"/>
      <c r="D199" s="18"/>
      <c r="E199" s="18"/>
      <c r="F199" s="18"/>
      <c r="G199" s="18"/>
      <c r="H199" s="18"/>
      <c r="I199" s="18"/>
      <c r="J199" s="18"/>
      <c r="K199" s="566"/>
      <c r="L199" s="567"/>
      <c r="M199" s="567"/>
      <c r="N199" s="567"/>
      <c r="O199" s="567"/>
      <c r="P199" s="567"/>
      <c r="Q199" s="567"/>
      <c r="R199" s="567"/>
      <c r="S199" s="567"/>
      <c r="T199" s="567"/>
      <c r="U199" s="566"/>
      <c r="V199" s="566"/>
      <c r="W199" s="566"/>
      <c r="X199" s="1204"/>
      <c r="Y199" s="1204"/>
    </row>
    <row r="200" spans="1:25" s="35" customFormat="1">
      <c r="A200" s="18"/>
      <c r="B200" s="18"/>
      <c r="C200" s="18"/>
      <c r="D200" s="18"/>
      <c r="E200" s="18"/>
      <c r="F200" s="18"/>
      <c r="G200" s="18"/>
      <c r="H200" s="18"/>
      <c r="I200" s="18"/>
      <c r="J200" s="18"/>
      <c r="K200" s="566"/>
      <c r="L200" s="567"/>
      <c r="M200" s="567"/>
      <c r="N200" s="567"/>
      <c r="O200" s="567"/>
      <c r="P200" s="567"/>
      <c r="Q200" s="567"/>
      <c r="R200" s="567"/>
      <c r="S200" s="567"/>
      <c r="T200" s="567"/>
      <c r="U200" s="566"/>
      <c r="V200" s="566"/>
      <c r="W200" s="566"/>
      <c r="X200" s="1204"/>
      <c r="Y200" s="1204"/>
    </row>
    <row r="201" spans="1:25" s="35" customFormat="1">
      <c r="A201" s="18"/>
      <c r="B201" s="18"/>
      <c r="C201" s="18"/>
      <c r="D201" s="18"/>
      <c r="E201" s="18"/>
      <c r="F201" s="18"/>
      <c r="G201" s="18"/>
      <c r="H201" s="18"/>
      <c r="I201" s="18"/>
      <c r="J201" s="18"/>
      <c r="K201" s="566"/>
      <c r="L201" s="567"/>
      <c r="M201" s="567"/>
      <c r="N201" s="567"/>
      <c r="O201" s="567"/>
      <c r="P201" s="567"/>
      <c r="Q201" s="567"/>
      <c r="R201" s="567"/>
      <c r="S201" s="567"/>
      <c r="T201" s="567"/>
      <c r="U201" s="566"/>
      <c r="V201" s="566"/>
      <c r="W201" s="566"/>
      <c r="X201" s="1204"/>
      <c r="Y201" s="1204"/>
    </row>
    <row r="202" spans="1:25" s="35" customFormat="1">
      <c r="A202" s="18"/>
      <c r="B202" s="18"/>
      <c r="C202" s="18"/>
      <c r="D202" s="18"/>
      <c r="E202" s="18"/>
      <c r="F202" s="18"/>
      <c r="G202" s="18"/>
      <c r="H202" s="18"/>
      <c r="I202" s="18"/>
      <c r="J202" s="18"/>
      <c r="K202" s="566"/>
      <c r="L202" s="567"/>
      <c r="M202" s="567"/>
      <c r="N202" s="567"/>
      <c r="O202" s="567"/>
      <c r="P202" s="567"/>
      <c r="Q202" s="567"/>
      <c r="R202" s="567"/>
      <c r="S202" s="567"/>
      <c r="T202" s="567"/>
      <c r="U202" s="566"/>
      <c r="V202" s="566"/>
      <c r="W202" s="566"/>
      <c r="X202" s="1204"/>
      <c r="Y202" s="1204"/>
    </row>
    <row r="203" spans="1:25" s="35" customFormat="1">
      <c r="A203" s="18"/>
      <c r="B203" s="18"/>
      <c r="C203" s="18"/>
      <c r="D203" s="18"/>
      <c r="E203" s="18"/>
      <c r="F203" s="18"/>
      <c r="G203" s="18"/>
      <c r="H203" s="18"/>
      <c r="I203" s="18"/>
      <c r="J203" s="18"/>
      <c r="K203" s="566"/>
      <c r="L203" s="567"/>
      <c r="M203" s="567"/>
      <c r="N203" s="567"/>
      <c r="O203" s="567"/>
      <c r="P203" s="567"/>
      <c r="Q203" s="567"/>
      <c r="R203" s="567"/>
      <c r="S203" s="567"/>
      <c r="T203" s="567"/>
      <c r="U203" s="566"/>
      <c r="V203" s="566"/>
      <c r="W203" s="566"/>
      <c r="X203" s="1204"/>
      <c r="Y203" s="1204"/>
    </row>
    <row r="204" spans="1:25" s="35" customFormat="1">
      <c r="A204" s="18"/>
      <c r="B204" s="18"/>
      <c r="C204" s="18"/>
      <c r="D204" s="18"/>
      <c r="E204" s="18"/>
      <c r="F204" s="18"/>
      <c r="G204" s="18"/>
      <c r="H204" s="18"/>
      <c r="I204" s="18"/>
      <c r="J204" s="18"/>
      <c r="K204" s="566"/>
      <c r="L204" s="567"/>
      <c r="M204" s="567"/>
      <c r="N204" s="567"/>
      <c r="O204" s="567"/>
      <c r="P204" s="567"/>
      <c r="Q204" s="567"/>
      <c r="R204" s="567"/>
      <c r="S204" s="567"/>
      <c r="T204" s="567"/>
      <c r="U204" s="566"/>
      <c r="V204" s="566"/>
      <c r="W204" s="566"/>
      <c r="X204" s="1204"/>
      <c r="Y204" s="1204"/>
    </row>
    <row r="205" spans="1:25" s="35" customFormat="1">
      <c r="A205" s="18"/>
      <c r="B205" s="18"/>
      <c r="C205" s="18"/>
      <c r="D205" s="18"/>
      <c r="E205" s="18"/>
      <c r="F205" s="18"/>
      <c r="G205" s="18"/>
      <c r="H205" s="18"/>
      <c r="I205" s="18"/>
      <c r="J205" s="18"/>
      <c r="K205" s="566"/>
      <c r="L205" s="567"/>
      <c r="M205" s="567"/>
      <c r="N205" s="567"/>
      <c r="O205" s="567"/>
      <c r="P205" s="567"/>
      <c r="Q205" s="567"/>
      <c r="R205" s="567"/>
      <c r="S205" s="567"/>
      <c r="T205" s="567"/>
      <c r="U205" s="566"/>
      <c r="V205" s="566"/>
      <c r="W205" s="566"/>
      <c r="X205" s="1204"/>
      <c r="Y205" s="1204"/>
    </row>
    <row r="206" spans="1:25" s="35" customFormat="1">
      <c r="A206" s="18"/>
      <c r="B206" s="18"/>
      <c r="C206" s="18"/>
      <c r="D206" s="18"/>
      <c r="E206" s="18"/>
      <c r="F206" s="18"/>
      <c r="G206" s="18"/>
      <c r="H206" s="18"/>
      <c r="I206" s="18"/>
      <c r="J206" s="18"/>
      <c r="K206" s="566"/>
      <c r="L206" s="567"/>
      <c r="M206" s="567"/>
      <c r="N206" s="567"/>
      <c r="O206" s="567"/>
      <c r="P206" s="567"/>
      <c r="Q206" s="567"/>
      <c r="R206" s="567"/>
      <c r="S206" s="567"/>
      <c r="T206" s="567"/>
      <c r="U206" s="566"/>
      <c r="V206" s="566"/>
      <c r="W206" s="566"/>
      <c r="X206" s="1204"/>
      <c r="Y206" s="1204"/>
    </row>
    <row r="207" spans="1:25" s="35" customFormat="1">
      <c r="A207" s="18"/>
      <c r="B207" s="18"/>
      <c r="C207" s="18"/>
      <c r="D207" s="18"/>
      <c r="E207" s="18"/>
      <c r="F207" s="18"/>
      <c r="G207" s="18"/>
      <c r="H207" s="18"/>
      <c r="I207" s="18"/>
      <c r="J207" s="18"/>
      <c r="K207" s="566"/>
      <c r="L207" s="567"/>
      <c r="M207" s="567"/>
      <c r="N207" s="567"/>
      <c r="O207" s="567"/>
      <c r="P207" s="567"/>
      <c r="Q207" s="567"/>
      <c r="R207" s="567"/>
      <c r="S207" s="567"/>
      <c r="T207" s="567"/>
      <c r="U207" s="566"/>
      <c r="V207" s="566"/>
      <c r="W207" s="566"/>
      <c r="X207" s="1204"/>
      <c r="Y207" s="1204"/>
    </row>
    <row r="208" spans="1:25" s="35" customFormat="1">
      <c r="A208" s="18"/>
      <c r="B208" s="18"/>
      <c r="C208" s="18"/>
      <c r="D208" s="18"/>
      <c r="E208" s="18"/>
      <c r="F208" s="18"/>
      <c r="G208" s="18"/>
      <c r="H208" s="18"/>
      <c r="I208" s="18"/>
      <c r="J208" s="18"/>
      <c r="K208" s="566"/>
      <c r="L208" s="567"/>
      <c r="M208" s="567"/>
      <c r="N208" s="567"/>
      <c r="O208" s="567"/>
      <c r="P208" s="567"/>
      <c r="Q208" s="567"/>
      <c r="R208" s="567"/>
      <c r="S208" s="567"/>
      <c r="T208" s="567"/>
      <c r="U208" s="566"/>
      <c r="V208" s="566"/>
      <c r="W208" s="566"/>
      <c r="X208" s="1204"/>
      <c r="Y208" s="1204"/>
    </row>
    <row r="209" spans="1:25" s="35" customFormat="1">
      <c r="A209" s="18"/>
      <c r="B209" s="18"/>
      <c r="C209" s="18"/>
      <c r="D209" s="18"/>
      <c r="E209" s="18"/>
      <c r="F209" s="18"/>
      <c r="G209" s="18"/>
      <c r="H209" s="18"/>
      <c r="I209" s="18"/>
      <c r="J209" s="18"/>
      <c r="K209" s="566"/>
      <c r="L209" s="567"/>
      <c r="M209" s="567"/>
      <c r="N209" s="567"/>
      <c r="O209" s="567"/>
      <c r="P209" s="567"/>
      <c r="Q209" s="567"/>
      <c r="R209" s="567"/>
      <c r="S209" s="567"/>
      <c r="T209" s="567"/>
      <c r="U209" s="566"/>
      <c r="V209" s="566"/>
      <c r="W209" s="566"/>
      <c r="X209" s="1204"/>
      <c r="Y209" s="1204"/>
    </row>
    <row r="210" spans="1:25" s="35" customFormat="1">
      <c r="A210" s="18"/>
      <c r="B210" s="18"/>
      <c r="C210" s="18"/>
      <c r="D210" s="18"/>
      <c r="E210" s="18"/>
      <c r="F210" s="18"/>
      <c r="G210" s="18"/>
      <c r="H210" s="18"/>
      <c r="I210" s="18"/>
      <c r="J210" s="18"/>
      <c r="K210" s="566"/>
      <c r="L210" s="567"/>
      <c r="M210" s="567"/>
      <c r="N210" s="567"/>
      <c r="O210" s="567"/>
      <c r="P210" s="567"/>
      <c r="Q210" s="567"/>
      <c r="R210" s="567"/>
      <c r="S210" s="567"/>
      <c r="T210" s="567"/>
      <c r="U210" s="566"/>
      <c r="V210" s="566"/>
      <c r="W210" s="566"/>
      <c r="X210" s="1204"/>
      <c r="Y210" s="1204"/>
    </row>
    <row r="211" spans="1:25" s="35" customFormat="1">
      <c r="A211" s="18"/>
      <c r="B211" s="18"/>
      <c r="C211" s="18"/>
      <c r="D211" s="18"/>
      <c r="E211" s="18"/>
      <c r="F211" s="18"/>
      <c r="G211" s="18"/>
      <c r="H211" s="18"/>
      <c r="I211" s="18"/>
      <c r="J211" s="18"/>
      <c r="K211" s="566"/>
      <c r="L211" s="567"/>
      <c r="M211" s="567"/>
      <c r="N211" s="567"/>
      <c r="O211" s="567"/>
      <c r="P211" s="567"/>
      <c r="Q211" s="567"/>
      <c r="R211" s="567"/>
      <c r="S211" s="567"/>
      <c r="T211" s="567"/>
      <c r="U211" s="566"/>
      <c r="V211" s="566"/>
      <c r="W211" s="566"/>
      <c r="X211" s="1204"/>
      <c r="Y211" s="1204"/>
    </row>
    <row r="212" spans="1:25" s="35" customFormat="1">
      <c r="A212" s="18"/>
      <c r="B212" s="18"/>
      <c r="C212" s="18"/>
      <c r="D212" s="18"/>
      <c r="E212" s="18"/>
      <c r="F212" s="18"/>
      <c r="G212" s="18"/>
      <c r="H212" s="18"/>
      <c r="I212" s="18"/>
      <c r="J212" s="18"/>
      <c r="K212" s="566"/>
      <c r="L212" s="567"/>
      <c r="M212" s="567"/>
      <c r="N212" s="567"/>
      <c r="O212" s="567"/>
      <c r="P212" s="567"/>
      <c r="Q212" s="567"/>
      <c r="R212" s="567"/>
      <c r="S212" s="567"/>
      <c r="T212" s="567"/>
      <c r="U212" s="566"/>
      <c r="V212" s="566"/>
      <c r="W212" s="566"/>
      <c r="X212" s="1204"/>
      <c r="Y212" s="1204"/>
    </row>
    <row r="213" spans="1:25" s="35" customFormat="1">
      <c r="A213" s="18"/>
      <c r="B213" s="18"/>
      <c r="C213" s="18"/>
      <c r="D213" s="18"/>
      <c r="E213" s="18"/>
      <c r="F213" s="18"/>
      <c r="G213" s="18"/>
      <c r="H213" s="18"/>
      <c r="I213" s="18"/>
      <c r="J213" s="18"/>
      <c r="K213" s="566"/>
      <c r="L213" s="567"/>
      <c r="M213" s="567"/>
      <c r="N213" s="567"/>
      <c r="O213" s="567"/>
      <c r="P213" s="567"/>
      <c r="Q213" s="567"/>
      <c r="R213" s="567"/>
      <c r="S213" s="567"/>
      <c r="T213" s="567"/>
      <c r="U213" s="566"/>
      <c r="V213" s="566"/>
      <c r="W213" s="566"/>
      <c r="X213" s="1204"/>
      <c r="Y213" s="1204"/>
    </row>
    <row r="214" spans="1:25" s="35" customFormat="1">
      <c r="A214" s="18"/>
      <c r="B214" s="18"/>
      <c r="C214" s="18"/>
      <c r="D214" s="18"/>
      <c r="E214" s="18"/>
      <c r="F214" s="18"/>
      <c r="G214" s="18"/>
      <c r="H214" s="18"/>
      <c r="I214" s="18"/>
      <c r="J214" s="18"/>
      <c r="K214" s="566"/>
      <c r="L214" s="567"/>
      <c r="M214" s="567"/>
      <c r="N214" s="567"/>
      <c r="O214" s="567"/>
      <c r="P214" s="567"/>
      <c r="Q214" s="567"/>
      <c r="R214" s="567"/>
      <c r="S214" s="567"/>
      <c r="T214" s="567"/>
      <c r="U214" s="566"/>
      <c r="V214" s="566"/>
      <c r="W214" s="566"/>
      <c r="X214" s="1204"/>
      <c r="Y214" s="1204"/>
    </row>
    <row r="215" spans="1:25" s="35" customFormat="1">
      <c r="A215" s="18"/>
      <c r="B215" s="18"/>
      <c r="C215" s="18"/>
      <c r="D215" s="18"/>
      <c r="E215" s="18"/>
      <c r="F215" s="18"/>
      <c r="G215" s="18"/>
      <c r="H215" s="18"/>
      <c r="I215" s="18"/>
      <c r="J215" s="18"/>
      <c r="K215" s="566"/>
      <c r="L215" s="567"/>
      <c r="M215" s="567"/>
      <c r="N215" s="567"/>
      <c r="O215" s="567"/>
      <c r="P215" s="567"/>
      <c r="Q215" s="567"/>
      <c r="R215" s="567"/>
      <c r="S215" s="567"/>
      <c r="T215" s="567"/>
      <c r="U215" s="566"/>
      <c r="V215" s="566"/>
      <c r="W215" s="566"/>
      <c r="X215" s="1204"/>
      <c r="Y215" s="1204"/>
    </row>
    <row r="216" spans="1:25" s="35" customFormat="1">
      <c r="A216" s="18"/>
      <c r="B216" s="18"/>
      <c r="C216" s="18"/>
      <c r="D216" s="18"/>
      <c r="E216" s="18"/>
      <c r="F216" s="18"/>
      <c r="G216" s="18"/>
      <c r="H216" s="18"/>
      <c r="I216" s="18"/>
      <c r="J216" s="18"/>
      <c r="K216" s="566"/>
      <c r="L216" s="567"/>
      <c r="M216" s="567"/>
      <c r="N216" s="567"/>
      <c r="O216" s="567"/>
      <c r="P216" s="567"/>
      <c r="Q216" s="567"/>
      <c r="R216" s="567"/>
      <c r="S216" s="567"/>
      <c r="T216" s="567"/>
      <c r="U216" s="566"/>
      <c r="V216" s="566"/>
      <c r="W216" s="566"/>
      <c r="X216" s="1204"/>
      <c r="Y216" s="1204"/>
    </row>
    <row r="217" spans="1:25" s="35" customFormat="1">
      <c r="A217" s="18"/>
      <c r="B217" s="18"/>
      <c r="C217" s="18"/>
      <c r="D217" s="18"/>
      <c r="E217" s="18"/>
      <c r="F217" s="18"/>
      <c r="G217" s="18"/>
      <c r="H217" s="18"/>
      <c r="I217" s="18"/>
      <c r="J217" s="18"/>
      <c r="K217" s="566"/>
      <c r="L217" s="567"/>
      <c r="M217" s="567"/>
      <c r="N217" s="567"/>
      <c r="O217" s="567"/>
      <c r="P217" s="567"/>
      <c r="Q217" s="567"/>
      <c r="R217" s="567"/>
      <c r="S217" s="567"/>
      <c r="T217" s="567"/>
      <c r="U217" s="566"/>
      <c r="V217" s="566"/>
      <c r="W217" s="566"/>
      <c r="X217" s="1204"/>
      <c r="Y217" s="1204"/>
    </row>
    <row r="218" spans="1:25" s="35" customFormat="1">
      <c r="A218" s="18"/>
      <c r="B218" s="18"/>
      <c r="C218" s="18"/>
      <c r="D218" s="18"/>
      <c r="E218" s="18"/>
      <c r="F218" s="18"/>
      <c r="G218" s="18"/>
      <c r="H218" s="18"/>
      <c r="I218" s="18"/>
      <c r="J218" s="18"/>
      <c r="K218" s="566"/>
      <c r="L218" s="567"/>
      <c r="M218" s="567"/>
      <c r="N218" s="567"/>
      <c r="O218" s="567"/>
      <c r="P218" s="567"/>
      <c r="Q218" s="567"/>
      <c r="R218" s="567"/>
      <c r="S218" s="567"/>
      <c r="T218" s="567"/>
      <c r="U218" s="566"/>
      <c r="V218" s="566"/>
      <c r="W218" s="566"/>
      <c r="X218" s="1204"/>
      <c r="Y218" s="1204"/>
    </row>
    <row r="219" spans="1:25" s="35" customFormat="1">
      <c r="A219" s="18"/>
      <c r="B219" s="18"/>
      <c r="C219" s="18"/>
      <c r="D219" s="18"/>
      <c r="E219" s="18"/>
      <c r="F219" s="18"/>
      <c r="G219" s="18"/>
      <c r="H219" s="18"/>
      <c r="I219" s="18"/>
      <c r="J219" s="18"/>
      <c r="K219" s="566"/>
      <c r="L219" s="567"/>
      <c r="M219" s="567"/>
      <c r="N219" s="567"/>
      <c r="O219" s="567"/>
      <c r="P219" s="567"/>
      <c r="Q219" s="567"/>
      <c r="R219" s="567"/>
      <c r="S219" s="567"/>
      <c r="T219" s="567"/>
      <c r="U219" s="566"/>
      <c r="V219" s="566"/>
      <c r="W219" s="566"/>
      <c r="X219" s="1204"/>
      <c r="Y219" s="1204"/>
    </row>
    <row r="220" spans="1:25" s="35" customFormat="1">
      <c r="A220" s="18"/>
      <c r="B220" s="18"/>
      <c r="C220" s="18"/>
      <c r="D220" s="18"/>
      <c r="E220" s="18"/>
      <c r="F220" s="18"/>
      <c r="G220" s="18"/>
      <c r="H220" s="18"/>
      <c r="I220" s="18"/>
      <c r="J220" s="18"/>
      <c r="K220" s="566"/>
      <c r="L220" s="567"/>
      <c r="M220" s="567"/>
      <c r="N220" s="567"/>
      <c r="O220" s="567"/>
      <c r="P220" s="567"/>
      <c r="Q220" s="567"/>
      <c r="R220" s="567"/>
      <c r="S220" s="567"/>
      <c r="T220" s="567"/>
      <c r="U220" s="566"/>
      <c r="V220" s="566"/>
      <c r="W220" s="566"/>
      <c r="X220" s="1204"/>
      <c r="Y220" s="1204"/>
    </row>
    <row r="221" spans="1:25" s="35" customFormat="1">
      <c r="A221" s="18"/>
      <c r="B221" s="18"/>
      <c r="C221" s="18"/>
      <c r="D221" s="18"/>
      <c r="E221" s="18"/>
      <c r="F221" s="18"/>
      <c r="G221" s="18"/>
      <c r="H221" s="18"/>
      <c r="I221" s="18"/>
      <c r="J221" s="18"/>
      <c r="K221" s="566"/>
      <c r="L221" s="567"/>
      <c r="M221" s="567"/>
      <c r="N221" s="567"/>
      <c r="O221" s="567"/>
      <c r="P221" s="567"/>
      <c r="Q221" s="567"/>
      <c r="R221" s="567"/>
      <c r="S221" s="567"/>
      <c r="T221" s="567"/>
      <c r="U221" s="566"/>
      <c r="V221" s="566"/>
      <c r="W221" s="566"/>
      <c r="X221" s="1204"/>
      <c r="Y221" s="1204"/>
    </row>
    <row r="222" spans="1:25" s="35" customFormat="1">
      <c r="A222" s="18"/>
      <c r="B222" s="18"/>
      <c r="C222" s="18"/>
      <c r="D222" s="18"/>
      <c r="E222" s="18"/>
      <c r="F222" s="18"/>
      <c r="G222" s="18"/>
      <c r="H222" s="18"/>
      <c r="I222" s="18"/>
      <c r="J222" s="18"/>
      <c r="K222" s="566"/>
      <c r="L222" s="567"/>
      <c r="M222" s="567"/>
      <c r="N222" s="567"/>
      <c r="O222" s="567"/>
      <c r="P222" s="567"/>
      <c r="Q222" s="567"/>
      <c r="R222" s="567"/>
      <c r="S222" s="567"/>
      <c r="T222" s="567"/>
      <c r="U222" s="566"/>
      <c r="V222" s="566"/>
      <c r="W222" s="566"/>
      <c r="X222" s="1204"/>
      <c r="Y222" s="1204"/>
    </row>
    <row r="223" spans="1:25" s="35" customFormat="1">
      <c r="A223" s="18"/>
      <c r="B223" s="18"/>
      <c r="C223" s="18"/>
      <c r="D223" s="18"/>
      <c r="E223" s="18"/>
      <c r="F223" s="18"/>
      <c r="G223" s="18"/>
      <c r="H223" s="18"/>
      <c r="I223" s="18"/>
      <c r="J223" s="18"/>
      <c r="K223" s="566"/>
      <c r="L223" s="567"/>
      <c r="M223" s="567"/>
      <c r="N223" s="567"/>
      <c r="O223" s="567"/>
      <c r="P223" s="567"/>
      <c r="Q223" s="567"/>
      <c r="R223" s="567"/>
      <c r="S223" s="567"/>
      <c r="T223" s="567"/>
      <c r="U223" s="566"/>
      <c r="V223" s="566"/>
      <c r="W223" s="566"/>
      <c r="X223" s="1204"/>
      <c r="Y223" s="1204"/>
    </row>
    <row r="224" spans="1:25" s="35" customFormat="1">
      <c r="A224" s="18"/>
      <c r="B224" s="18"/>
      <c r="C224" s="18"/>
      <c r="D224" s="18"/>
      <c r="E224" s="18"/>
      <c r="F224" s="18"/>
      <c r="G224" s="18"/>
      <c r="H224" s="18"/>
      <c r="I224" s="18"/>
      <c r="J224" s="18"/>
      <c r="K224" s="566"/>
      <c r="L224" s="567"/>
      <c r="M224" s="567"/>
      <c r="N224" s="567"/>
      <c r="O224" s="567"/>
      <c r="P224" s="567"/>
      <c r="Q224" s="567"/>
      <c r="R224" s="567"/>
      <c r="S224" s="567"/>
      <c r="T224" s="567"/>
      <c r="U224" s="566"/>
      <c r="V224" s="566"/>
      <c r="W224" s="566"/>
      <c r="X224" s="1204"/>
      <c r="Y224" s="1204"/>
    </row>
    <row r="225" spans="1:25" s="35" customFormat="1">
      <c r="A225" s="18"/>
      <c r="B225" s="18"/>
      <c r="C225" s="18"/>
      <c r="D225" s="18"/>
      <c r="E225" s="18"/>
      <c r="F225" s="18"/>
      <c r="G225" s="18"/>
      <c r="H225" s="18"/>
      <c r="I225" s="18"/>
      <c r="J225" s="18"/>
      <c r="K225" s="566"/>
      <c r="L225" s="567"/>
      <c r="M225" s="567"/>
      <c r="N225" s="567"/>
      <c r="O225" s="567"/>
      <c r="P225" s="567"/>
      <c r="Q225" s="567"/>
      <c r="R225" s="567"/>
      <c r="S225" s="567"/>
      <c r="T225" s="567"/>
      <c r="U225" s="566"/>
      <c r="V225" s="566"/>
      <c r="W225" s="566"/>
      <c r="X225" s="1204"/>
      <c r="Y225" s="1204"/>
    </row>
    <row r="226" spans="1:25" s="35" customFormat="1">
      <c r="A226" s="18"/>
      <c r="B226" s="18"/>
      <c r="C226" s="18"/>
      <c r="D226" s="18"/>
      <c r="E226" s="18"/>
      <c r="F226" s="18"/>
      <c r="G226" s="18"/>
      <c r="H226" s="18"/>
      <c r="I226" s="18"/>
      <c r="J226" s="18"/>
      <c r="K226" s="566"/>
      <c r="L226" s="567"/>
      <c r="M226" s="567"/>
      <c r="N226" s="567"/>
      <c r="O226" s="567"/>
      <c r="P226" s="567"/>
      <c r="Q226" s="567"/>
      <c r="R226" s="567"/>
      <c r="S226" s="567"/>
      <c r="T226" s="567"/>
      <c r="U226" s="566"/>
      <c r="V226" s="566"/>
      <c r="W226" s="566"/>
      <c r="X226" s="1204"/>
      <c r="Y226" s="1204"/>
    </row>
    <row r="227" spans="1:25" s="35" customFormat="1">
      <c r="A227" s="18"/>
      <c r="B227" s="18"/>
      <c r="C227" s="18"/>
      <c r="D227" s="18"/>
      <c r="E227" s="18"/>
      <c r="F227" s="18"/>
      <c r="G227" s="18"/>
      <c r="H227" s="18"/>
      <c r="I227" s="18"/>
      <c r="J227" s="18"/>
      <c r="K227" s="566"/>
      <c r="L227" s="567"/>
      <c r="M227" s="567"/>
      <c r="N227" s="567"/>
      <c r="O227" s="567"/>
      <c r="P227" s="567"/>
      <c r="Q227" s="567"/>
      <c r="R227" s="567"/>
      <c r="S227" s="567"/>
      <c r="T227" s="567"/>
      <c r="U227" s="566"/>
      <c r="V227" s="566"/>
      <c r="W227" s="566"/>
      <c r="X227" s="1204"/>
      <c r="Y227" s="1204"/>
    </row>
    <row r="228" spans="1:25" s="35" customFormat="1">
      <c r="A228" s="18"/>
      <c r="B228" s="18"/>
      <c r="C228" s="18"/>
      <c r="D228" s="18"/>
      <c r="E228" s="18"/>
      <c r="F228" s="18"/>
      <c r="G228" s="18"/>
      <c r="H228" s="18"/>
      <c r="I228" s="18"/>
      <c r="J228" s="18"/>
      <c r="K228" s="566"/>
      <c r="L228" s="567"/>
      <c r="M228" s="567"/>
      <c r="N228" s="567"/>
      <c r="O228" s="567"/>
      <c r="P228" s="567"/>
      <c r="Q228" s="567"/>
      <c r="R228" s="567"/>
      <c r="S228" s="567"/>
      <c r="T228" s="567"/>
      <c r="U228" s="566"/>
      <c r="V228" s="566"/>
      <c r="W228" s="566"/>
      <c r="X228" s="1204"/>
      <c r="Y228" s="1204"/>
    </row>
    <row r="229" spans="1:25" s="35" customFormat="1">
      <c r="A229" s="18"/>
      <c r="B229" s="18"/>
      <c r="C229" s="18"/>
      <c r="D229" s="18"/>
      <c r="E229" s="18"/>
      <c r="F229" s="18"/>
      <c r="G229" s="18"/>
      <c r="H229" s="18"/>
      <c r="I229" s="18"/>
      <c r="J229" s="18"/>
      <c r="K229" s="566"/>
      <c r="L229" s="567"/>
      <c r="M229" s="567"/>
      <c r="N229" s="567"/>
      <c r="O229" s="567"/>
      <c r="P229" s="567"/>
      <c r="Q229" s="567"/>
      <c r="R229" s="567"/>
      <c r="S229" s="567"/>
      <c r="T229" s="567"/>
      <c r="U229" s="566"/>
      <c r="V229" s="566"/>
      <c r="W229" s="566"/>
      <c r="X229" s="1204"/>
      <c r="Y229" s="1204"/>
    </row>
    <row r="230" spans="1:25" s="35" customFormat="1">
      <c r="A230" s="18"/>
      <c r="B230" s="18"/>
      <c r="C230" s="18"/>
      <c r="D230" s="18"/>
      <c r="E230" s="18"/>
      <c r="F230" s="18"/>
      <c r="G230" s="18"/>
      <c r="H230" s="18"/>
      <c r="I230" s="18"/>
      <c r="J230" s="18"/>
      <c r="K230" s="566"/>
      <c r="L230" s="567"/>
      <c r="M230" s="567"/>
      <c r="N230" s="567"/>
      <c r="O230" s="567"/>
      <c r="P230" s="567"/>
      <c r="Q230" s="567"/>
      <c r="R230" s="567"/>
      <c r="S230" s="567"/>
      <c r="T230" s="567"/>
      <c r="U230" s="566"/>
      <c r="V230" s="566"/>
      <c r="W230" s="566"/>
      <c r="X230" s="1204"/>
      <c r="Y230" s="1204"/>
    </row>
    <row r="231" spans="1:25" s="35" customFormat="1">
      <c r="A231" s="18"/>
      <c r="B231" s="18"/>
      <c r="C231" s="18"/>
      <c r="D231" s="18"/>
      <c r="E231" s="18"/>
      <c r="F231" s="18"/>
      <c r="G231" s="18"/>
      <c r="H231" s="18"/>
      <c r="I231" s="18"/>
      <c r="J231" s="18"/>
      <c r="K231" s="566"/>
      <c r="L231" s="567"/>
      <c r="M231" s="567"/>
      <c r="N231" s="567"/>
      <c r="O231" s="567"/>
      <c r="P231" s="567"/>
      <c r="Q231" s="567"/>
      <c r="R231" s="567"/>
      <c r="S231" s="567"/>
      <c r="T231" s="567"/>
      <c r="U231" s="566"/>
      <c r="V231" s="566"/>
      <c r="W231" s="566"/>
      <c r="X231" s="1204"/>
      <c r="Y231" s="1204"/>
    </row>
    <row r="232" spans="1:25" s="35" customFormat="1">
      <c r="A232" s="18"/>
      <c r="B232" s="18"/>
      <c r="C232" s="18"/>
      <c r="D232" s="18"/>
      <c r="E232" s="18"/>
      <c r="F232" s="18"/>
      <c r="G232" s="18"/>
      <c r="H232" s="18"/>
      <c r="I232" s="18"/>
      <c r="J232" s="18"/>
      <c r="K232" s="566"/>
      <c r="L232" s="567"/>
      <c r="M232" s="567"/>
      <c r="N232" s="567"/>
      <c r="O232" s="567"/>
      <c r="P232" s="567"/>
      <c r="Q232" s="567"/>
      <c r="R232" s="567"/>
      <c r="S232" s="567"/>
      <c r="T232" s="567"/>
      <c r="U232" s="566"/>
      <c r="V232" s="566"/>
      <c r="W232" s="566"/>
      <c r="X232" s="1204"/>
      <c r="Y232" s="1204"/>
    </row>
    <row r="233" spans="1:25" s="35" customFormat="1">
      <c r="A233" s="18"/>
      <c r="B233" s="18"/>
      <c r="C233" s="18"/>
      <c r="D233" s="18"/>
      <c r="E233" s="18"/>
      <c r="F233" s="18"/>
      <c r="G233" s="18"/>
      <c r="H233" s="18"/>
      <c r="I233" s="18"/>
      <c r="J233" s="18"/>
      <c r="K233" s="566"/>
      <c r="L233" s="567"/>
      <c r="M233" s="567"/>
      <c r="N233" s="567"/>
      <c r="O233" s="567"/>
      <c r="P233" s="567"/>
      <c r="Q233" s="567"/>
      <c r="R233" s="567"/>
      <c r="S233" s="567"/>
      <c r="T233" s="567"/>
      <c r="U233" s="566"/>
      <c r="V233" s="566"/>
      <c r="W233" s="566"/>
      <c r="X233" s="1204"/>
      <c r="Y233" s="1204"/>
    </row>
    <row r="234" spans="1:25" s="35" customFormat="1">
      <c r="A234" s="18"/>
      <c r="B234" s="18"/>
      <c r="C234" s="18"/>
      <c r="D234" s="18"/>
      <c r="E234" s="18"/>
      <c r="F234" s="18"/>
      <c r="G234" s="18"/>
      <c r="H234" s="18"/>
      <c r="I234" s="18"/>
      <c r="J234" s="18"/>
      <c r="K234" s="566"/>
      <c r="L234" s="567"/>
      <c r="M234" s="567"/>
      <c r="N234" s="567"/>
      <c r="O234" s="567"/>
      <c r="P234" s="567"/>
      <c r="Q234" s="567"/>
      <c r="R234" s="567"/>
      <c r="S234" s="567"/>
      <c r="T234" s="567"/>
      <c r="U234" s="566"/>
      <c r="V234" s="566"/>
      <c r="W234" s="566"/>
      <c r="X234" s="1204"/>
      <c r="Y234" s="1204"/>
    </row>
    <row r="235" spans="1:25" s="35" customFormat="1">
      <c r="A235" s="18"/>
      <c r="B235" s="18"/>
      <c r="C235" s="18"/>
      <c r="D235" s="18"/>
      <c r="E235" s="18"/>
      <c r="F235" s="18"/>
      <c r="G235" s="18"/>
      <c r="H235" s="18"/>
      <c r="I235" s="18"/>
      <c r="J235" s="18"/>
      <c r="K235" s="566"/>
      <c r="L235" s="567"/>
      <c r="M235" s="567"/>
      <c r="N235" s="567"/>
      <c r="O235" s="567"/>
      <c r="P235" s="567"/>
      <c r="Q235" s="567"/>
      <c r="R235" s="567"/>
      <c r="S235" s="567"/>
      <c r="T235" s="567"/>
      <c r="U235" s="566"/>
      <c r="V235" s="566"/>
      <c r="W235" s="566"/>
      <c r="X235" s="1204"/>
      <c r="Y235" s="1204"/>
    </row>
    <row r="236" spans="1:25" s="35" customFormat="1">
      <c r="A236" s="18"/>
      <c r="B236" s="18"/>
      <c r="C236" s="18"/>
      <c r="D236" s="18"/>
      <c r="E236" s="18"/>
      <c r="F236" s="18"/>
      <c r="G236" s="18"/>
      <c r="H236" s="18"/>
      <c r="I236" s="18"/>
      <c r="J236" s="18"/>
      <c r="K236" s="566"/>
      <c r="L236" s="567"/>
      <c r="M236" s="567"/>
      <c r="N236" s="567"/>
      <c r="O236" s="567"/>
      <c r="P236" s="567"/>
      <c r="Q236" s="567"/>
      <c r="R236" s="567"/>
      <c r="S236" s="567"/>
      <c r="T236" s="567"/>
      <c r="U236" s="566"/>
      <c r="V236" s="566"/>
      <c r="W236" s="566"/>
      <c r="X236" s="1204"/>
      <c r="Y236" s="1204"/>
    </row>
    <row r="237" spans="1:25" s="35" customFormat="1">
      <c r="A237" s="18"/>
      <c r="B237" s="18"/>
      <c r="C237" s="18"/>
      <c r="D237" s="18"/>
      <c r="E237" s="18"/>
      <c r="F237" s="18"/>
      <c r="G237" s="18"/>
      <c r="H237" s="18"/>
      <c r="I237" s="18"/>
      <c r="J237" s="18"/>
      <c r="K237" s="566"/>
      <c r="L237" s="567"/>
      <c r="M237" s="567"/>
      <c r="N237" s="567"/>
      <c r="O237" s="567"/>
      <c r="P237" s="567"/>
      <c r="Q237" s="567"/>
      <c r="R237" s="567"/>
      <c r="S237" s="567"/>
      <c r="T237" s="567"/>
      <c r="U237" s="566"/>
      <c r="V237" s="566"/>
      <c r="W237" s="566"/>
      <c r="X237" s="1204"/>
      <c r="Y237" s="1204"/>
    </row>
    <row r="238" spans="1:25" s="35" customFormat="1">
      <c r="A238" s="18"/>
      <c r="B238" s="18"/>
      <c r="C238" s="18"/>
      <c r="D238" s="18"/>
      <c r="E238" s="18"/>
      <c r="F238" s="18"/>
      <c r="G238" s="18"/>
      <c r="H238" s="18"/>
      <c r="I238" s="18"/>
      <c r="J238" s="18"/>
      <c r="K238" s="566"/>
      <c r="L238" s="567"/>
      <c r="M238" s="567"/>
      <c r="N238" s="567"/>
      <c r="O238" s="567"/>
      <c r="P238" s="567"/>
      <c r="Q238" s="567"/>
      <c r="R238" s="567"/>
      <c r="S238" s="567"/>
      <c r="T238" s="567"/>
      <c r="U238" s="566"/>
      <c r="V238" s="566"/>
      <c r="W238" s="566"/>
      <c r="X238" s="1204"/>
      <c r="Y238" s="1204"/>
    </row>
    <row r="239" spans="1:25" s="35" customFormat="1">
      <c r="A239" s="18"/>
      <c r="B239" s="18"/>
      <c r="C239" s="18"/>
      <c r="D239" s="18"/>
      <c r="E239" s="18"/>
      <c r="F239" s="18"/>
      <c r="G239" s="18"/>
      <c r="H239" s="18"/>
      <c r="I239" s="18"/>
      <c r="J239" s="18"/>
      <c r="K239" s="566"/>
      <c r="L239" s="567"/>
      <c r="M239" s="567"/>
      <c r="N239" s="567"/>
      <c r="O239" s="567"/>
      <c r="P239" s="567"/>
      <c r="Q239" s="567"/>
      <c r="R239" s="567"/>
      <c r="S239" s="567"/>
      <c r="T239" s="567"/>
      <c r="U239" s="566"/>
      <c r="V239" s="566"/>
      <c r="W239" s="566"/>
      <c r="X239" s="1204"/>
      <c r="Y239" s="1204"/>
    </row>
    <row r="240" spans="1:25" s="35" customFormat="1">
      <c r="A240" s="18"/>
      <c r="B240" s="18"/>
      <c r="C240" s="18"/>
      <c r="D240" s="18"/>
      <c r="E240" s="18"/>
      <c r="F240" s="18"/>
      <c r="G240" s="18"/>
      <c r="H240" s="18"/>
      <c r="I240" s="18"/>
      <c r="J240" s="18"/>
      <c r="K240" s="566"/>
      <c r="L240" s="567"/>
      <c r="M240" s="567"/>
      <c r="N240" s="567"/>
      <c r="O240" s="567"/>
      <c r="P240" s="567"/>
      <c r="Q240" s="567"/>
      <c r="R240" s="567"/>
      <c r="S240" s="567"/>
      <c r="T240" s="567"/>
      <c r="U240" s="566"/>
      <c r="V240" s="566"/>
      <c r="W240" s="566"/>
      <c r="X240" s="1204"/>
      <c r="Y240" s="1204"/>
    </row>
    <row r="241" spans="1:25" s="35" customFormat="1">
      <c r="A241" s="18"/>
      <c r="B241" s="18"/>
      <c r="C241" s="18"/>
      <c r="D241" s="18"/>
      <c r="E241" s="18"/>
      <c r="F241" s="18"/>
      <c r="G241" s="18"/>
      <c r="H241" s="18"/>
      <c r="I241" s="18"/>
      <c r="J241" s="18"/>
      <c r="K241" s="566"/>
      <c r="L241" s="567"/>
      <c r="M241" s="567"/>
      <c r="N241" s="567"/>
      <c r="O241" s="567"/>
      <c r="P241" s="567"/>
      <c r="Q241" s="567"/>
      <c r="R241" s="567"/>
      <c r="S241" s="567"/>
      <c r="T241" s="567"/>
      <c r="U241" s="566"/>
      <c r="V241" s="566"/>
      <c r="W241" s="566"/>
      <c r="X241" s="1204"/>
      <c r="Y241" s="1204"/>
    </row>
    <row r="242" spans="1:25" s="35" customFormat="1">
      <c r="A242" s="18"/>
      <c r="B242" s="18"/>
      <c r="C242" s="18"/>
      <c r="D242" s="18"/>
      <c r="E242" s="18"/>
      <c r="F242" s="18"/>
      <c r="G242" s="18"/>
      <c r="H242" s="18"/>
      <c r="I242" s="18"/>
      <c r="J242" s="18"/>
      <c r="K242" s="566"/>
      <c r="L242" s="567"/>
      <c r="M242" s="567"/>
      <c r="N242" s="567"/>
      <c r="O242" s="567"/>
      <c r="P242" s="567"/>
      <c r="Q242" s="567"/>
      <c r="R242" s="567"/>
      <c r="S242" s="567"/>
      <c r="T242" s="567"/>
      <c r="U242" s="566"/>
      <c r="V242" s="566"/>
      <c r="W242" s="566"/>
      <c r="X242" s="1204"/>
      <c r="Y242" s="1204"/>
    </row>
    <row r="243" spans="1:25" s="35" customFormat="1">
      <c r="A243" s="18"/>
      <c r="B243" s="18"/>
      <c r="C243" s="18"/>
      <c r="D243" s="18"/>
      <c r="E243" s="18"/>
      <c r="F243" s="18"/>
      <c r="G243" s="18"/>
      <c r="H243" s="18"/>
      <c r="I243" s="18"/>
      <c r="J243" s="18"/>
      <c r="K243" s="566"/>
      <c r="L243" s="567"/>
      <c r="M243" s="567"/>
      <c r="N243" s="567"/>
      <c r="O243" s="567"/>
      <c r="P243" s="567"/>
      <c r="Q243" s="567"/>
      <c r="R243" s="567"/>
      <c r="S243" s="567"/>
      <c r="T243" s="567"/>
      <c r="U243" s="566"/>
      <c r="V243" s="566"/>
      <c r="W243" s="566"/>
      <c r="X243" s="1204"/>
      <c r="Y243" s="1204"/>
    </row>
    <row r="244" spans="1:25" s="35" customFormat="1">
      <c r="A244" s="18"/>
      <c r="B244" s="18"/>
      <c r="C244" s="18"/>
      <c r="D244" s="18"/>
      <c r="E244" s="18"/>
      <c r="F244" s="18"/>
      <c r="G244" s="18"/>
      <c r="H244" s="18"/>
      <c r="I244" s="18"/>
      <c r="J244" s="18"/>
      <c r="K244" s="566"/>
      <c r="L244" s="567"/>
      <c r="M244" s="567"/>
      <c r="N244" s="567"/>
      <c r="O244" s="567"/>
      <c r="P244" s="567"/>
      <c r="Q244" s="567"/>
      <c r="R244" s="567"/>
      <c r="S244" s="567"/>
      <c r="T244" s="567"/>
      <c r="U244" s="566"/>
      <c r="V244" s="566"/>
      <c r="W244" s="566"/>
      <c r="X244" s="1204"/>
      <c r="Y244" s="1204"/>
    </row>
    <row r="245" spans="1:25" s="35" customFormat="1">
      <c r="A245" s="18"/>
      <c r="B245" s="18"/>
      <c r="C245" s="18"/>
      <c r="D245" s="18"/>
      <c r="E245" s="18"/>
      <c r="F245" s="18"/>
      <c r="G245" s="18"/>
      <c r="H245" s="18"/>
      <c r="I245" s="18"/>
      <c r="J245" s="18"/>
      <c r="K245" s="566"/>
      <c r="L245" s="567"/>
      <c r="M245" s="567"/>
      <c r="N245" s="567"/>
      <c r="O245" s="567"/>
      <c r="P245" s="567"/>
      <c r="Q245" s="567"/>
      <c r="R245" s="567"/>
      <c r="S245" s="567"/>
      <c r="T245" s="567"/>
      <c r="U245" s="566"/>
      <c r="V245" s="566"/>
      <c r="W245" s="566"/>
      <c r="X245" s="1204"/>
      <c r="Y245" s="1204"/>
    </row>
    <row r="246" spans="1:25" s="35" customFormat="1">
      <c r="A246" s="18"/>
      <c r="B246" s="18"/>
      <c r="C246" s="18"/>
      <c r="D246" s="18"/>
      <c r="E246" s="18"/>
      <c r="F246" s="18"/>
      <c r="G246" s="18"/>
      <c r="H246" s="18"/>
      <c r="I246" s="18"/>
      <c r="J246" s="18"/>
      <c r="K246" s="566"/>
      <c r="L246" s="567"/>
      <c r="M246" s="567"/>
      <c r="N246" s="567"/>
      <c r="O246" s="567"/>
      <c r="P246" s="567"/>
      <c r="Q246" s="567"/>
      <c r="R246" s="567"/>
      <c r="S246" s="567"/>
      <c r="T246" s="567"/>
      <c r="U246" s="566"/>
      <c r="V246" s="566"/>
      <c r="W246" s="566"/>
      <c r="X246" s="1204"/>
      <c r="Y246" s="1204"/>
    </row>
    <row r="247" spans="1:25" s="35" customFormat="1">
      <c r="A247" s="18"/>
      <c r="B247" s="18"/>
      <c r="C247" s="18"/>
      <c r="D247" s="18"/>
      <c r="E247" s="18"/>
      <c r="F247" s="18"/>
      <c r="G247" s="18"/>
      <c r="H247" s="18"/>
      <c r="I247" s="18"/>
      <c r="J247" s="18"/>
      <c r="K247" s="566"/>
      <c r="L247" s="567"/>
      <c r="M247" s="567"/>
      <c r="N247" s="567"/>
      <c r="O247" s="567"/>
      <c r="P247" s="567"/>
      <c r="Q247" s="567"/>
      <c r="R247" s="567"/>
      <c r="S247" s="567"/>
      <c r="T247" s="567"/>
      <c r="U247" s="566"/>
      <c r="V247" s="566"/>
      <c r="W247" s="566"/>
      <c r="X247" s="1204"/>
      <c r="Y247" s="1204"/>
    </row>
    <row r="248" spans="1:25" s="35" customFormat="1">
      <c r="A248" s="18"/>
      <c r="B248" s="18"/>
      <c r="C248" s="18"/>
      <c r="D248" s="18"/>
      <c r="E248" s="18"/>
      <c r="F248" s="18"/>
      <c r="G248" s="18"/>
      <c r="H248" s="18"/>
      <c r="I248" s="18"/>
      <c r="J248" s="18"/>
      <c r="K248" s="566"/>
      <c r="L248" s="567"/>
      <c r="M248" s="567"/>
      <c r="N248" s="567"/>
      <c r="O248" s="567"/>
      <c r="P248" s="567"/>
      <c r="Q248" s="567"/>
      <c r="R248" s="567"/>
      <c r="S248" s="567"/>
      <c r="T248" s="567"/>
      <c r="U248" s="566"/>
      <c r="V248" s="566"/>
      <c r="W248" s="566"/>
      <c r="X248" s="1204"/>
      <c r="Y248" s="1204"/>
    </row>
    <row r="249" spans="1:25" s="35" customFormat="1">
      <c r="A249" s="18"/>
      <c r="B249" s="18"/>
      <c r="C249" s="18"/>
      <c r="D249" s="18"/>
      <c r="E249" s="18"/>
      <c r="F249" s="18"/>
      <c r="G249" s="18"/>
      <c r="H249" s="18"/>
      <c r="I249" s="18"/>
      <c r="J249" s="18"/>
      <c r="K249" s="566"/>
      <c r="L249" s="567"/>
      <c r="M249" s="567"/>
      <c r="N249" s="567"/>
      <c r="O249" s="567"/>
      <c r="P249" s="567"/>
      <c r="Q249" s="567"/>
      <c r="R249" s="567"/>
      <c r="S249" s="567"/>
      <c r="T249" s="567"/>
      <c r="U249" s="566"/>
      <c r="V249" s="566"/>
      <c r="W249" s="566"/>
      <c r="X249" s="1204"/>
      <c r="Y249" s="1204"/>
    </row>
    <row r="250" spans="1:25" s="35" customFormat="1">
      <c r="A250" s="18"/>
      <c r="B250" s="18"/>
      <c r="C250" s="18"/>
      <c r="D250" s="18"/>
      <c r="E250" s="18"/>
      <c r="F250" s="18"/>
      <c r="G250" s="18"/>
      <c r="H250" s="18"/>
      <c r="I250" s="18"/>
      <c r="J250" s="18"/>
      <c r="K250" s="566"/>
      <c r="L250" s="567"/>
      <c r="M250" s="567"/>
      <c r="N250" s="567"/>
      <c r="O250" s="567"/>
      <c r="P250" s="567"/>
      <c r="Q250" s="567"/>
      <c r="R250" s="567"/>
      <c r="S250" s="567"/>
      <c r="T250" s="567"/>
      <c r="U250" s="566"/>
      <c r="V250" s="566"/>
      <c r="W250" s="566"/>
      <c r="X250" s="1204"/>
      <c r="Y250" s="1204"/>
    </row>
    <row r="251" spans="1:25" s="35" customFormat="1">
      <c r="A251" s="18"/>
      <c r="B251" s="18"/>
      <c r="C251" s="18"/>
      <c r="D251" s="18"/>
      <c r="E251" s="18"/>
      <c r="F251" s="18"/>
      <c r="G251" s="18"/>
      <c r="H251" s="18"/>
      <c r="I251" s="18"/>
      <c r="J251" s="18"/>
      <c r="K251" s="566"/>
      <c r="L251" s="567"/>
      <c r="M251" s="567"/>
      <c r="N251" s="567"/>
      <c r="O251" s="567"/>
      <c r="P251" s="567"/>
      <c r="Q251" s="567"/>
      <c r="R251" s="567"/>
      <c r="S251" s="567"/>
      <c r="T251" s="567"/>
      <c r="U251" s="566"/>
      <c r="V251" s="566"/>
      <c r="W251" s="566"/>
      <c r="X251" s="1204"/>
      <c r="Y251" s="1204"/>
    </row>
    <row r="252" spans="1:25" s="35" customFormat="1">
      <c r="A252" s="18"/>
      <c r="B252" s="18"/>
      <c r="C252" s="18"/>
      <c r="D252" s="18"/>
      <c r="E252" s="18"/>
      <c r="F252" s="18"/>
      <c r="G252" s="18"/>
      <c r="H252" s="18"/>
      <c r="I252" s="18"/>
      <c r="J252" s="18"/>
      <c r="K252" s="566"/>
      <c r="L252" s="567"/>
      <c r="M252" s="567"/>
      <c r="N252" s="567"/>
      <c r="O252" s="567"/>
      <c r="P252" s="567"/>
      <c r="Q252" s="567"/>
      <c r="R252" s="567"/>
      <c r="S252" s="567"/>
      <c r="T252" s="567"/>
      <c r="U252" s="566"/>
      <c r="V252" s="566"/>
      <c r="W252" s="566"/>
      <c r="X252" s="1204"/>
      <c r="Y252" s="1204"/>
    </row>
    <row r="253" spans="1:25" s="35" customFormat="1">
      <c r="A253" s="18"/>
      <c r="B253" s="18"/>
      <c r="C253" s="18"/>
      <c r="D253" s="18"/>
      <c r="E253" s="18"/>
      <c r="F253" s="18"/>
      <c r="G253" s="18"/>
      <c r="H253" s="18"/>
      <c r="I253" s="18"/>
      <c r="J253" s="18"/>
      <c r="K253" s="566"/>
      <c r="L253" s="567"/>
      <c r="M253" s="567"/>
      <c r="N253" s="567"/>
      <c r="O253" s="567"/>
      <c r="P253" s="567"/>
      <c r="Q253" s="567"/>
      <c r="R253" s="567"/>
      <c r="S253" s="567"/>
      <c r="T253" s="567"/>
      <c r="U253" s="566"/>
      <c r="V253" s="566"/>
      <c r="W253" s="566"/>
      <c r="X253" s="1204"/>
      <c r="Y253" s="1204"/>
    </row>
    <row r="254" spans="1:25" s="35" customFormat="1">
      <c r="A254" s="18"/>
      <c r="B254" s="18"/>
      <c r="C254" s="18"/>
      <c r="D254" s="18"/>
      <c r="E254" s="18"/>
      <c r="F254" s="18"/>
      <c r="G254" s="18"/>
      <c r="H254" s="18"/>
      <c r="I254" s="18"/>
      <c r="J254" s="18"/>
      <c r="K254" s="566"/>
      <c r="L254" s="567"/>
      <c r="M254" s="567"/>
      <c r="N254" s="567"/>
      <c r="O254" s="567"/>
      <c r="P254" s="567"/>
      <c r="Q254" s="567"/>
      <c r="R254" s="567"/>
      <c r="S254" s="567"/>
      <c r="T254" s="567"/>
      <c r="U254" s="566"/>
      <c r="V254" s="566"/>
      <c r="W254" s="566"/>
      <c r="X254" s="1204"/>
      <c r="Y254" s="1204"/>
    </row>
    <row r="255" spans="1:25" s="35" customFormat="1">
      <c r="A255" s="18"/>
      <c r="B255" s="18"/>
      <c r="C255" s="18"/>
      <c r="D255" s="18"/>
      <c r="E255" s="18"/>
      <c r="F255" s="18"/>
      <c r="G255" s="18"/>
      <c r="H255" s="18"/>
      <c r="I255" s="18"/>
      <c r="J255" s="18"/>
      <c r="K255" s="566"/>
      <c r="L255" s="567"/>
      <c r="M255" s="567"/>
      <c r="N255" s="567"/>
      <c r="O255" s="567"/>
      <c r="P255" s="567"/>
      <c r="Q255" s="567"/>
      <c r="R255" s="567"/>
      <c r="S255" s="567"/>
      <c r="T255" s="567"/>
      <c r="U255" s="566"/>
      <c r="V255" s="566"/>
      <c r="W255" s="566"/>
      <c r="X255" s="1204"/>
      <c r="Y255" s="1204"/>
    </row>
    <row r="256" spans="1:25" s="35" customFormat="1">
      <c r="A256" s="18"/>
      <c r="B256" s="18"/>
      <c r="C256" s="18"/>
      <c r="D256" s="18"/>
      <c r="E256" s="18"/>
      <c r="F256" s="18"/>
      <c r="G256" s="18"/>
      <c r="H256" s="18"/>
      <c r="I256" s="18"/>
      <c r="J256" s="18"/>
      <c r="K256" s="566"/>
      <c r="L256" s="567"/>
      <c r="M256" s="567"/>
      <c r="N256" s="567"/>
      <c r="O256" s="567"/>
      <c r="P256" s="567"/>
      <c r="Q256" s="567"/>
      <c r="R256" s="567"/>
      <c r="S256" s="567"/>
      <c r="T256" s="567"/>
      <c r="U256" s="566"/>
      <c r="V256" s="566"/>
      <c r="W256" s="566"/>
      <c r="X256" s="1204"/>
      <c r="Y256" s="1204"/>
    </row>
    <row r="257" spans="1:25" s="35" customFormat="1">
      <c r="A257" s="18"/>
      <c r="B257" s="18"/>
      <c r="C257" s="18"/>
      <c r="D257" s="18"/>
      <c r="E257" s="18"/>
      <c r="F257" s="18"/>
      <c r="G257" s="18"/>
      <c r="H257" s="18"/>
      <c r="I257" s="18"/>
      <c r="J257" s="18"/>
      <c r="K257" s="566"/>
      <c r="L257" s="567"/>
      <c r="M257" s="567"/>
      <c r="N257" s="567"/>
      <c r="O257" s="567"/>
      <c r="P257" s="567"/>
      <c r="Q257" s="567"/>
      <c r="R257" s="567"/>
      <c r="S257" s="567"/>
      <c r="T257" s="567"/>
      <c r="U257" s="566"/>
      <c r="V257" s="566"/>
      <c r="W257" s="566"/>
      <c r="X257" s="1204"/>
      <c r="Y257" s="1204"/>
    </row>
    <row r="258" spans="1:25" s="35" customFormat="1">
      <c r="A258" s="18"/>
      <c r="B258" s="18"/>
      <c r="C258" s="18"/>
      <c r="D258" s="18"/>
      <c r="E258" s="18"/>
      <c r="F258" s="18"/>
      <c r="G258" s="18"/>
      <c r="H258" s="18"/>
      <c r="I258" s="18"/>
      <c r="J258" s="18"/>
      <c r="K258" s="566"/>
      <c r="L258" s="567"/>
      <c r="M258" s="567"/>
      <c r="N258" s="567"/>
      <c r="O258" s="567"/>
      <c r="P258" s="567"/>
      <c r="Q258" s="567"/>
      <c r="R258" s="567"/>
      <c r="S258" s="567"/>
      <c r="T258" s="567"/>
      <c r="U258" s="566"/>
      <c r="V258" s="566"/>
      <c r="W258" s="566"/>
      <c r="X258" s="1204"/>
      <c r="Y258" s="1204"/>
    </row>
    <row r="259" spans="1:25" s="35" customFormat="1">
      <c r="A259" s="18"/>
      <c r="B259" s="18"/>
      <c r="C259" s="18"/>
      <c r="D259" s="18"/>
      <c r="E259" s="18"/>
      <c r="F259" s="18"/>
      <c r="G259" s="18"/>
      <c r="H259" s="18"/>
      <c r="I259" s="18"/>
      <c r="J259" s="18"/>
      <c r="K259" s="566"/>
      <c r="L259" s="567"/>
      <c r="M259" s="567"/>
      <c r="N259" s="567"/>
      <c r="O259" s="567"/>
      <c r="P259" s="567"/>
      <c r="Q259" s="567"/>
      <c r="R259" s="567"/>
      <c r="S259" s="567"/>
      <c r="T259" s="567"/>
      <c r="U259" s="566"/>
      <c r="V259" s="566"/>
      <c r="W259" s="566"/>
      <c r="X259" s="1204"/>
      <c r="Y259" s="1204"/>
    </row>
    <row r="260" spans="1:25" s="35" customFormat="1">
      <c r="A260" s="18"/>
      <c r="B260" s="18"/>
      <c r="C260" s="18"/>
      <c r="D260" s="18"/>
      <c r="E260" s="18"/>
      <c r="F260" s="18"/>
      <c r="G260" s="18"/>
      <c r="H260" s="18"/>
      <c r="I260" s="18"/>
      <c r="J260" s="18"/>
      <c r="K260" s="566"/>
      <c r="L260" s="567"/>
      <c r="M260" s="567"/>
      <c r="N260" s="567"/>
      <c r="O260" s="567"/>
      <c r="P260" s="567"/>
      <c r="Q260" s="567"/>
      <c r="R260" s="567"/>
      <c r="S260" s="567"/>
      <c r="T260" s="567"/>
      <c r="U260" s="566"/>
      <c r="V260" s="566"/>
      <c r="W260" s="566"/>
      <c r="X260" s="1204"/>
      <c r="Y260" s="1204"/>
    </row>
    <row r="261" spans="1:25" s="35" customFormat="1">
      <c r="A261" s="18"/>
      <c r="B261" s="18"/>
      <c r="C261" s="18"/>
      <c r="D261" s="18"/>
      <c r="E261" s="18"/>
      <c r="F261" s="18"/>
      <c r="G261" s="18"/>
      <c r="H261" s="18"/>
      <c r="I261" s="18"/>
      <c r="J261" s="18"/>
      <c r="K261" s="566"/>
      <c r="L261" s="567"/>
      <c r="M261" s="567"/>
      <c r="N261" s="567"/>
      <c r="O261" s="567"/>
      <c r="P261" s="567"/>
      <c r="Q261" s="567"/>
      <c r="R261" s="567"/>
      <c r="S261" s="567"/>
      <c r="T261" s="567"/>
      <c r="U261" s="566"/>
      <c r="V261" s="566"/>
      <c r="W261" s="566"/>
      <c r="X261" s="1204"/>
      <c r="Y261" s="1204"/>
    </row>
    <row r="262" spans="1:25" s="35" customFormat="1">
      <c r="A262" s="18"/>
      <c r="B262" s="18"/>
      <c r="C262" s="18"/>
      <c r="D262" s="18"/>
      <c r="E262" s="18"/>
      <c r="F262" s="18"/>
      <c r="G262" s="18"/>
      <c r="H262" s="18"/>
      <c r="I262" s="18"/>
      <c r="J262" s="18"/>
      <c r="K262" s="566"/>
      <c r="L262" s="567"/>
      <c r="M262" s="567"/>
      <c r="N262" s="567"/>
      <c r="O262" s="567"/>
      <c r="P262" s="567"/>
      <c r="Q262" s="567"/>
      <c r="R262" s="567"/>
      <c r="S262" s="567"/>
      <c r="T262" s="567"/>
      <c r="U262" s="566"/>
      <c r="V262" s="566"/>
      <c r="W262" s="566"/>
      <c r="X262" s="1204"/>
      <c r="Y262" s="1204"/>
    </row>
    <row r="263" spans="1:25" s="35" customFormat="1">
      <c r="A263" s="18"/>
      <c r="B263" s="18"/>
      <c r="C263" s="18"/>
      <c r="D263" s="18"/>
      <c r="E263" s="18"/>
      <c r="F263" s="18"/>
      <c r="G263" s="18"/>
      <c r="H263" s="18"/>
      <c r="I263" s="18"/>
      <c r="J263" s="18"/>
      <c r="K263" s="566"/>
      <c r="L263" s="567"/>
      <c r="M263" s="567"/>
      <c r="N263" s="567"/>
      <c r="O263" s="567"/>
      <c r="P263" s="567"/>
      <c r="Q263" s="567"/>
      <c r="R263" s="567"/>
      <c r="S263" s="567"/>
      <c r="T263" s="567"/>
      <c r="U263" s="566"/>
      <c r="V263" s="566"/>
      <c r="W263" s="566"/>
      <c r="X263" s="1204"/>
      <c r="Y263" s="1204"/>
    </row>
    <row r="264" spans="1:25" s="35" customFormat="1">
      <c r="A264" s="18"/>
      <c r="B264" s="18"/>
      <c r="C264" s="18"/>
      <c r="D264" s="18"/>
      <c r="E264" s="18"/>
      <c r="F264" s="18"/>
      <c r="G264" s="18"/>
      <c r="H264" s="18"/>
      <c r="I264" s="18"/>
      <c r="J264" s="18"/>
      <c r="K264" s="566"/>
      <c r="L264" s="567"/>
      <c r="M264" s="567"/>
      <c r="N264" s="567"/>
      <c r="O264" s="567"/>
      <c r="P264" s="567"/>
      <c r="Q264" s="567"/>
      <c r="R264" s="567"/>
      <c r="S264" s="567"/>
      <c r="T264" s="567"/>
      <c r="U264" s="566"/>
      <c r="V264" s="566"/>
      <c r="W264" s="566"/>
      <c r="X264" s="1204"/>
      <c r="Y264" s="1204"/>
    </row>
    <row r="265" spans="1:25" s="35" customFormat="1">
      <c r="A265" s="18"/>
      <c r="B265" s="18"/>
      <c r="C265" s="18"/>
      <c r="D265" s="18"/>
      <c r="E265" s="18"/>
      <c r="F265" s="18"/>
      <c r="G265" s="18"/>
      <c r="H265" s="18"/>
      <c r="I265" s="18"/>
      <c r="J265" s="18"/>
      <c r="K265" s="566"/>
      <c r="L265" s="567"/>
      <c r="M265" s="567"/>
      <c r="N265" s="567"/>
      <c r="O265" s="567"/>
      <c r="P265" s="567"/>
      <c r="Q265" s="567"/>
      <c r="R265" s="567"/>
      <c r="S265" s="567"/>
      <c r="T265" s="567"/>
      <c r="U265" s="566"/>
      <c r="V265" s="566"/>
      <c r="W265" s="566"/>
      <c r="X265" s="1204"/>
      <c r="Y265" s="1204"/>
    </row>
    <row r="266" spans="1:25" s="35" customFormat="1">
      <c r="A266" s="18"/>
      <c r="B266" s="18"/>
      <c r="C266" s="18"/>
      <c r="D266" s="18"/>
      <c r="E266" s="18"/>
      <c r="F266" s="18"/>
      <c r="G266" s="18"/>
      <c r="H266" s="18"/>
      <c r="I266" s="18"/>
      <c r="J266" s="18"/>
      <c r="K266" s="566"/>
      <c r="L266" s="567"/>
      <c r="M266" s="567"/>
      <c r="N266" s="567"/>
      <c r="O266" s="567"/>
      <c r="P266" s="567"/>
      <c r="Q266" s="567"/>
      <c r="R266" s="567"/>
      <c r="S266" s="567"/>
      <c r="T266" s="567"/>
      <c r="U266" s="566"/>
      <c r="V266" s="566"/>
      <c r="W266" s="566"/>
      <c r="X266" s="1204"/>
      <c r="Y266" s="1204"/>
    </row>
    <row r="267" spans="1:25" s="35" customFormat="1">
      <c r="A267" s="18"/>
      <c r="B267" s="18"/>
      <c r="C267" s="18"/>
      <c r="D267" s="18"/>
      <c r="E267" s="18"/>
      <c r="F267" s="18"/>
      <c r="G267" s="18"/>
      <c r="H267" s="18"/>
      <c r="I267" s="18"/>
      <c r="J267" s="18"/>
      <c r="K267" s="566"/>
      <c r="L267" s="567"/>
      <c r="M267" s="567"/>
      <c r="N267" s="567"/>
      <c r="O267" s="567"/>
      <c r="P267" s="567"/>
      <c r="Q267" s="567"/>
      <c r="R267" s="567"/>
      <c r="S267" s="567"/>
      <c r="T267" s="567"/>
      <c r="U267" s="566"/>
      <c r="V267" s="566"/>
      <c r="W267" s="566"/>
      <c r="X267" s="1204"/>
      <c r="Y267" s="1204"/>
    </row>
    <row r="268" spans="1:25" s="35" customFormat="1">
      <c r="A268" s="18"/>
      <c r="B268" s="18"/>
      <c r="C268" s="18"/>
      <c r="D268" s="18"/>
      <c r="E268" s="18"/>
      <c r="F268" s="18"/>
      <c r="G268" s="18"/>
      <c r="H268" s="18"/>
      <c r="I268" s="18"/>
      <c r="J268" s="18"/>
      <c r="K268" s="566"/>
      <c r="L268" s="567"/>
      <c r="M268" s="567"/>
      <c r="N268" s="567"/>
      <c r="O268" s="567"/>
      <c r="P268" s="567"/>
      <c r="Q268" s="567"/>
      <c r="R268" s="567"/>
      <c r="S268" s="567"/>
      <c r="T268" s="567"/>
      <c r="U268" s="566"/>
      <c r="V268" s="566"/>
      <c r="W268" s="566"/>
      <c r="X268" s="1204"/>
      <c r="Y268" s="1204"/>
    </row>
    <row r="269" spans="1:25" s="35" customFormat="1">
      <c r="A269" s="18"/>
      <c r="B269" s="18"/>
      <c r="C269" s="18"/>
      <c r="D269" s="18"/>
      <c r="E269" s="18"/>
      <c r="F269" s="18"/>
      <c r="G269" s="18"/>
      <c r="H269" s="18"/>
      <c r="I269" s="18"/>
      <c r="J269" s="18"/>
      <c r="K269" s="566"/>
      <c r="L269" s="567"/>
      <c r="M269" s="567"/>
      <c r="N269" s="567"/>
      <c r="O269" s="567"/>
      <c r="P269" s="567"/>
      <c r="Q269" s="567"/>
      <c r="R269" s="567"/>
      <c r="S269" s="567"/>
      <c r="T269" s="567"/>
      <c r="U269" s="566"/>
      <c r="V269" s="566"/>
      <c r="W269" s="566"/>
      <c r="X269" s="1204"/>
      <c r="Y269" s="1204"/>
    </row>
    <row r="270" spans="1:25" s="35" customFormat="1">
      <c r="A270" s="18"/>
      <c r="B270" s="18"/>
      <c r="C270" s="18"/>
      <c r="D270" s="18"/>
      <c r="E270" s="18"/>
      <c r="F270" s="18"/>
      <c r="G270" s="18"/>
      <c r="H270" s="18"/>
      <c r="I270" s="18"/>
      <c r="J270" s="18"/>
      <c r="K270" s="566"/>
      <c r="L270" s="567"/>
      <c r="M270" s="567"/>
      <c r="N270" s="567"/>
      <c r="O270" s="567"/>
      <c r="P270" s="567"/>
      <c r="Q270" s="567"/>
      <c r="R270" s="567"/>
      <c r="S270" s="567"/>
      <c r="T270" s="567"/>
      <c r="U270" s="566"/>
      <c r="V270" s="566"/>
      <c r="W270" s="566"/>
      <c r="X270" s="1204"/>
      <c r="Y270" s="1204"/>
    </row>
    <row r="271" spans="1:25" s="35" customFormat="1">
      <c r="A271" s="18"/>
      <c r="B271" s="18"/>
      <c r="C271" s="18"/>
      <c r="D271" s="18"/>
      <c r="E271" s="18"/>
      <c r="F271" s="18"/>
      <c r="G271" s="18"/>
      <c r="H271" s="18"/>
      <c r="I271" s="18"/>
      <c r="J271" s="18"/>
      <c r="K271" s="566"/>
      <c r="L271" s="567"/>
      <c r="M271" s="567"/>
      <c r="N271" s="567"/>
      <c r="O271" s="567"/>
      <c r="P271" s="567"/>
      <c r="Q271" s="567"/>
      <c r="R271" s="567"/>
      <c r="S271" s="567"/>
      <c r="T271" s="567"/>
      <c r="U271" s="566"/>
      <c r="V271" s="566"/>
      <c r="W271" s="566"/>
      <c r="X271" s="1204"/>
      <c r="Y271" s="1204"/>
    </row>
    <row r="272" spans="1:25" s="35" customFormat="1">
      <c r="A272" s="18"/>
      <c r="B272" s="18"/>
      <c r="C272" s="18"/>
      <c r="D272" s="18"/>
      <c r="E272" s="18"/>
      <c r="F272" s="18"/>
      <c r="G272" s="18"/>
      <c r="H272" s="18"/>
      <c r="I272" s="18"/>
      <c r="J272" s="18"/>
      <c r="K272" s="566"/>
      <c r="L272" s="567"/>
      <c r="M272" s="567"/>
      <c r="N272" s="567"/>
      <c r="O272" s="567"/>
      <c r="P272" s="567"/>
      <c r="Q272" s="567"/>
      <c r="R272" s="567"/>
      <c r="S272" s="567"/>
      <c r="T272" s="567"/>
      <c r="U272" s="566"/>
      <c r="V272" s="566"/>
      <c r="W272" s="566"/>
      <c r="X272" s="1204"/>
      <c r="Y272" s="1204"/>
    </row>
    <row r="273" spans="1:25" s="35" customFormat="1">
      <c r="A273" s="18"/>
      <c r="B273" s="18"/>
      <c r="C273" s="18"/>
      <c r="D273" s="18"/>
      <c r="E273" s="18"/>
      <c r="F273" s="18"/>
      <c r="G273" s="18"/>
      <c r="H273" s="18"/>
      <c r="I273" s="18"/>
      <c r="J273" s="18"/>
      <c r="K273" s="566"/>
      <c r="L273" s="567"/>
      <c r="M273" s="567"/>
      <c r="N273" s="567"/>
      <c r="O273" s="567"/>
      <c r="P273" s="567"/>
      <c r="Q273" s="567"/>
      <c r="R273" s="567"/>
      <c r="S273" s="567"/>
      <c r="T273" s="567"/>
      <c r="U273" s="566"/>
      <c r="V273" s="566"/>
      <c r="W273" s="566"/>
      <c r="X273" s="1204"/>
      <c r="Y273" s="1204"/>
    </row>
    <row r="274" spans="1:25" s="35" customFormat="1">
      <c r="A274" s="18"/>
      <c r="B274" s="18"/>
      <c r="C274" s="18"/>
      <c r="D274" s="18"/>
      <c r="E274" s="18"/>
      <c r="F274" s="18"/>
      <c r="G274" s="18"/>
      <c r="H274" s="18"/>
      <c r="I274" s="18"/>
      <c r="J274" s="18"/>
      <c r="K274" s="566"/>
      <c r="L274" s="567"/>
      <c r="M274" s="567"/>
      <c r="N274" s="567"/>
      <c r="O274" s="567"/>
      <c r="P274" s="567"/>
      <c r="Q274" s="567"/>
      <c r="R274" s="567"/>
      <c r="S274" s="567"/>
      <c r="T274" s="567"/>
      <c r="U274" s="566"/>
      <c r="V274" s="566"/>
      <c r="W274" s="566"/>
      <c r="X274" s="1204"/>
      <c r="Y274" s="1204"/>
    </row>
    <row r="275" spans="1:25" s="35" customFormat="1">
      <c r="A275" s="18"/>
      <c r="B275" s="18"/>
      <c r="C275" s="18"/>
      <c r="D275" s="18"/>
      <c r="E275" s="18"/>
      <c r="F275" s="18"/>
      <c r="G275" s="18"/>
      <c r="H275" s="18"/>
      <c r="I275" s="18"/>
      <c r="J275" s="18"/>
      <c r="K275" s="566"/>
      <c r="L275" s="567"/>
      <c r="M275" s="567"/>
      <c r="N275" s="567"/>
      <c r="O275" s="567"/>
      <c r="P275" s="567"/>
      <c r="Q275" s="567"/>
      <c r="R275" s="567"/>
      <c r="S275" s="567"/>
      <c r="T275" s="567"/>
      <c r="U275" s="566"/>
      <c r="V275" s="566"/>
      <c r="W275" s="566"/>
      <c r="X275" s="1204"/>
      <c r="Y275" s="1204"/>
    </row>
    <row r="276" spans="1:25" s="35" customFormat="1">
      <c r="A276" s="18"/>
      <c r="B276" s="18"/>
      <c r="C276" s="18"/>
      <c r="D276" s="18"/>
      <c r="E276" s="18"/>
      <c r="F276" s="18"/>
      <c r="G276" s="18"/>
      <c r="H276" s="18"/>
      <c r="I276" s="18"/>
      <c r="J276" s="18"/>
      <c r="K276" s="566"/>
      <c r="L276" s="567"/>
      <c r="M276" s="567"/>
      <c r="N276" s="567"/>
      <c r="O276" s="567"/>
      <c r="P276" s="567"/>
      <c r="Q276" s="567"/>
      <c r="R276" s="567"/>
      <c r="S276" s="567"/>
      <c r="T276" s="567"/>
      <c r="U276" s="566"/>
      <c r="V276" s="566"/>
      <c r="W276" s="566"/>
      <c r="X276" s="1204"/>
      <c r="Y276" s="1204"/>
    </row>
    <row r="277" spans="1:25" s="35" customFormat="1">
      <c r="A277" s="18"/>
      <c r="B277" s="18"/>
      <c r="C277" s="18"/>
      <c r="D277" s="18"/>
      <c r="E277" s="18"/>
      <c r="F277" s="18"/>
      <c r="G277" s="18"/>
      <c r="H277" s="18"/>
      <c r="I277" s="18"/>
      <c r="J277" s="18"/>
      <c r="K277" s="566"/>
      <c r="L277" s="567"/>
      <c r="M277" s="567"/>
      <c r="N277" s="567"/>
      <c r="O277" s="567"/>
      <c r="P277" s="567"/>
      <c r="Q277" s="567"/>
      <c r="R277" s="567"/>
      <c r="S277" s="567"/>
      <c r="T277" s="567"/>
      <c r="U277" s="566"/>
      <c r="V277" s="566"/>
      <c r="W277" s="566"/>
      <c r="X277" s="1204"/>
      <c r="Y277" s="1204"/>
    </row>
    <row r="278" spans="1:25" s="35" customFormat="1">
      <c r="A278" s="18"/>
      <c r="B278" s="18"/>
      <c r="C278" s="18"/>
      <c r="D278" s="18"/>
      <c r="E278" s="18"/>
      <c r="F278" s="18"/>
      <c r="G278" s="18"/>
      <c r="H278" s="18"/>
      <c r="I278" s="18"/>
      <c r="J278" s="18"/>
      <c r="K278" s="566"/>
      <c r="L278" s="567"/>
      <c r="M278" s="567"/>
      <c r="N278" s="567"/>
      <c r="O278" s="567"/>
      <c r="P278" s="567"/>
      <c r="Q278" s="567"/>
      <c r="R278" s="567"/>
      <c r="S278" s="567"/>
      <c r="T278" s="567"/>
      <c r="U278" s="566"/>
      <c r="V278" s="566"/>
      <c r="W278" s="566"/>
      <c r="X278" s="1204"/>
      <c r="Y278" s="1204"/>
    </row>
    <row r="279" spans="1:25" s="35" customFormat="1">
      <c r="A279" s="18"/>
      <c r="B279" s="18"/>
      <c r="C279" s="18"/>
      <c r="D279" s="18"/>
      <c r="E279" s="18"/>
      <c r="F279" s="18"/>
      <c r="G279" s="18"/>
      <c r="H279" s="18"/>
      <c r="I279" s="18"/>
      <c r="J279" s="18"/>
      <c r="K279" s="566"/>
      <c r="L279" s="567"/>
      <c r="M279" s="567"/>
      <c r="N279" s="567"/>
      <c r="O279" s="567"/>
      <c r="P279" s="567"/>
      <c r="Q279" s="567"/>
      <c r="R279" s="567"/>
      <c r="S279" s="567"/>
      <c r="T279" s="567"/>
      <c r="U279" s="566"/>
      <c r="V279" s="566"/>
      <c r="W279" s="566"/>
      <c r="X279" s="1204"/>
      <c r="Y279" s="1204"/>
    </row>
    <row r="280" spans="1:25" s="35" customFormat="1">
      <c r="A280" s="18"/>
      <c r="B280" s="18"/>
      <c r="C280" s="18"/>
      <c r="D280" s="18"/>
      <c r="E280" s="18"/>
      <c r="F280" s="18"/>
      <c r="G280" s="18"/>
      <c r="H280" s="18"/>
      <c r="I280" s="18"/>
      <c r="J280" s="18"/>
      <c r="K280" s="566"/>
      <c r="L280" s="567"/>
      <c r="M280" s="567"/>
      <c r="N280" s="567"/>
      <c r="O280" s="567"/>
      <c r="P280" s="567"/>
      <c r="Q280" s="567"/>
      <c r="R280" s="567"/>
      <c r="S280" s="567"/>
      <c r="T280" s="567"/>
      <c r="U280" s="566"/>
      <c r="V280" s="566"/>
      <c r="W280" s="566"/>
      <c r="X280" s="1204"/>
      <c r="Y280" s="1204"/>
    </row>
    <row r="281" spans="1:25" s="35" customFormat="1">
      <c r="A281" s="18"/>
      <c r="B281" s="18"/>
      <c r="C281" s="18"/>
      <c r="D281" s="18"/>
      <c r="E281" s="18"/>
      <c r="F281" s="18"/>
      <c r="G281" s="18"/>
      <c r="H281" s="18"/>
      <c r="I281" s="18"/>
      <c r="J281" s="18"/>
      <c r="K281" s="566"/>
      <c r="L281" s="567"/>
      <c r="M281" s="567"/>
      <c r="N281" s="567"/>
      <c r="O281" s="567"/>
      <c r="P281" s="567"/>
      <c r="Q281" s="567"/>
      <c r="R281" s="567"/>
      <c r="S281" s="567"/>
      <c r="T281" s="567"/>
      <c r="U281" s="566"/>
      <c r="V281" s="566"/>
      <c r="W281" s="566"/>
      <c r="X281" s="1204"/>
      <c r="Y281" s="1204"/>
    </row>
    <row r="282" spans="1:25" s="35" customFormat="1">
      <c r="A282" s="18"/>
      <c r="B282" s="18"/>
      <c r="C282" s="18"/>
      <c r="D282" s="18"/>
      <c r="E282" s="18"/>
      <c r="F282" s="18"/>
      <c r="G282" s="18"/>
      <c r="H282" s="18"/>
      <c r="I282" s="18"/>
      <c r="J282" s="18"/>
      <c r="K282" s="566"/>
      <c r="L282" s="567"/>
      <c r="M282" s="567"/>
      <c r="N282" s="567"/>
      <c r="O282" s="567"/>
      <c r="P282" s="567"/>
      <c r="Q282" s="567"/>
      <c r="R282" s="567"/>
      <c r="S282" s="567"/>
      <c r="T282" s="567"/>
      <c r="U282" s="566"/>
      <c r="V282" s="566"/>
      <c r="W282" s="566"/>
      <c r="X282" s="1204"/>
      <c r="Y282" s="1204"/>
    </row>
    <row r="283" spans="1:25" s="35" customFormat="1">
      <c r="A283" s="18"/>
      <c r="B283" s="18"/>
      <c r="C283" s="18"/>
      <c r="D283" s="18"/>
      <c r="E283" s="18"/>
      <c r="F283" s="18"/>
      <c r="G283" s="18"/>
      <c r="H283" s="18"/>
      <c r="I283" s="18"/>
      <c r="J283" s="18"/>
      <c r="K283" s="566"/>
      <c r="L283" s="567"/>
      <c r="M283" s="567"/>
      <c r="N283" s="567"/>
      <c r="O283" s="567"/>
      <c r="P283" s="567"/>
      <c r="Q283" s="567"/>
      <c r="R283" s="567"/>
      <c r="S283" s="567"/>
      <c r="T283" s="567"/>
      <c r="U283" s="566"/>
      <c r="V283" s="566"/>
      <c r="W283" s="566"/>
      <c r="X283" s="1204"/>
      <c r="Y283" s="1204"/>
    </row>
    <row r="284" spans="1:25" s="35" customFormat="1">
      <c r="A284" s="18"/>
      <c r="B284" s="18"/>
      <c r="C284" s="18"/>
      <c r="D284" s="18"/>
      <c r="E284" s="18"/>
      <c r="F284" s="18"/>
      <c r="G284" s="18"/>
      <c r="H284" s="18"/>
      <c r="I284" s="18"/>
      <c r="J284" s="18"/>
      <c r="K284" s="566"/>
      <c r="L284" s="567"/>
      <c r="M284" s="567"/>
      <c r="N284" s="567"/>
      <c r="O284" s="567"/>
      <c r="P284" s="567"/>
      <c r="Q284" s="567"/>
      <c r="R284" s="567"/>
      <c r="S284" s="567"/>
      <c r="T284" s="567"/>
      <c r="U284" s="566"/>
      <c r="V284" s="566"/>
      <c r="W284" s="566"/>
      <c r="X284" s="1204"/>
      <c r="Y284" s="1204"/>
    </row>
    <row r="285" spans="1:25" s="35" customFormat="1">
      <c r="A285" s="18"/>
      <c r="B285" s="18"/>
      <c r="C285" s="18"/>
      <c r="D285" s="18"/>
      <c r="E285" s="18"/>
      <c r="F285" s="18"/>
      <c r="G285" s="18"/>
      <c r="H285" s="18"/>
      <c r="I285" s="18"/>
      <c r="J285" s="18"/>
      <c r="K285" s="566"/>
      <c r="L285" s="567"/>
      <c r="M285" s="567"/>
      <c r="N285" s="567"/>
      <c r="O285" s="567"/>
      <c r="P285" s="567"/>
      <c r="Q285" s="567"/>
      <c r="R285" s="567"/>
      <c r="S285" s="567"/>
      <c r="T285" s="567"/>
      <c r="U285" s="566"/>
      <c r="V285" s="566"/>
      <c r="W285" s="566"/>
      <c r="X285" s="1204"/>
      <c r="Y285" s="1204"/>
    </row>
    <row r="286" spans="1:25" s="35" customFormat="1">
      <c r="A286" s="18"/>
      <c r="B286" s="18"/>
      <c r="C286" s="18"/>
      <c r="D286" s="18"/>
      <c r="E286" s="18"/>
      <c r="F286" s="18"/>
      <c r="G286" s="18"/>
      <c r="H286" s="18"/>
      <c r="I286" s="18"/>
      <c r="J286" s="18"/>
      <c r="K286" s="566"/>
      <c r="L286" s="567"/>
      <c r="M286" s="567"/>
      <c r="N286" s="567"/>
      <c r="O286" s="567"/>
      <c r="P286" s="567"/>
      <c r="Q286" s="567"/>
      <c r="R286" s="567"/>
      <c r="S286" s="567"/>
      <c r="T286" s="567"/>
      <c r="U286" s="566"/>
      <c r="V286" s="566"/>
      <c r="W286" s="566"/>
      <c r="X286" s="1204"/>
      <c r="Y286" s="1204"/>
    </row>
    <row r="287" spans="1:25" s="35" customFormat="1">
      <c r="A287" s="18"/>
      <c r="B287" s="18"/>
      <c r="C287" s="18"/>
      <c r="D287" s="18"/>
      <c r="E287" s="18"/>
      <c r="F287" s="18"/>
      <c r="G287" s="18"/>
      <c r="H287" s="18"/>
      <c r="I287" s="18"/>
      <c r="J287" s="18"/>
      <c r="K287" s="566"/>
      <c r="L287" s="567"/>
      <c r="M287" s="567"/>
      <c r="N287" s="567"/>
      <c r="O287" s="567"/>
      <c r="P287" s="567"/>
      <c r="Q287" s="567"/>
      <c r="R287" s="567"/>
      <c r="S287" s="567"/>
      <c r="T287" s="567"/>
      <c r="U287" s="566"/>
      <c r="V287" s="566"/>
      <c r="W287" s="566"/>
      <c r="X287" s="1204"/>
      <c r="Y287" s="1204"/>
    </row>
    <row r="288" spans="1:25" s="35" customFormat="1">
      <c r="A288" s="18"/>
      <c r="B288" s="18"/>
      <c r="C288" s="18"/>
      <c r="D288" s="18"/>
      <c r="E288" s="18"/>
      <c r="F288" s="18"/>
      <c r="G288" s="18"/>
      <c r="H288" s="18"/>
      <c r="I288" s="18"/>
      <c r="J288" s="18"/>
      <c r="K288" s="566"/>
      <c r="L288" s="567"/>
      <c r="M288" s="567"/>
      <c r="N288" s="567"/>
      <c r="O288" s="567"/>
      <c r="P288" s="567"/>
      <c r="Q288" s="567"/>
      <c r="R288" s="567"/>
      <c r="S288" s="567"/>
      <c r="T288" s="567"/>
      <c r="U288" s="566"/>
      <c r="V288" s="566"/>
      <c r="W288" s="566"/>
      <c r="X288" s="1204"/>
      <c r="Y288" s="1204"/>
    </row>
    <row r="289" spans="1:25" s="35" customFormat="1">
      <c r="A289" s="18"/>
      <c r="B289" s="18"/>
      <c r="C289" s="18"/>
      <c r="D289" s="18"/>
      <c r="E289" s="18"/>
      <c r="F289" s="18"/>
      <c r="G289" s="18"/>
      <c r="H289" s="18"/>
      <c r="I289" s="18"/>
      <c r="J289" s="18"/>
      <c r="K289" s="566"/>
      <c r="L289" s="567"/>
      <c r="M289" s="567"/>
      <c r="N289" s="567"/>
      <c r="O289" s="567"/>
      <c r="P289" s="567"/>
      <c r="Q289" s="567"/>
      <c r="R289" s="567"/>
      <c r="S289" s="567"/>
      <c r="T289" s="567"/>
      <c r="U289" s="566"/>
      <c r="V289" s="566"/>
      <c r="W289" s="566"/>
      <c r="X289" s="1204"/>
      <c r="Y289" s="1204"/>
    </row>
    <row r="290" spans="1:25" s="35" customFormat="1">
      <c r="A290" s="18"/>
      <c r="B290" s="18"/>
      <c r="C290" s="18"/>
      <c r="D290" s="18"/>
      <c r="E290" s="18"/>
      <c r="F290" s="18"/>
      <c r="G290" s="18"/>
      <c r="H290" s="18"/>
      <c r="I290" s="18"/>
      <c r="J290" s="18"/>
      <c r="K290" s="566"/>
      <c r="L290" s="567"/>
      <c r="M290" s="567"/>
      <c r="N290" s="567"/>
      <c r="O290" s="567"/>
      <c r="P290" s="567"/>
      <c r="Q290" s="567"/>
      <c r="R290" s="567"/>
      <c r="S290" s="567"/>
      <c r="T290" s="567"/>
      <c r="U290" s="566"/>
      <c r="V290" s="566"/>
      <c r="W290" s="566"/>
      <c r="X290" s="1204"/>
      <c r="Y290" s="1204"/>
    </row>
    <row r="291" spans="1:25" s="35" customFormat="1">
      <c r="A291" s="18"/>
      <c r="B291" s="18"/>
      <c r="C291" s="18"/>
      <c r="D291" s="18"/>
      <c r="E291" s="18"/>
      <c r="F291" s="18"/>
      <c r="G291" s="18"/>
      <c r="H291" s="18"/>
      <c r="I291" s="18"/>
      <c r="J291" s="18"/>
      <c r="K291" s="566"/>
      <c r="L291" s="567"/>
      <c r="M291" s="567"/>
      <c r="N291" s="567"/>
      <c r="O291" s="567"/>
      <c r="P291" s="567"/>
      <c r="Q291" s="567"/>
      <c r="R291" s="567"/>
      <c r="S291" s="567"/>
      <c r="T291" s="567"/>
      <c r="U291" s="566"/>
      <c r="V291" s="566"/>
      <c r="W291" s="566"/>
      <c r="X291" s="1204"/>
      <c r="Y291" s="1204"/>
    </row>
    <row r="292" spans="1:25" s="35" customFormat="1">
      <c r="A292" s="18"/>
      <c r="B292" s="18"/>
      <c r="C292" s="18"/>
      <c r="D292" s="18"/>
      <c r="E292" s="18"/>
      <c r="F292" s="18"/>
      <c r="G292" s="18"/>
      <c r="H292" s="18"/>
      <c r="I292" s="18"/>
      <c r="J292" s="18"/>
      <c r="K292" s="566"/>
      <c r="L292" s="567"/>
      <c r="M292" s="567"/>
      <c r="N292" s="567"/>
      <c r="O292" s="567"/>
      <c r="P292" s="567"/>
      <c r="Q292" s="567"/>
      <c r="R292" s="567"/>
      <c r="S292" s="567"/>
      <c r="T292" s="567"/>
      <c r="U292" s="566"/>
      <c r="V292" s="566"/>
      <c r="W292" s="566"/>
      <c r="X292" s="1204"/>
      <c r="Y292" s="1204"/>
    </row>
    <row r="293" spans="1:25" s="35" customFormat="1">
      <c r="A293" s="18"/>
      <c r="B293" s="18"/>
      <c r="C293" s="18"/>
      <c r="D293" s="18"/>
      <c r="E293" s="18"/>
      <c r="F293" s="18"/>
      <c r="G293" s="18"/>
      <c r="H293" s="18"/>
      <c r="I293" s="18"/>
      <c r="J293" s="18"/>
      <c r="K293" s="566"/>
      <c r="L293" s="567"/>
      <c r="M293" s="567"/>
      <c r="N293" s="567"/>
      <c r="O293" s="567"/>
      <c r="P293" s="567"/>
      <c r="Q293" s="567"/>
      <c r="R293" s="567"/>
      <c r="S293" s="567"/>
      <c r="T293" s="567"/>
      <c r="U293" s="566"/>
      <c r="V293" s="566"/>
      <c r="W293" s="566"/>
      <c r="X293" s="1204"/>
      <c r="Y293" s="1204"/>
    </row>
    <row r="294" spans="1:25" s="35" customFormat="1">
      <c r="A294" s="18"/>
      <c r="B294" s="18"/>
      <c r="C294" s="18"/>
      <c r="D294" s="18"/>
      <c r="E294" s="18"/>
      <c r="F294" s="18"/>
      <c r="G294" s="18"/>
      <c r="H294" s="18"/>
      <c r="I294" s="18"/>
      <c r="J294" s="18"/>
      <c r="K294" s="566"/>
      <c r="L294" s="567"/>
      <c r="M294" s="567"/>
      <c r="N294" s="567"/>
      <c r="O294" s="567"/>
      <c r="P294" s="567"/>
      <c r="Q294" s="567"/>
      <c r="R294" s="567"/>
      <c r="S294" s="567"/>
      <c r="T294" s="567"/>
      <c r="U294" s="566"/>
      <c r="V294" s="566"/>
      <c r="W294" s="566"/>
      <c r="X294" s="1204"/>
      <c r="Y294" s="1204"/>
    </row>
    <row r="295" spans="1:25" s="35" customFormat="1">
      <c r="A295" s="18"/>
      <c r="B295" s="18"/>
      <c r="C295" s="18"/>
      <c r="D295" s="18"/>
      <c r="E295" s="18"/>
      <c r="F295" s="18"/>
      <c r="G295" s="18"/>
      <c r="H295" s="18"/>
      <c r="I295" s="18"/>
      <c r="J295" s="18"/>
      <c r="K295" s="566"/>
      <c r="L295" s="567"/>
      <c r="M295" s="567"/>
      <c r="N295" s="567"/>
      <c r="O295" s="567"/>
      <c r="P295" s="567"/>
      <c r="Q295" s="567"/>
      <c r="R295" s="567"/>
      <c r="S295" s="567"/>
      <c r="T295" s="567"/>
      <c r="U295" s="566"/>
      <c r="V295" s="566"/>
      <c r="W295" s="566"/>
      <c r="X295" s="1204"/>
      <c r="Y295" s="1204"/>
    </row>
    <row r="296" spans="1:25" s="35" customFormat="1">
      <c r="A296" s="18"/>
      <c r="B296" s="18"/>
      <c r="C296" s="18"/>
      <c r="D296" s="18"/>
      <c r="E296" s="18"/>
      <c r="F296" s="18"/>
      <c r="G296" s="18"/>
      <c r="H296" s="18"/>
      <c r="I296" s="18"/>
      <c r="J296" s="18"/>
      <c r="K296" s="566"/>
      <c r="L296" s="567"/>
      <c r="M296" s="567"/>
      <c r="N296" s="567"/>
      <c r="O296" s="567"/>
      <c r="P296" s="567"/>
      <c r="Q296" s="567"/>
      <c r="R296" s="567"/>
      <c r="S296" s="567"/>
      <c r="T296" s="567"/>
      <c r="U296" s="566"/>
      <c r="V296" s="566"/>
      <c r="W296" s="566"/>
      <c r="X296" s="1204"/>
      <c r="Y296" s="1204"/>
    </row>
    <row r="297" spans="1:25" s="35" customFormat="1">
      <c r="A297" s="18"/>
      <c r="B297" s="18"/>
      <c r="C297" s="18"/>
      <c r="D297" s="18"/>
      <c r="E297" s="18"/>
      <c r="F297" s="18"/>
      <c r="G297" s="18"/>
      <c r="H297" s="18"/>
      <c r="I297" s="18"/>
      <c r="J297" s="18"/>
      <c r="K297" s="566"/>
      <c r="L297" s="567"/>
      <c r="M297" s="567"/>
      <c r="N297" s="567"/>
      <c r="O297" s="567"/>
      <c r="P297" s="567"/>
      <c r="Q297" s="567"/>
      <c r="R297" s="567"/>
      <c r="S297" s="567"/>
      <c r="T297" s="567"/>
      <c r="U297" s="566"/>
      <c r="V297" s="566"/>
      <c r="W297" s="566"/>
      <c r="X297" s="1204"/>
      <c r="Y297" s="1204"/>
    </row>
    <row r="298" spans="1:25" s="35" customFormat="1">
      <c r="A298" s="18"/>
      <c r="B298" s="18"/>
      <c r="C298" s="18"/>
      <c r="D298" s="18"/>
      <c r="E298" s="18"/>
      <c r="F298" s="18"/>
      <c r="G298" s="18"/>
      <c r="H298" s="18"/>
      <c r="I298" s="18"/>
      <c r="J298" s="18"/>
      <c r="K298" s="566"/>
      <c r="L298" s="567"/>
      <c r="M298" s="567"/>
      <c r="N298" s="567"/>
      <c r="O298" s="567"/>
      <c r="P298" s="567"/>
      <c r="Q298" s="567"/>
      <c r="R298" s="567"/>
      <c r="S298" s="567"/>
      <c r="T298" s="567"/>
      <c r="U298" s="566"/>
      <c r="V298" s="566"/>
      <c r="W298" s="566"/>
      <c r="X298" s="1204"/>
      <c r="Y298" s="1204"/>
    </row>
    <row r="299" spans="1:25" s="35" customFormat="1">
      <c r="A299" s="18"/>
      <c r="B299" s="18"/>
      <c r="C299" s="18"/>
      <c r="D299" s="18"/>
      <c r="E299" s="18"/>
      <c r="F299" s="18"/>
      <c r="G299" s="18"/>
      <c r="H299" s="18"/>
      <c r="I299" s="18"/>
      <c r="J299" s="18"/>
      <c r="K299" s="566"/>
      <c r="L299" s="567"/>
      <c r="M299" s="567"/>
      <c r="N299" s="567"/>
      <c r="O299" s="567"/>
      <c r="P299" s="567"/>
      <c r="Q299" s="567"/>
      <c r="R299" s="567"/>
      <c r="S299" s="567"/>
      <c r="T299" s="567"/>
      <c r="U299" s="566"/>
      <c r="V299" s="566"/>
      <c r="W299" s="566"/>
      <c r="X299" s="1204"/>
      <c r="Y299" s="1204"/>
    </row>
    <row r="300" spans="1:25" s="35" customFormat="1">
      <c r="A300" s="18"/>
      <c r="B300" s="18"/>
      <c r="C300" s="18"/>
      <c r="D300" s="18"/>
      <c r="E300" s="18"/>
      <c r="F300" s="18"/>
      <c r="G300" s="18"/>
      <c r="H300" s="18"/>
      <c r="I300" s="18"/>
      <c r="J300" s="18"/>
      <c r="K300" s="566"/>
      <c r="L300" s="567"/>
      <c r="M300" s="567"/>
      <c r="N300" s="567"/>
      <c r="O300" s="567"/>
      <c r="P300" s="567"/>
      <c r="Q300" s="567"/>
      <c r="R300" s="567"/>
      <c r="S300" s="567"/>
      <c r="T300" s="567"/>
      <c r="U300" s="566"/>
      <c r="V300" s="566"/>
      <c r="W300" s="566"/>
      <c r="X300" s="1204"/>
      <c r="Y300" s="1204"/>
    </row>
    <row r="301" spans="1:25" s="35" customFormat="1">
      <c r="A301" s="18"/>
      <c r="B301" s="18"/>
      <c r="C301" s="18"/>
      <c r="D301" s="18"/>
      <c r="E301" s="18"/>
      <c r="F301" s="18"/>
      <c r="G301" s="18"/>
      <c r="H301" s="18"/>
      <c r="I301" s="18"/>
      <c r="J301" s="18"/>
      <c r="K301" s="566"/>
      <c r="L301" s="567"/>
      <c r="M301" s="567"/>
      <c r="N301" s="567"/>
      <c r="O301" s="567"/>
      <c r="P301" s="567"/>
      <c r="Q301" s="567"/>
      <c r="R301" s="567"/>
      <c r="S301" s="567"/>
      <c r="T301" s="567"/>
      <c r="U301" s="566"/>
      <c r="V301" s="566"/>
      <c r="W301" s="566"/>
      <c r="X301" s="1204"/>
      <c r="Y301" s="1204"/>
    </row>
    <row r="302" spans="1:25" s="35" customFormat="1">
      <c r="A302" s="18"/>
      <c r="B302" s="18"/>
      <c r="C302" s="18"/>
      <c r="D302" s="18"/>
      <c r="E302" s="18"/>
      <c r="F302" s="18"/>
      <c r="G302" s="18"/>
      <c r="H302" s="18"/>
      <c r="I302" s="18"/>
      <c r="J302" s="18"/>
      <c r="K302" s="566"/>
      <c r="L302" s="567"/>
      <c r="M302" s="567"/>
      <c r="N302" s="567"/>
      <c r="O302" s="567"/>
      <c r="P302" s="567"/>
      <c r="Q302" s="567"/>
      <c r="R302" s="567"/>
      <c r="S302" s="567"/>
      <c r="T302" s="567"/>
      <c r="U302" s="566"/>
      <c r="V302" s="566"/>
      <c r="W302" s="566"/>
      <c r="X302" s="1204"/>
      <c r="Y302" s="1204"/>
    </row>
    <row r="303" spans="1:25" s="35" customFormat="1">
      <c r="A303" s="18"/>
      <c r="B303" s="18"/>
      <c r="C303" s="18"/>
      <c r="D303" s="18"/>
      <c r="E303" s="18"/>
      <c r="F303" s="18"/>
      <c r="G303" s="18"/>
      <c r="H303" s="18"/>
      <c r="I303" s="18"/>
      <c r="J303" s="18"/>
      <c r="K303" s="566"/>
      <c r="L303" s="567"/>
      <c r="M303" s="567"/>
      <c r="N303" s="567"/>
      <c r="O303" s="567"/>
      <c r="P303" s="567"/>
      <c r="Q303" s="567"/>
      <c r="R303" s="567"/>
      <c r="S303" s="567"/>
      <c r="T303" s="567"/>
      <c r="U303" s="566"/>
      <c r="V303" s="566"/>
      <c r="W303" s="566"/>
      <c r="X303" s="1204"/>
      <c r="Y303" s="1204"/>
    </row>
    <row r="304" spans="1:25" s="35" customFormat="1">
      <c r="A304" s="18"/>
      <c r="B304" s="18"/>
      <c r="C304" s="18"/>
      <c r="D304" s="18"/>
      <c r="E304" s="18"/>
      <c r="F304" s="18"/>
      <c r="G304" s="18"/>
      <c r="H304" s="18"/>
      <c r="I304" s="18"/>
      <c r="J304" s="18"/>
      <c r="K304" s="566"/>
      <c r="L304" s="567"/>
      <c r="M304" s="567"/>
      <c r="N304" s="567"/>
      <c r="O304" s="567"/>
      <c r="P304" s="567"/>
      <c r="Q304" s="567"/>
      <c r="R304" s="567"/>
      <c r="S304" s="567"/>
      <c r="T304" s="567"/>
      <c r="U304" s="566"/>
      <c r="V304" s="566"/>
      <c r="W304" s="566"/>
      <c r="X304" s="1204"/>
      <c r="Y304" s="1204"/>
    </row>
    <row r="305" spans="1:25" s="35" customFormat="1">
      <c r="A305" s="18"/>
      <c r="B305" s="18"/>
      <c r="C305" s="18"/>
      <c r="D305" s="18"/>
      <c r="E305" s="18"/>
      <c r="F305" s="18"/>
      <c r="G305" s="18"/>
      <c r="H305" s="18"/>
      <c r="I305" s="18"/>
      <c r="J305" s="18"/>
      <c r="K305" s="566"/>
      <c r="L305" s="567"/>
      <c r="M305" s="567"/>
      <c r="N305" s="567"/>
      <c r="O305" s="567"/>
      <c r="P305" s="567"/>
      <c r="Q305" s="567"/>
      <c r="R305" s="567"/>
      <c r="S305" s="567"/>
      <c r="T305" s="567"/>
      <c r="U305" s="566"/>
      <c r="V305" s="566"/>
      <c r="W305" s="566"/>
      <c r="X305" s="1204"/>
      <c r="Y305" s="1204"/>
    </row>
    <row r="306" spans="1:25" s="35" customFormat="1">
      <c r="A306" s="18"/>
      <c r="B306" s="18"/>
      <c r="C306" s="18"/>
      <c r="D306" s="18"/>
      <c r="E306" s="18"/>
      <c r="F306" s="18"/>
      <c r="G306" s="18"/>
      <c r="H306" s="18"/>
      <c r="I306" s="18"/>
      <c r="J306" s="18"/>
      <c r="K306" s="566"/>
      <c r="L306" s="567"/>
      <c r="M306" s="567"/>
      <c r="N306" s="567"/>
      <c r="O306" s="567"/>
      <c r="P306" s="567"/>
      <c r="Q306" s="567"/>
      <c r="R306" s="567"/>
      <c r="S306" s="567"/>
      <c r="T306" s="567"/>
      <c r="U306" s="566"/>
      <c r="V306" s="566"/>
      <c r="W306" s="566"/>
      <c r="X306" s="1204"/>
      <c r="Y306" s="1204"/>
    </row>
    <row r="307" spans="1:25" s="35" customFormat="1">
      <c r="A307" s="18"/>
      <c r="B307" s="18"/>
      <c r="C307" s="18"/>
      <c r="D307" s="18"/>
      <c r="E307" s="18"/>
      <c r="F307" s="18"/>
      <c r="G307" s="18"/>
      <c r="H307" s="18"/>
      <c r="I307" s="18"/>
      <c r="J307" s="18"/>
      <c r="K307" s="566"/>
      <c r="L307" s="567"/>
      <c r="M307" s="567"/>
      <c r="N307" s="567"/>
      <c r="O307" s="567"/>
      <c r="P307" s="567"/>
      <c r="Q307" s="567"/>
      <c r="R307" s="567"/>
      <c r="S307" s="567"/>
      <c r="T307" s="567"/>
      <c r="U307" s="566"/>
      <c r="V307" s="566"/>
      <c r="W307" s="566"/>
      <c r="X307" s="1204"/>
      <c r="Y307" s="1204"/>
    </row>
    <row r="308" spans="1:25" s="35" customFormat="1">
      <c r="A308" s="18"/>
      <c r="B308" s="18"/>
      <c r="C308" s="18"/>
      <c r="D308" s="18"/>
      <c r="E308" s="18"/>
      <c r="F308" s="18"/>
      <c r="G308" s="18"/>
      <c r="H308" s="18"/>
      <c r="I308" s="18"/>
      <c r="J308" s="18"/>
      <c r="K308" s="566"/>
      <c r="L308" s="567"/>
      <c r="M308" s="567"/>
      <c r="N308" s="567"/>
      <c r="O308" s="567"/>
      <c r="P308" s="567"/>
      <c r="Q308" s="567"/>
      <c r="R308" s="567"/>
      <c r="S308" s="567"/>
      <c r="T308" s="567"/>
      <c r="U308" s="566"/>
      <c r="V308" s="566"/>
      <c r="W308" s="566"/>
      <c r="X308" s="1204"/>
      <c r="Y308" s="1204"/>
    </row>
    <row r="309" spans="1:25" s="35" customFormat="1">
      <c r="A309" s="18"/>
      <c r="B309" s="18"/>
      <c r="C309" s="18"/>
      <c r="D309" s="18"/>
      <c r="E309" s="18"/>
      <c r="F309" s="18"/>
      <c r="G309" s="18"/>
      <c r="H309" s="18"/>
      <c r="I309" s="18"/>
      <c r="J309" s="18"/>
      <c r="K309" s="566"/>
      <c r="L309" s="567"/>
      <c r="M309" s="567"/>
      <c r="N309" s="567"/>
      <c r="O309" s="567"/>
      <c r="P309" s="567"/>
      <c r="Q309" s="567"/>
      <c r="R309" s="567"/>
      <c r="S309" s="567"/>
      <c r="T309" s="567"/>
      <c r="U309" s="566"/>
      <c r="V309" s="566"/>
      <c r="W309" s="566"/>
      <c r="X309" s="1204"/>
      <c r="Y309" s="1204"/>
    </row>
    <row r="310" spans="1:25" s="35" customFormat="1">
      <c r="A310" s="18"/>
      <c r="B310" s="18"/>
      <c r="C310" s="18"/>
      <c r="D310" s="18"/>
      <c r="E310" s="18"/>
      <c r="F310" s="18"/>
      <c r="G310" s="18"/>
      <c r="H310" s="18"/>
      <c r="I310" s="18"/>
      <c r="J310" s="18"/>
      <c r="K310" s="566"/>
      <c r="L310" s="567"/>
      <c r="M310" s="567"/>
      <c r="N310" s="567"/>
      <c r="O310" s="567"/>
      <c r="P310" s="567"/>
      <c r="Q310" s="567"/>
      <c r="R310" s="567"/>
      <c r="S310" s="567"/>
      <c r="T310" s="567"/>
      <c r="U310" s="566"/>
      <c r="V310" s="566"/>
      <c r="W310" s="566"/>
      <c r="X310" s="1204"/>
      <c r="Y310" s="1204"/>
    </row>
    <row r="311" spans="1:25" s="35" customFormat="1">
      <c r="A311" s="18"/>
      <c r="B311" s="18"/>
      <c r="C311" s="18"/>
      <c r="D311" s="18"/>
      <c r="E311" s="18"/>
      <c r="F311" s="18"/>
      <c r="G311" s="18"/>
      <c r="H311" s="18"/>
      <c r="I311" s="18"/>
      <c r="J311" s="18"/>
      <c r="K311" s="566"/>
      <c r="L311" s="567"/>
      <c r="M311" s="567"/>
      <c r="N311" s="567"/>
      <c r="O311" s="567"/>
      <c r="P311" s="567"/>
      <c r="Q311" s="567"/>
      <c r="R311" s="567"/>
      <c r="S311" s="567"/>
      <c r="T311" s="567"/>
      <c r="U311" s="566"/>
      <c r="V311" s="566"/>
      <c r="W311" s="566"/>
      <c r="X311" s="1204"/>
      <c r="Y311" s="1204"/>
    </row>
    <row r="312" spans="1:25" s="35" customFormat="1">
      <c r="A312" s="18"/>
      <c r="B312" s="18"/>
      <c r="C312" s="18"/>
      <c r="D312" s="18"/>
      <c r="E312" s="18"/>
      <c r="F312" s="18"/>
      <c r="G312" s="18"/>
      <c r="H312" s="18"/>
      <c r="I312" s="18"/>
      <c r="J312" s="18"/>
      <c r="K312" s="566"/>
      <c r="L312" s="567"/>
      <c r="M312" s="567"/>
      <c r="N312" s="567"/>
      <c r="O312" s="567"/>
      <c r="P312" s="567"/>
      <c r="Q312" s="567"/>
      <c r="R312" s="567"/>
      <c r="S312" s="567"/>
      <c r="T312" s="567"/>
      <c r="U312" s="566"/>
      <c r="V312" s="566"/>
      <c r="W312" s="566"/>
      <c r="X312" s="1204"/>
      <c r="Y312" s="1204"/>
    </row>
    <row r="313" spans="1:25" s="35" customFormat="1">
      <c r="A313" s="18"/>
      <c r="B313" s="18"/>
      <c r="C313" s="18"/>
      <c r="D313" s="18"/>
      <c r="E313" s="18"/>
      <c r="F313" s="18"/>
      <c r="G313" s="18"/>
      <c r="H313" s="18"/>
      <c r="I313" s="18"/>
      <c r="J313" s="18"/>
      <c r="K313" s="566"/>
      <c r="L313" s="567"/>
      <c r="M313" s="567"/>
      <c r="N313" s="567"/>
      <c r="O313" s="567"/>
      <c r="P313" s="567"/>
      <c r="Q313" s="567"/>
      <c r="R313" s="567"/>
      <c r="S313" s="567"/>
      <c r="T313" s="567"/>
      <c r="U313" s="566"/>
      <c r="V313" s="566"/>
      <c r="W313" s="566"/>
      <c r="X313" s="1204"/>
      <c r="Y313" s="1204"/>
    </row>
    <row r="314" spans="1:25" s="35" customFormat="1">
      <c r="A314" s="18"/>
      <c r="B314" s="18"/>
      <c r="C314" s="18"/>
      <c r="D314" s="18"/>
      <c r="E314" s="18"/>
      <c r="F314" s="18"/>
      <c r="G314" s="18"/>
      <c r="H314" s="18"/>
      <c r="I314" s="18"/>
      <c r="J314" s="18"/>
      <c r="K314" s="566"/>
      <c r="L314" s="567"/>
      <c r="M314" s="567"/>
      <c r="N314" s="567"/>
      <c r="O314" s="567"/>
      <c r="P314" s="567"/>
      <c r="Q314" s="567"/>
      <c r="R314" s="567"/>
      <c r="S314" s="567"/>
      <c r="T314" s="567"/>
      <c r="U314" s="566"/>
      <c r="V314" s="566"/>
      <c r="W314" s="566"/>
      <c r="X314" s="1204"/>
      <c r="Y314" s="1204"/>
    </row>
    <row r="315" spans="1:25" s="35" customFormat="1">
      <c r="A315" s="18"/>
      <c r="B315" s="18"/>
      <c r="C315" s="18"/>
      <c r="D315" s="18"/>
      <c r="E315" s="18"/>
      <c r="F315" s="18"/>
      <c r="G315" s="18"/>
      <c r="H315" s="18"/>
      <c r="I315" s="18"/>
      <c r="J315" s="18"/>
      <c r="K315" s="566"/>
      <c r="L315" s="567"/>
      <c r="M315" s="567"/>
      <c r="N315" s="567"/>
      <c r="O315" s="567"/>
      <c r="P315" s="567"/>
      <c r="Q315" s="567"/>
      <c r="R315" s="567"/>
      <c r="S315" s="567"/>
      <c r="T315" s="567"/>
      <c r="U315" s="566"/>
      <c r="V315" s="566"/>
      <c r="W315" s="566"/>
      <c r="X315" s="1204"/>
      <c r="Y315" s="1204"/>
    </row>
    <row r="316" spans="1:25" s="35" customFormat="1">
      <c r="A316" s="18"/>
      <c r="B316" s="18"/>
      <c r="C316" s="18"/>
      <c r="D316" s="18"/>
      <c r="E316" s="18"/>
      <c r="F316" s="18"/>
      <c r="G316" s="18"/>
      <c r="H316" s="18"/>
      <c r="I316" s="18"/>
      <c r="J316" s="18"/>
      <c r="K316" s="566"/>
      <c r="L316" s="567"/>
      <c r="M316" s="567"/>
      <c r="N316" s="567"/>
      <c r="O316" s="567"/>
      <c r="P316" s="567"/>
      <c r="Q316" s="567"/>
      <c r="R316" s="567"/>
      <c r="S316" s="567"/>
      <c r="T316" s="567"/>
      <c r="U316" s="566"/>
      <c r="V316" s="566"/>
      <c r="W316" s="566"/>
      <c r="X316" s="1204"/>
      <c r="Y316" s="1204"/>
    </row>
    <row r="317" spans="1:25" s="35" customFormat="1">
      <c r="A317" s="18"/>
      <c r="B317" s="18"/>
      <c r="C317" s="18"/>
      <c r="D317" s="18"/>
      <c r="E317" s="18"/>
      <c r="F317" s="18"/>
      <c r="G317" s="18"/>
      <c r="H317" s="18"/>
      <c r="I317" s="18"/>
      <c r="J317" s="18"/>
      <c r="K317" s="566"/>
      <c r="L317" s="567"/>
      <c r="M317" s="567"/>
      <c r="N317" s="567"/>
      <c r="O317" s="567"/>
      <c r="P317" s="567"/>
      <c r="Q317" s="567"/>
      <c r="R317" s="567"/>
      <c r="S317" s="567"/>
      <c r="T317" s="567"/>
      <c r="U317" s="566"/>
      <c r="V317" s="566"/>
      <c r="W317" s="566"/>
      <c r="X317" s="1204"/>
      <c r="Y317" s="1204"/>
    </row>
    <row r="318" spans="1:25" s="35" customFormat="1">
      <c r="A318" s="18"/>
      <c r="B318" s="18"/>
      <c r="C318" s="18"/>
      <c r="D318" s="18"/>
      <c r="E318" s="18"/>
      <c r="F318" s="18"/>
      <c r="G318" s="18"/>
      <c r="H318" s="18"/>
      <c r="I318" s="18"/>
      <c r="J318" s="18"/>
      <c r="K318" s="566"/>
      <c r="L318" s="567"/>
      <c r="M318" s="567"/>
      <c r="N318" s="567"/>
      <c r="O318" s="567"/>
      <c r="P318" s="567"/>
      <c r="Q318" s="567"/>
      <c r="R318" s="567"/>
      <c r="S318" s="567"/>
      <c r="T318" s="567"/>
      <c r="U318" s="566"/>
      <c r="V318" s="566"/>
      <c r="W318" s="566"/>
      <c r="X318" s="1204"/>
      <c r="Y318" s="1204"/>
    </row>
    <row r="319" spans="1:25" s="35" customFormat="1">
      <c r="A319" s="18"/>
      <c r="B319" s="18"/>
      <c r="C319" s="18"/>
      <c r="D319" s="18"/>
      <c r="E319" s="18"/>
      <c r="F319" s="18"/>
      <c r="G319" s="18"/>
      <c r="H319" s="18"/>
      <c r="I319" s="18"/>
      <c r="J319" s="18"/>
      <c r="K319" s="566"/>
      <c r="L319" s="567"/>
      <c r="M319" s="567"/>
      <c r="N319" s="567"/>
      <c r="O319" s="567"/>
      <c r="P319" s="567"/>
      <c r="Q319" s="567"/>
      <c r="R319" s="567"/>
      <c r="S319" s="567"/>
      <c r="T319" s="567"/>
      <c r="U319" s="566"/>
      <c r="V319" s="566"/>
      <c r="W319" s="566"/>
      <c r="X319" s="1204"/>
      <c r="Y319" s="1204"/>
    </row>
    <row r="320" spans="1:25" s="35" customFormat="1">
      <c r="A320" s="18"/>
      <c r="B320" s="18"/>
      <c r="C320" s="18"/>
      <c r="D320" s="18"/>
      <c r="E320" s="18"/>
      <c r="F320" s="18"/>
      <c r="G320" s="18"/>
      <c r="H320" s="18"/>
      <c r="I320" s="18"/>
      <c r="J320" s="18"/>
      <c r="K320" s="566"/>
      <c r="L320" s="567"/>
      <c r="M320" s="567"/>
      <c r="N320" s="567"/>
      <c r="O320" s="567"/>
      <c r="P320" s="567"/>
      <c r="Q320" s="567"/>
      <c r="R320" s="567"/>
      <c r="S320" s="567"/>
      <c r="T320" s="567"/>
      <c r="U320" s="566"/>
      <c r="V320" s="566"/>
      <c r="W320" s="566"/>
      <c r="X320" s="1204"/>
      <c r="Y320" s="1204"/>
    </row>
    <row r="321" spans="1:25" s="35" customFormat="1">
      <c r="A321" s="18"/>
      <c r="B321" s="18"/>
      <c r="C321" s="18"/>
      <c r="D321" s="18"/>
      <c r="E321" s="18"/>
      <c r="F321" s="18"/>
      <c r="G321" s="18"/>
      <c r="H321" s="18"/>
      <c r="I321" s="18"/>
      <c r="J321" s="18"/>
      <c r="K321" s="566"/>
      <c r="L321" s="567"/>
      <c r="M321" s="567"/>
      <c r="N321" s="567"/>
      <c r="O321" s="567"/>
      <c r="P321" s="567"/>
      <c r="Q321" s="567"/>
      <c r="R321" s="567"/>
      <c r="S321" s="567"/>
      <c r="T321" s="567"/>
      <c r="U321" s="566"/>
      <c r="V321" s="566"/>
      <c r="W321" s="566"/>
      <c r="X321" s="1204"/>
      <c r="Y321" s="1204"/>
    </row>
    <row r="322" spans="1:25" s="35" customFormat="1">
      <c r="A322" s="18"/>
      <c r="B322" s="18"/>
      <c r="C322" s="18"/>
      <c r="D322" s="18"/>
      <c r="E322" s="18"/>
      <c r="F322" s="18"/>
      <c r="G322" s="18"/>
      <c r="H322" s="18"/>
      <c r="I322" s="18"/>
      <c r="J322" s="18"/>
      <c r="K322" s="566"/>
      <c r="L322" s="567"/>
      <c r="M322" s="567"/>
      <c r="N322" s="567"/>
      <c r="O322" s="567"/>
      <c r="P322" s="567"/>
      <c r="Q322" s="567"/>
      <c r="R322" s="567"/>
      <c r="S322" s="567"/>
      <c r="T322" s="567"/>
      <c r="U322" s="566"/>
      <c r="V322" s="566"/>
      <c r="W322" s="566"/>
      <c r="X322" s="1204"/>
      <c r="Y322" s="1204"/>
    </row>
    <row r="323" spans="1:25" s="35" customFormat="1">
      <c r="A323" s="18"/>
      <c r="B323" s="18"/>
      <c r="C323" s="18"/>
      <c r="D323" s="18"/>
      <c r="E323" s="18"/>
      <c r="F323" s="18"/>
      <c r="G323" s="18"/>
      <c r="H323" s="18"/>
      <c r="I323" s="18"/>
      <c r="J323" s="18"/>
      <c r="K323" s="566"/>
      <c r="L323" s="567"/>
      <c r="M323" s="567"/>
      <c r="N323" s="567"/>
      <c r="O323" s="567"/>
      <c r="P323" s="567"/>
      <c r="Q323" s="567"/>
      <c r="R323" s="567"/>
      <c r="S323" s="567"/>
      <c r="T323" s="567"/>
      <c r="U323" s="566"/>
      <c r="V323" s="566"/>
      <c r="W323" s="566"/>
      <c r="X323" s="1204"/>
      <c r="Y323" s="1204"/>
    </row>
    <row r="324" spans="1:25" s="35" customFormat="1">
      <c r="A324" s="18"/>
      <c r="B324" s="18"/>
      <c r="C324" s="18"/>
      <c r="D324" s="18"/>
      <c r="E324" s="18"/>
      <c r="F324" s="18"/>
      <c r="G324" s="18"/>
      <c r="H324" s="18"/>
      <c r="I324" s="18"/>
      <c r="J324" s="18"/>
      <c r="K324" s="566"/>
      <c r="L324" s="567"/>
      <c r="M324" s="567"/>
      <c r="N324" s="567"/>
      <c r="O324" s="567"/>
      <c r="P324" s="567"/>
      <c r="Q324" s="567"/>
      <c r="R324" s="567"/>
      <c r="S324" s="567"/>
      <c r="T324" s="567"/>
      <c r="U324" s="566"/>
      <c r="V324" s="566"/>
      <c r="W324" s="566"/>
      <c r="X324" s="1204"/>
      <c r="Y324" s="1204"/>
    </row>
    <row r="325" spans="1:25" s="35" customFormat="1">
      <c r="A325" s="18"/>
      <c r="B325" s="18"/>
      <c r="C325" s="18"/>
      <c r="D325" s="18"/>
      <c r="E325" s="18"/>
      <c r="F325" s="18"/>
      <c r="G325" s="18"/>
      <c r="H325" s="18"/>
      <c r="I325" s="18"/>
      <c r="J325" s="18"/>
      <c r="K325" s="566"/>
      <c r="L325" s="567"/>
      <c r="M325" s="567"/>
      <c r="N325" s="567"/>
      <c r="O325" s="567"/>
      <c r="P325" s="567"/>
      <c r="Q325" s="567"/>
      <c r="R325" s="567"/>
      <c r="S325" s="567"/>
      <c r="T325" s="567"/>
      <c r="U325" s="566"/>
      <c r="V325" s="566"/>
      <c r="W325" s="566"/>
      <c r="X325" s="1204"/>
      <c r="Y325" s="1204"/>
    </row>
    <row r="326" spans="1:25" s="35" customFormat="1">
      <c r="A326" s="18"/>
      <c r="B326" s="18"/>
      <c r="C326" s="18"/>
      <c r="D326" s="18"/>
      <c r="E326" s="18"/>
      <c r="F326" s="18"/>
      <c r="G326" s="18"/>
      <c r="H326" s="18"/>
      <c r="I326" s="18"/>
      <c r="J326" s="18"/>
      <c r="K326" s="566"/>
      <c r="L326" s="567"/>
      <c r="M326" s="567"/>
      <c r="N326" s="567"/>
      <c r="O326" s="567"/>
      <c r="P326" s="567"/>
      <c r="Q326" s="567"/>
      <c r="R326" s="567"/>
      <c r="S326" s="567"/>
      <c r="T326" s="567"/>
      <c r="U326" s="566"/>
      <c r="V326" s="566"/>
      <c r="W326" s="566"/>
      <c r="X326" s="1204"/>
      <c r="Y326" s="1204"/>
    </row>
    <row r="327" spans="1:25" s="35" customFormat="1">
      <c r="A327" s="18"/>
      <c r="B327" s="18"/>
      <c r="C327" s="18"/>
      <c r="D327" s="18"/>
      <c r="E327" s="18"/>
      <c r="F327" s="18"/>
      <c r="G327" s="18"/>
      <c r="H327" s="18"/>
      <c r="I327" s="18"/>
      <c r="J327" s="18"/>
      <c r="K327" s="566"/>
      <c r="L327" s="567"/>
      <c r="M327" s="567"/>
      <c r="N327" s="567"/>
      <c r="O327" s="567"/>
      <c r="P327" s="567"/>
      <c r="Q327" s="567"/>
      <c r="R327" s="567"/>
      <c r="S327" s="567"/>
      <c r="T327" s="567"/>
      <c r="U327" s="566"/>
      <c r="V327" s="566"/>
      <c r="W327" s="566"/>
      <c r="X327" s="1204"/>
      <c r="Y327" s="1204"/>
    </row>
    <row r="328" spans="1:25" s="35" customFormat="1">
      <c r="A328" s="18"/>
      <c r="B328" s="18"/>
      <c r="C328" s="18"/>
      <c r="D328" s="18"/>
      <c r="E328" s="18"/>
      <c r="F328" s="18"/>
      <c r="G328" s="18"/>
      <c r="H328" s="18"/>
      <c r="I328" s="18"/>
      <c r="J328" s="18"/>
      <c r="K328" s="566"/>
      <c r="L328" s="567"/>
      <c r="M328" s="567"/>
      <c r="N328" s="567"/>
      <c r="O328" s="567"/>
      <c r="P328" s="567"/>
      <c r="Q328" s="567"/>
      <c r="R328" s="567"/>
      <c r="S328" s="567"/>
      <c r="T328" s="567"/>
      <c r="U328" s="566"/>
      <c r="V328" s="566"/>
      <c r="W328" s="566"/>
      <c r="X328" s="1204"/>
      <c r="Y328" s="1204"/>
    </row>
    <row r="329" spans="1:25" s="35" customFormat="1">
      <c r="A329" s="18"/>
      <c r="B329" s="18"/>
      <c r="C329" s="18"/>
      <c r="D329" s="18"/>
      <c r="E329" s="18"/>
      <c r="F329" s="18"/>
      <c r="G329" s="18"/>
      <c r="H329" s="18"/>
      <c r="I329" s="18"/>
      <c r="J329" s="18"/>
      <c r="K329" s="566"/>
      <c r="L329" s="567"/>
      <c r="M329" s="567"/>
      <c r="N329" s="567"/>
      <c r="O329" s="567"/>
      <c r="P329" s="567"/>
      <c r="Q329" s="567"/>
      <c r="R329" s="567"/>
      <c r="S329" s="567"/>
      <c r="T329" s="567"/>
      <c r="U329" s="566"/>
      <c r="V329" s="566"/>
      <c r="W329" s="566"/>
      <c r="X329" s="1204"/>
      <c r="Y329" s="1204"/>
    </row>
    <row r="330" spans="1:25" s="35" customFormat="1">
      <c r="A330" s="18"/>
      <c r="B330" s="18"/>
      <c r="C330" s="18"/>
      <c r="D330" s="18"/>
      <c r="E330" s="18"/>
      <c r="F330" s="18"/>
      <c r="G330" s="18"/>
      <c r="H330" s="18"/>
      <c r="I330" s="18"/>
      <c r="J330" s="18"/>
      <c r="K330" s="566"/>
      <c r="L330" s="567"/>
      <c r="M330" s="567"/>
      <c r="N330" s="567"/>
      <c r="O330" s="567"/>
      <c r="P330" s="567"/>
      <c r="Q330" s="567"/>
      <c r="R330" s="567"/>
      <c r="S330" s="567"/>
      <c r="T330" s="567"/>
      <c r="U330" s="566"/>
      <c r="V330" s="566"/>
      <c r="W330" s="566"/>
      <c r="X330" s="1204"/>
      <c r="Y330" s="1204"/>
    </row>
    <row r="331" spans="1:25" s="35" customFormat="1">
      <c r="A331" s="18"/>
      <c r="B331" s="18"/>
      <c r="C331" s="18"/>
      <c r="D331" s="18"/>
      <c r="E331" s="18"/>
      <c r="F331" s="18"/>
      <c r="G331" s="18"/>
      <c r="H331" s="18"/>
      <c r="I331" s="18"/>
      <c r="J331" s="18"/>
      <c r="K331" s="566"/>
      <c r="L331" s="567"/>
      <c r="M331" s="567"/>
      <c r="N331" s="567"/>
      <c r="O331" s="567"/>
      <c r="P331" s="567"/>
      <c r="Q331" s="567"/>
      <c r="R331" s="567"/>
      <c r="S331" s="567"/>
      <c r="T331" s="567"/>
      <c r="U331" s="566"/>
      <c r="V331" s="566"/>
      <c r="W331" s="566"/>
      <c r="X331" s="1204"/>
      <c r="Y331" s="1204"/>
    </row>
    <row r="332" spans="1:25" s="35" customFormat="1">
      <c r="A332" s="18"/>
      <c r="B332" s="18"/>
      <c r="C332" s="18"/>
      <c r="D332" s="18"/>
      <c r="E332" s="18"/>
      <c r="F332" s="18"/>
      <c r="G332" s="18"/>
      <c r="H332" s="18"/>
      <c r="I332" s="18"/>
      <c r="J332" s="18"/>
      <c r="K332" s="566"/>
      <c r="L332" s="567"/>
      <c r="M332" s="567"/>
      <c r="N332" s="567"/>
      <c r="O332" s="567"/>
      <c r="P332" s="567"/>
      <c r="Q332" s="567"/>
      <c r="R332" s="567"/>
      <c r="S332" s="567"/>
      <c r="T332" s="567"/>
      <c r="U332" s="566"/>
      <c r="V332" s="566"/>
      <c r="W332" s="566"/>
      <c r="X332" s="1204"/>
      <c r="Y332" s="1204"/>
    </row>
    <row r="333" spans="1:25" s="35" customFormat="1">
      <c r="A333" s="18"/>
      <c r="B333" s="18"/>
      <c r="C333" s="18"/>
      <c r="D333" s="18"/>
      <c r="E333" s="18"/>
      <c r="F333" s="18"/>
      <c r="G333" s="18"/>
      <c r="H333" s="18"/>
      <c r="I333" s="18"/>
      <c r="J333" s="18"/>
      <c r="K333" s="566"/>
      <c r="L333" s="567"/>
      <c r="M333" s="567"/>
      <c r="N333" s="567"/>
      <c r="O333" s="567"/>
      <c r="P333" s="567"/>
      <c r="Q333" s="567"/>
      <c r="R333" s="567"/>
      <c r="S333" s="567"/>
      <c r="T333" s="567"/>
      <c r="U333" s="566"/>
      <c r="V333" s="566"/>
      <c r="W333" s="566"/>
      <c r="X333" s="1204"/>
      <c r="Y333" s="1204"/>
    </row>
    <row r="334" spans="1:25" s="35" customFormat="1">
      <c r="A334" s="18"/>
      <c r="B334" s="18"/>
      <c r="C334" s="18"/>
      <c r="D334" s="18"/>
      <c r="E334" s="18"/>
      <c r="F334" s="18"/>
      <c r="G334" s="18"/>
      <c r="H334" s="18"/>
      <c r="I334" s="18"/>
      <c r="J334" s="18"/>
      <c r="K334" s="566"/>
      <c r="L334" s="567"/>
      <c r="M334" s="567"/>
      <c r="N334" s="567"/>
      <c r="O334" s="567"/>
      <c r="P334" s="567"/>
      <c r="Q334" s="567"/>
      <c r="R334" s="567"/>
      <c r="S334" s="567"/>
      <c r="T334" s="567"/>
      <c r="U334" s="566"/>
      <c r="V334" s="566"/>
      <c r="W334" s="566"/>
      <c r="X334" s="1204"/>
      <c r="Y334" s="1204"/>
    </row>
    <row r="335" spans="1:25" s="35" customFormat="1">
      <c r="A335" s="18"/>
      <c r="B335" s="18"/>
      <c r="C335" s="18"/>
      <c r="D335" s="18"/>
      <c r="E335" s="18"/>
      <c r="F335" s="18"/>
      <c r="G335" s="18"/>
      <c r="H335" s="18"/>
      <c r="I335" s="18"/>
      <c r="J335" s="18"/>
      <c r="K335" s="566"/>
      <c r="L335" s="567"/>
      <c r="M335" s="567"/>
      <c r="N335" s="567"/>
      <c r="O335" s="567"/>
      <c r="P335" s="567"/>
      <c r="Q335" s="567"/>
      <c r="R335" s="567"/>
      <c r="S335" s="567"/>
      <c r="T335" s="567"/>
      <c r="U335" s="566"/>
      <c r="V335" s="566"/>
      <c r="W335" s="566"/>
      <c r="X335" s="1204"/>
      <c r="Y335" s="1204"/>
    </row>
    <row r="336" spans="1:25" s="35" customFormat="1">
      <c r="A336" s="18"/>
      <c r="B336" s="18"/>
      <c r="C336" s="18"/>
      <c r="D336" s="18"/>
      <c r="E336" s="18"/>
      <c r="F336" s="18"/>
      <c r="G336" s="18"/>
      <c r="H336" s="18"/>
      <c r="I336" s="18"/>
      <c r="J336" s="18"/>
      <c r="K336" s="566"/>
      <c r="L336" s="567"/>
      <c r="M336" s="567"/>
      <c r="N336" s="567"/>
      <c r="O336" s="567"/>
      <c r="P336" s="567"/>
      <c r="Q336" s="567"/>
      <c r="R336" s="567"/>
      <c r="S336" s="567"/>
      <c r="T336" s="567"/>
      <c r="U336" s="566"/>
      <c r="V336" s="566"/>
      <c r="W336" s="566"/>
      <c r="X336" s="1204"/>
      <c r="Y336" s="1204"/>
    </row>
    <row r="337" spans="1:25" s="35" customFormat="1">
      <c r="A337" s="18"/>
      <c r="B337" s="18"/>
      <c r="C337" s="18"/>
      <c r="D337" s="18"/>
      <c r="E337" s="18"/>
      <c r="F337" s="18"/>
      <c r="G337" s="18"/>
      <c r="H337" s="18"/>
      <c r="I337" s="18"/>
      <c r="J337" s="18"/>
      <c r="K337" s="566"/>
      <c r="L337" s="567"/>
      <c r="M337" s="567"/>
      <c r="N337" s="567"/>
      <c r="O337" s="567"/>
      <c r="P337" s="567"/>
      <c r="Q337" s="567"/>
      <c r="R337" s="567"/>
      <c r="S337" s="567"/>
      <c r="T337" s="567"/>
      <c r="U337" s="566"/>
      <c r="V337" s="566"/>
      <c r="W337" s="566"/>
      <c r="X337" s="1204"/>
      <c r="Y337" s="1204"/>
    </row>
    <row r="338" spans="1:25" s="35" customFormat="1">
      <c r="A338" s="18"/>
      <c r="B338" s="18"/>
      <c r="C338" s="18"/>
      <c r="D338" s="18"/>
      <c r="E338" s="18"/>
      <c r="F338" s="18"/>
      <c r="G338" s="18"/>
      <c r="H338" s="18"/>
      <c r="I338" s="18"/>
      <c r="J338" s="18"/>
      <c r="K338" s="566"/>
      <c r="L338" s="567"/>
      <c r="M338" s="567"/>
      <c r="N338" s="567"/>
      <c r="O338" s="567"/>
      <c r="P338" s="567"/>
      <c r="Q338" s="567"/>
      <c r="R338" s="567"/>
      <c r="S338" s="567"/>
      <c r="T338" s="567"/>
      <c r="U338" s="566"/>
      <c r="V338" s="566"/>
      <c r="W338" s="566"/>
      <c r="X338" s="1204"/>
      <c r="Y338" s="1204"/>
    </row>
    <row r="339" spans="1:25" s="35" customFormat="1">
      <c r="A339" s="18"/>
      <c r="B339" s="18"/>
      <c r="C339" s="18"/>
      <c r="D339" s="18"/>
      <c r="E339" s="18"/>
      <c r="F339" s="18"/>
      <c r="G339" s="18"/>
      <c r="H339" s="18"/>
      <c r="I339" s="18"/>
      <c r="J339" s="18"/>
      <c r="K339" s="566"/>
      <c r="L339" s="567"/>
      <c r="M339" s="567"/>
      <c r="N339" s="567"/>
      <c r="O339" s="567"/>
      <c r="P339" s="567"/>
      <c r="Q339" s="567"/>
      <c r="R339" s="567"/>
      <c r="S339" s="567"/>
      <c r="T339" s="567"/>
      <c r="U339" s="566"/>
      <c r="V339" s="566"/>
      <c r="W339" s="566"/>
      <c r="X339" s="1204"/>
      <c r="Y339" s="1204"/>
    </row>
    <row r="340" spans="1:25" s="35" customFormat="1">
      <c r="A340" s="18"/>
      <c r="B340" s="18"/>
      <c r="C340" s="18"/>
      <c r="D340" s="18"/>
      <c r="E340" s="18"/>
      <c r="F340" s="18"/>
      <c r="G340" s="18"/>
      <c r="H340" s="18"/>
      <c r="I340" s="18"/>
      <c r="J340" s="18"/>
      <c r="K340" s="566"/>
      <c r="L340" s="567"/>
      <c r="M340" s="567"/>
      <c r="N340" s="567"/>
      <c r="O340" s="567"/>
      <c r="P340" s="567"/>
      <c r="Q340" s="567"/>
      <c r="R340" s="567"/>
      <c r="S340" s="567"/>
      <c r="T340" s="567"/>
      <c r="U340" s="566"/>
      <c r="V340" s="566"/>
      <c r="W340" s="566"/>
      <c r="X340" s="1204"/>
      <c r="Y340" s="1204"/>
    </row>
    <row r="341" spans="1:25" s="35" customFormat="1">
      <c r="A341" s="18"/>
      <c r="B341" s="18"/>
      <c r="C341" s="18"/>
      <c r="D341" s="18"/>
      <c r="E341" s="18"/>
      <c r="F341" s="18"/>
      <c r="G341" s="18"/>
      <c r="H341" s="18"/>
      <c r="I341" s="18"/>
      <c r="J341" s="18"/>
      <c r="K341" s="566"/>
      <c r="L341" s="567"/>
      <c r="M341" s="567"/>
      <c r="N341" s="567"/>
      <c r="O341" s="567"/>
      <c r="P341" s="567"/>
      <c r="Q341" s="567"/>
      <c r="R341" s="567"/>
      <c r="S341" s="567"/>
      <c r="T341" s="567"/>
      <c r="U341" s="566"/>
      <c r="V341" s="566"/>
      <c r="W341" s="566"/>
      <c r="X341" s="1204"/>
      <c r="Y341" s="1204"/>
    </row>
    <row r="342" spans="1:25" s="35" customFormat="1">
      <c r="A342" s="18"/>
      <c r="B342" s="18"/>
      <c r="C342" s="18"/>
      <c r="D342" s="18"/>
      <c r="E342" s="18"/>
      <c r="F342" s="18"/>
      <c r="G342" s="18"/>
      <c r="H342" s="18"/>
      <c r="I342" s="18"/>
      <c r="J342" s="18"/>
      <c r="K342" s="566"/>
      <c r="L342" s="567"/>
      <c r="M342" s="567"/>
      <c r="N342" s="567"/>
      <c r="O342" s="567"/>
      <c r="P342" s="567"/>
      <c r="Q342" s="567"/>
      <c r="R342" s="567"/>
      <c r="S342" s="567"/>
      <c r="T342" s="567"/>
      <c r="U342" s="566"/>
      <c r="V342" s="566"/>
      <c r="W342" s="566"/>
      <c r="X342" s="1204"/>
      <c r="Y342" s="1204"/>
    </row>
    <row r="343" spans="1:25" s="35" customFormat="1">
      <c r="A343" s="18"/>
      <c r="B343" s="18"/>
      <c r="C343" s="18"/>
      <c r="D343" s="18"/>
      <c r="E343" s="18"/>
      <c r="F343" s="18"/>
      <c r="G343" s="18"/>
      <c r="H343" s="18"/>
      <c r="I343" s="18"/>
      <c r="J343" s="18"/>
      <c r="K343" s="566"/>
      <c r="L343" s="567"/>
      <c r="M343" s="567"/>
      <c r="N343" s="567"/>
      <c r="O343" s="567"/>
      <c r="P343" s="567"/>
      <c r="Q343" s="567"/>
      <c r="R343" s="567"/>
      <c r="S343" s="567"/>
      <c r="T343" s="567"/>
      <c r="U343" s="566"/>
      <c r="V343" s="566"/>
      <c r="W343" s="566"/>
      <c r="X343" s="1204"/>
      <c r="Y343" s="1204"/>
    </row>
    <row r="344" spans="1:25" s="35" customFormat="1">
      <c r="A344" s="18"/>
      <c r="B344" s="18"/>
      <c r="C344" s="18"/>
      <c r="D344" s="18"/>
      <c r="E344" s="18"/>
      <c r="F344" s="18"/>
      <c r="G344" s="18"/>
      <c r="H344" s="18"/>
      <c r="I344" s="18"/>
      <c r="J344" s="18"/>
      <c r="K344" s="566"/>
      <c r="L344" s="567"/>
      <c r="M344" s="567"/>
      <c r="N344" s="567"/>
      <c r="O344" s="567"/>
      <c r="P344" s="567"/>
      <c r="Q344" s="567"/>
      <c r="R344" s="567"/>
      <c r="S344" s="567"/>
      <c r="T344" s="567"/>
      <c r="U344" s="566"/>
      <c r="V344" s="566"/>
      <c r="W344" s="566"/>
      <c r="X344" s="1204"/>
      <c r="Y344" s="1204"/>
    </row>
    <row r="345" spans="1:25" s="35" customFormat="1">
      <c r="A345" s="18"/>
      <c r="B345" s="18"/>
      <c r="C345" s="18"/>
      <c r="D345" s="18"/>
      <c r="E345" s="18"/>
      <c r="F345" s="18"/>
      <c r="G345" s="18"/>
      <c r="H345" s="18"/>
      <c r="I345" s="18"/>
      <c r="J345" s="18"/>
      <c r="K345" s="566"/>
      <c r="L345" s="567"/>
      <c r="M345" s="567"/>
      <c r="N345" s="567"/>
      <c r="O345" s="567"/>
      <c r="P345" s="567"/>
      <c r="Q345" s="567"/>
      <c r="R345" s="567"/>
      <c r="S345" s="567"/>
      <c r="T345" s="567"/>
      <c r="U345" s="566"/>
      <c r="V345" s="566"/>
      <c r="W345" s="566"/>
      <c r="X345" s="1204"/>
      <c r="Y345" s="1204"/>
    </row>
    <row r="346" spans="1:25" s="35" customFormat="1">
      <c r="A346" s="18"/>
      <c r="B346" s="18"/>
      <c r="C346" s="18"/>
      <c r="D346" s="18"/>
      <c r="E346" s="18"/>
      <c r="F346" s="18"/>
      <c r="G346" s="18"/>
      <c r="H346" s="18"/>
      <c r="I346" s="18"/>
      <c r="J346" s="18"/>
      <c r="K346" s="566"/>
      <c r="L346" s="567"/>
      <c r="M346" s="567"/>
      <c r="N346" s="567"/>
      <c r="O346" s="567"/>
      <c r="P346" s="567"/>
      <c r="Q346" s="567"/>
      <c r="R346" s="567"/>
      <c r="S346" s="567"/>
      <c r="T346" s="567"/>
      <c r="U346" s="566"/>
      <c r="V346" s="566"/>
      <c r="W346" s="566"/>
      <c r="X346" s="1204"/>
      <c r="Y346" s="1204"/>
    </row>
    <row r="347" spans="1:25" s="35" customFormat="1">
      <c r="A347" s="18"/>
      <c r="B347" s="18"/>
      <c r="C347" s="18"/>
      <c r="D347" s="18"/>
      <c r="E347" s="18"/>
      <c r="F347" s="18"/>
      <c r="G347" s="18"/>
      <c r="H347" s="18"/>
      <c r="I347" s="18"/>
      <c r="J347" s="18"/>
      <c r="K347" s="566"/>
      <c r="L347" s="567"/>
      <c r="M347" s="567"/>
      <c r="N347" s="567"/>
      <c r="O347" s="567"/>
      <c r="P347" s="567"/>
      <c r="Q347" s="567"/>
      <c r="R347" s="567"/>
      <c r="S347" s="567"/>
      <c r="T347" s="567"/>
      <c r="U347" s="566"/>
      <c r="V347" s="566"/>
      <c r="W347" s="566"/>
      <c r="X347" s="1204"/>
      <c r="Y347" s="1204"/>
    </row>
    <row r="348" spans="1:25" s="35" customFormat="1">
      <c r="A348" s="18"/>
      <c r="B348" s="18"/>
      <c r="C348" s="18"/>
      <c r="D348" s="18"/>
      <c r="E348" s="18"/>
      <c r="F348" s="18"/>
      <c r="G348" s="18"/>
      <c r="H348" s="18"/>
      <c r="I348" s="18"/>
      <c r="J348" s="18"/>
      <c r="K348" s="566"/>
      <c r="L348" s="567"/>
      <c r="M348" s="567"/>
      <c r="N348" s="567"/>
      <c r="O348" s="567"/>
      <c r="P348" s="567"/>
      <c r="Q348" s="567"/>
      <c r="R348" s="567"/>
      <c r="S348" s="567"/>
      <c r="T348" s="567"/>
      <c r="U348" s="566"/>
      <c r="V348" s="566"/>
      <c r="W348" s="566"/>
      <c r="X348" s="1204"/>
      <c r="Y348" s="1204"/>
    </row>
    <row r="349" spans="1:25" s="35" customFormat="1">
      <c r="A349" s="18"/>
      <c r="B349" s="18"/>
      <c r="C349" s="18"/>
      <c r="D349" s="18"/>
      <c r="E349" s="18"/>
      <c r="F349" s="18"/>
      <c r="G349" s="18"/>
      <c r="H349" s="18"/>
      <c r="I349" s="18"/>
      <c r="J349" s="18"/>
      <c r="K349" s="566"/>
      <c r="L349" s="567"/>
      <c r="M349" s="567"/>
      <c r="N349" s="567"/>
      <c r="O349" s="567"/>
      <c r="P349" s="567"/>
      <c r="Q349" s="567"/>
      <c r="R349" s="567"/>
      <c r="S349" s="567"/>
      <c r="T349" s="567"/>
      <c r="U349" s="566"/>
      <c r="V349" s="566"/>
      <c r="W349" s="566"/>
      <c r="X349" s="1204"/>
      <c r="Y349" s="1204"/>
    </row>
    <row r="350" spans="1:25" s="35" customFormat="1">
      <c r="A350" s="18"/>
      <c r="B350" s="18"/>
      <c r="C350" s="18"/>
      <c r="D350" s="18"/>
      <c r="E350" s="18"/>
      <c r="F350" s="18"/>
      <c r="G350" s="18"/>
      <c r="H350" s="18"/>
      <c r="I350" s="18"/>
      <c r="J350" s="18"/>
      <c r="K350" s="566"/>
      <c r="L350" s="567"/>
      <c r="M350" s="567"/>
      <c r="N350" s="567"/>
      <c r="O350" s="567"/>
      <c r="P350" s="567"/>
      <c r="Q350" s="567"/>
      <c r="R350" s="567"/>
      <c r="S350" s="567"/>
      <c r="T350" s="567"/>
      <c r="U350" s="566"/>
      <c r="V350" s="566"/>
      <c r="W350" s="566"/>
      <c r="X350" s="1204"/>
      <c r="Y350" s="1204"/>
    </row>
    <row r="351" spans="1:25" s="35" customFormat="1">
      <c r="A351" s="18"/>
      <c r="B351" s="18"/>
      <c r="C351" s="18"/>
      <c r="D351" s="18"/>
      <c r="E351" s="18"/>
      <c r="F351" s="18"/>
      <c r="G351" s="18"/>
      <c r="H351" s="18"/>
      <c r="I351" s="18"/>
      <c r="J351" s="18"/>
      <c r="K351" s="566"/>
      <c r="L351" s="567"/>
      <c r="M351" s="567"/>
      <c r="N351" s="567"/>
      <c r="O351" s="567"/>
      <c r="P351" s="567"/>
      <c r="Q351" s="567"/>
      <c r="R351" s="567"/>
      <c r="S351" s="567"/>
      <c r="T351" s="567"/>
      <c r="U351" s="566"/>
      <c r="V351" s="566"/>
      <c r="W351" s="566"/>
      <c r="X351" s="1204"/>
      <c r="Y351" s="1204"/>
    </row>
    <row r="352" spans="1:25" s="35" customFormat="1">
      <c r="A352" s="18"/>
      <c r="B352" s="18"/>
      <c r="C352" s="18"/>
      <c r="D352" s="18"/>
      <c r="E352" s="18"/>
      <c r="F352" s="18"/>
      <c r="G352" s="18"/>
      <c r="H352" s="18"/>
      <c r="I352" s="18"/>
      <c r="J352" s="18"/>
      <c r="K352" s="566"/>
      <c r="L352" s="567"/>
      <c r="M352" s="567"/>
      <c r="N352" s="567"/>
      <c r="O352" s="567"/>
      <c r="P352" s="567"/>
      <c r="Q352" s="567"/>
      <c r="R352" s="567"/>
      <c r="S352" s="567"/>
      <c r="T352" s="567"/>
      <c r="U352" s="566"/>
      <c r="V352" s="566"/>
      <c r="W352" s="566"/>
      <c r="X352" s="1204"/>
      <c r="Y352" s="1204"/>
    </row>
    <row r="353" spans="1:25" s="35" customFormat="1">
      <c r="A353" s="18"/>
      <c r="B353" s="18"/>
      <c r="C353" s="18"/>
      <c r="D353" s="18"/>
      <c r="E353" s="18"/>
      <c r="F353" s="18"/>
      <c r="G353" s="18"/>
      <c r="H353" s="18"/>
      <c r="I353" s="18"/>
      <c r="J353" s="18"/>
      <c r="K353" s="566"/>
      <c r="L353" s="567"/>
      <c r="M353" s="567"/>
      <c r="N353" s="567"/>
      <c r="O353" s="567"/>
      <c r="P353" s="567"/>
      <c r="Q353" s="567"/>
      <c r="R353" s="567"/>
      <c r="S353" s="567"/>
      <c r="T353" s="567"/>
      <c r="U353" s="566"/>
      <c r="V353" s="566"/>
      <c r="W353" s="566"/>
      <c r="X353" s="1204"/>
      <c r="Y353" s="1204"/>
    </row>
    <row r="354" spans="1:25" s="35" customFormat="1">
      <c r="A354" s="18"/>
      <c r="B354" s="18"/>
      <c r="C354" s="18"/>
      <c r="D354" s="18"/>
      <c r="E354" s="18"/>
      <c r="F354" s="18"/>
      <c r="G354" s="18"/>
      <c r="H354" s="18"/>
      <c r="I354" s="18"/>
      <c r="J354" s="18"/>
      <c r="K354" s="566"/>
      <c r="L354" s="567"/>
      <c r="M354" s="567"/>
      <c r="N354" s="567"/>
      <c r="O354" s="567"/>
      <c r="P354" s="567"/>
      <c r="Q354" s="567"/>
      <c r="R354" s="567"/>
      <c r="S354" s="567"/>
      <c r="T354" s="567"/>
      <c r="U354" s="566"/>
      <c r="V354" s="566"/>
      <c r="W354" s="566"/>
      <c r="X354" s="1204"/>
      <c r="Y354" s="1204"/>
    </row>
    <row r="355" spans="1:25" s="35" customFormat="1">
      <c r="A355" s="18"/>
      <c r="B355" s="18"/>
      <c r="C355" s="18"/>
      <c r="D355" s="18"/>
      <c r="E355" s="18"/>
      <c r="F355" s="18"/>
      <c r="G355" s="18"/>
      <c r="H355" s="18"/>
      <c r="I355" s="18"/>
      <c r="J355" s="18"/>
      <c r="K355" s="566"/>
      <c r="L355" s="567"/>
      <c r="M355" s="567"/>
      <c r="N355" s="567"/>
      <c r="O355" s="567"/>
      <c r="P355" s="567"/>
      <c r="Q355" s="567"/>
      <c r="R355" s="567"/>
      <c r="S355" s="567"/>
      <c r="T355" s="567"/>
      <c r="U355" s="566"/>
      <c r="V355" s="566"/>
      <c r="W355" s="566"/>
      <c r="X355" s="1204"/>
      <c r="Y355" s="1204"/>
    </row>
    <row r="356" spans="1:25" s="35" customFormat="1">
      <c r="A356" s="18"/>
      <c r="B356" s="18"/>
      <c r="C356" s="18"/>
      <c r="D356" s="18"/>
      <c r="E356" s="18"/>
      <c r="F356" s="18"/>
      <c r="G356" s="18"/>
      <c r="H356" s="18"/>
      <c r="I356" s="18"/>
      <c r="J356" s="18"/>
      <c r="K356" s="566"/>
      <c r="L356" s="567"/>
      <c r="M356" s="567"/>
      <c r="N356" s="567"/>
      <c r="O356" s="567"/>
      <c r="P356" s="567"/>
      <c r="Q356" s="567"/>
      <c r="R356" s="567"/>
      <c r="S356" s="567"/>
      <c r="T356" s="567"/>
      <c r="U356" s="566"/>
      <c r="V356" s="566"/>
      <c r="W356" s="566"/>
      <c r="X356" s="1204"/>
      <c r="Y356" s="1204"/>
    </row>
    <row r="357" spans="1:25" s="35" customFormat="1">
      <c r="A357" s="18"/>
      <c r="B357" s="18"/>
      <c r="C357" s="18"/>
      <c r="D357" s="18"/>
      <c r="E357" s="18"/>
      <c r="F357" s="18"/>
      <c r="G357" s="18"/>
      <c r="H357" s="18"/>
      <c r="I357" s="18"/>
      <c r="J357" s="18"/>
      <c r="K357" s="566"/>
      <c r="L357" s="567"/>
      <c r="M357" s="567"/>
      <c r="N357" s="567"/>
      <c r="O357" s="567"/>
      <c r="P357" s="567"/>
      <c r="Q357" s="567"/>
      <c r="R357" s="567"/>
      <c r="S357" s="567"/>
      <c r="T357" s="567"/>
      <c r="U357" s="566"/>
      <c r="V357" s="566"/>
      <c r="W357" s="566"/>
      <c r="X357" s="1204"/>
      <c r="Y357" s="1204"/>
    </row>
    <row r="358" spans="1:25" s="35" customFormat="1">
      <c r="A358" s="18"/>
      <c r="B358" s="18"/>
      <c r="C358" s="18"/>
      <c r="D358" s="18"/>
      <c r="E358" s="18"/>
      <c r="F358" s="18"/>
      <c r="G358" s="18"/>
      <c r="H358" s="18"/>
      <c r="I358" s="18"/>
      <c r="J358" s="18"/>
      <c r="K358" s="566"/>
      <c r="L358" s="567"/>
      <c r="M358" s="567"/>
      <c r="N358" s="567"/>
      <c r="O358" s="567"/>
      <c r="P358" s="567"/>
      <c r="Q358" s="567"/>
      <c r="R358" s="567"/>
      <c r="S358" s="567"/>
      <c r="T358" s="567"/>
      <c r="U358" s="566"/>
      <c r="V358" s="566"/>
      <c r="W358" s="566"/>
      <c r="X358" s="1204"/>
      <c r="Y358" s="1204"/>
    </row>
    <row r="359" spans="1:25" s="35" customFormat="1">
      <c r="A359" s="18"/>
      <c r="B359" s="18"/>
      <c r="C359" s="18"/>
      <c r="D359" s="18"/>
      <c r="E359" s="18"/>
      <c r="F359" s="18"/>
      <c r="G359" s="18"/>
      <c r="H359" s="18"/>
      <c r="I359" s="18"/>
      <c r="J359" s="18"/>
      <c r="K359" s="566"/>
      <c r="L359" s="567"/>
      <c r="M359" s="567"/>
      <c r="N359" s="567"/>
      <c r="O359" s="567"/>
      <c r="P359" s="567"/>
      <c r="Q359" s="567"/>
      <c r="R359" s="567"/>
      <c r="S359" s="567"/>
      <c r="T359" s="567"/>
      <c r="U359" s="566"/>
      <c r="V359" s="566"/>
      <c r="W359" s="566"/>
      <c r="X359" s="1204"/>
      <c r="Y359" s="1204"/>
    </row>
    <row r="360" spans="1:25" s="35" customFormat="1">
      <c r="A360" s="18"/>
      <c r="B360" s="18"/>
      <c r="C360" s="18"/>
      <c r="D360" s="18"/>
      <c r="E360" s="18"/>
      <c r="F360" s="18"/>
      <c r="G360" s="18"/>
      <c r="H360" s="18"/>
      <c r="I360" s="18"/>
      <c r="J360" s="18"/>
      <c r="K360" s="566"/>
      <c r="L360" s="567"/>
      <c r="M360" s="567"/>
      <c r="N360" s="567"/>
      <c r="O360" s="567"/>
      <c r="P360" s="567"/>
      <c r="Q360" s="567"/>
      <c r="R360" s="567"/>
      <c r="S360" s="567"/>
      <c r="T360" s="567"/>
      <c r="U360" s="566"/>
      <c r="V360" s="566"/>
      <c r="W360" s="566"/>
      <c r="X360" s="1204"/>
      <c r="Y360" s="1204"/>
    </row>
    <row r="361" spans="1:25" s="35" customFormat="1">
      <c r="A361" s="18"/>
      <c r="B361" s="18"/>
      <c r="C361" s="18"/>
      <c r="D361" s="18"/>
      <c r="E361" s="18"/>
      <c r="F361" s="18"/>
      <c r="G361" s="18"/>
      <c r="H361" s="18"/>
      <c r="I361" s="18"/>
      <c r="J361" s="18"/>
      <c r="K361" s="566"/>
      <c r="L361" s="567"/>
      <c r="M361" s="567"/>
      <c r="N361" s="567"/>
      <c r="O361" s="567"/>
      <c r="P361" s="567"/>
      <c r="Q361" s="567"/>
      <c r="R361" s="567"/>
      <c r="S361" s="567"/>
      <c r="T361" s="567"/>
      <c r="U361" s="566"/>
      <c r="V361" s="566"/>
      <c r="W361" s="566"/>
      <c r="X361" s="1204"/>
      <c r="Y361" s="1204"/>
    </row>
    <row r="362" spans="1:25" s="35" customFormat="1">
      <c r="A362" s="18"/>
      <c r="B362" s="18"/>
      <c r="C362" s="18"/>
      <c r="D362" s="18"/>
      <c r="E362" s="18"/>
      <c r="F362" s="18"/>
      <c r="G362" s="18"/>
      <c r="H362" s="18"/>
      <c r="I362" s="18"/>
      <c r="J362" s="18"/>
      <c r="K362" s="566"/>
      <c r="L362" s="567"/>
      <c r="M362" s="567"/>
      <c r="N362" s="567"/>
      <c r="O362" s="567"/>
      <c r="P362" s="567"/>
      <c r="Q362" s="567"/>
      <c r="R362" s="567"/>
      <c r="S362" s="567"/>
      <c r="T362" s="567"/>
      <c r="U362" s="566"/>
      <c r="V362" s="566"/>
      <c r="W362" s="566"/>
      <c r="X362" s="1204"/>
      <c r="Y362" s="1204"/>
    </row>
    <row r="363" spans="1:25" s="35" customFormat="1">
      <c r="A363" s="18"/>
      <c r="B363" s="18"/>
      <c r="C363" s="18"/>
      <c r="D363" s="18"/>
      <c r="E363" s="18"/>
      <c r="F363" s="18"/>
      <c r="G363" s="18"/>
      <c r="H363" s="18"/>
      <c r="I363" s="18"/>
      <c r="J363" s="18"/>
      <c r="K363" s="566"/>
      <c r="L363" s="567"/>
      <c r="M363" s="567"/>
      <c r="N363" s="567"/>
      <c r="O363" s="567"/>
      <c r="P363" s="567"/>
      <c r="Q363" s="567"/>
      <c r="R363" s="567"/>
      <c r="S363" s="567"/>
      <c r="T363" s="567"/>
      <c r="U363" s="566"/>
      <c r="V363" s="566"/>
      <c r="W363" s="566"/>
      <c r="X363" s="1204"/>
      <c r="Y363" s="1204"/>
    </row>
    <row r="364" spans="1:25" s="35" customFormat="1">
      <c r="A364" s="18"/>
      <c r="B364" s="18"/>
      <c r="C364" s="18"/>
      <c r="D364" s="18"/>
      <c r="E364" s="18"/>
      <c r="F364" s="18"/>
      <c r="G364" s="18"/>
      <c r="H364" s="18"/>
      <c r="I364" s="18"/>
      <c r="J364" s="18"/>
      <c r="K364" s="566"/>
      <c r="L364" s="567"/>
      <c r="M364" s="567"/>
      <c r="N364" s="567"/>
      <c r="O364" s="567"/>
      <c r="P364" s="567"/>
      <c r="Q364" s="567"/>
      <c r="R364" s="567"/>
      <c r="S364" s="567"/>
      <c r="T364" s="567"/>
      <c r="U364" s="566"/>
      <c r="V364" s="566"/>
      <c r="W364" s="566"/>
      <c r="X364" s="1204"/>
      <c r="Y364" s="1204"/>
    </row>
    <row r="365" spans="1:25" s="35" customFormat="1">
      <c r="A365" s="18"/>
      <c r="B365" s="18"/>
      <c r="C365" s="18"/>
      <c r="D365" s="18"/>
      <c r="E365" s="18"/>
      <c r="F365" s="18"/>
      <c r="G365" s="18"/>
      <c r="H365" s="18"/>
      <c r="I365" s="18"/>
      <c r="J365" s="18"/>
      <c r="K365" s="566"/>
      <c r="L365" s="567"/>
      <c r="M365" s="567"/>
      <c r="N365" s="567"/>
      <c r="O365" s="567"/>
      <c r="P365" s="567"/>
      <c r="Q365" s="567"/>
      <c r="R365" s="567"/>
      <c r="S365" s="567"/>
      <c r="T365" s="567"/>
      <c r="U365" s="566"/>
      <c r="V365" s="566"/>
      <c r="W365" s="566"/>
      <c r="X365" s="1204"/>
      <c r="Y365" s="1204"/>
    </row>
    <row r="366" spans="1:25" s="35" customFormat="1">
      <c r="A366" s="18"/>
      <c r="B366" s="18"/>
      <c r="C366" s="18"/>
      <c r="D366" s="18"/>
      <c r="E366" s="18"/>
      <c r="F366" s="18"/>
      <c r="G366" s="18"/>
      <c r="H366" s="18"/>
      <c r="I366" s="18"/>
      <c r="J366" s="18"/>
      <c r="K366" s="566"/>
      <c r="L366" s="567"/>
      <c r="M366" s="567"/>
      <c r="N366" s="567"/>
      <c r="O366" s="567"/>
      <c r="P366" s="567"/>
      <c r="Q366" s="567"/>
      <c r="R366" s="567"/>
      <c r="S366" s="567"/>
      <c r="T366" s="567"/>
      <c r="U366" s="566"/>
      <c r="V366" s="566"/>
      <c r="W366" s="566"/>
      <c r="X366" s="1204"/>
      <c r="Y366" s="1204"/>
    </row>
    <row r="367" spans="1:25" s="35" customFormat="1">
      <c r="A367" s="18"/>
      <c r="B367" s="18"/>
      <c r="C367" s="18"/>
      <c r="D367" s="18"/>
      <c r="E367" s="18"/>
      <c r="F367" s="18"/>
      <c r="G367" s="18"/>
      <c r="H367" s="18"/>
      <c r="I367" s="18"/>
      <c r="J367" s="18"/>
      <c r="K367" s="566"/>
      <c r="L367" s="567"/>
      <c r="M367" s="567"/>
      <c r="N367" s="567"/>
      <c r="O367" s="567"/>
      <c r="P367" s="567"/>
      <c r="Q367" s="567"/>
      <c r="R367" s="567"/>
      <c r="S367" s="567"/>
      <c r="T367" s="567"/>
      <c r="U367" s="566"/>
      <c r="V367" s="566"/>
      <c r="W367" s="566"/>
      <c r="X367" s="1204"/>
      <c r="Y367" s="1204"/>
    </row>
    <row r="368" spans="1:25" s="35" customFormat="1">
      <c r="A368" s="18"/>
      <c r="B368" s="18"/>
      <c r="C368" s="18"/>
      <c r="D368" s="18"/>
      <c r="E368" s="18"/>
      <c r="F368" s="18"/>
      <c r="G368" s="18"/>
      <c r="H368" s="18"/>
      <c r="I368" s="18"/>
      <c r="J368" s="18"/>
      <c r="K368" s="566"/>
      <c r="L368" s="567"/>
      <c r="M368" s="567"/>
      <c r="N368" s="567"/>
      <c r="O368" s="567"/>
      <c r="P368" s="567"/>
      <c r="Q368" s="567"/>
      <c r="R368" s="567"/>
      <c r="S368" s="567"/>
      <c r="T368" s="567"/>
      <c r="U368" s="566"/>
      <c r="V368" s="566"/>
      <c r="W368" s="566"/>
      <c r="X368" s="1204"/>
      <c r="Y368" s="1204"/>
    </row>
    <row r="369" spans="1:25" s="35" customFormat="1">
      <c r="A369" s="18"/>
      <c r="B369" s="18"/>
      <c r="C369" s="18"/>
      <c r="D369" s="18"/>
      <c r="E369" s="18"/>
      <c r="F369" s="18"/>
      <c r="G369" s="18"/>
      <c r="H369" s="18"/>
      <c r="I369" s="18"/>
      <c r="J369" s="18"/>
      <c r="K369" s="566"/>
      <c r="L369" s="567"/>
      <c r="M369" s="567"/>
      <c r="N369" s="567"/>
      <c r="O369" s="567"/>
      <c r="P369" s="567"/>
      <c r="Q369" s="567"/>
      <c r="R369" s="567"/>
      <c r="S369" s="567"/>
      <c r="T369" s="567"/>
      <c r="U369" s="566"/>
      <c r="V369" s="566"/>
      <c r="W369" s="566"/>
      <c r="X369" s="1204"/>
      <c r="Y369" s="1204"/>
    </row>
    <row r="370" spans="1:25" s="35" customFormat="1">
      <c r="A370" s="18"/>
      <c r="B370" s="18"/>
      <c r="C370" s="18"/>
      <c r="D370" s="18"/>
      <c r="E370" s="18"/>
      <c r="F370" s="18"/>
      <c r="G370" s="18"/>
      <c r="H370" s="18"/>
      <c r="I370" s="18"/>
      <c r="J370" s="18"/>
      <c r="K370" s="566"/>
      <c r="L370" s="567"/>
      <c r="M370" s="567"/>
      <c r="N370" s="567"/>
      <c r="O370" s="567"/>
      <c r="P370" s="567"/>
      <c r="Q370" s="567"/>
      <c r="R370" s="567"/>
      <c r="S370" s="567"/>
      <c r="T370" s="567"/>
      <c r="U370" s="566"/>
      <c r="V370" s="566"/>
      <c r="W370" s="566"/>
      <c r="X370" s="1204"/>
      <c r="Y370" s="1204"/>
    </row>
    <row r="371" spans="1:25" s="35" customFormat="1">
      <c r="A371" s="18"/>
      <c r="B371" s="18"/>
      <c r="C371" s="18"/>
      <c r="D371" s="18"/>
      <c r="E371" s="18"/>
      <c r="F371" s="18"/>
      <c r="G371" s="18"/>
      <c r="H371" s="18"/>
      <c r="I371" s="18"/>
      <c r="J371" s="18"/>
      <c r="K371" s="566"/>
      <c r="L371" s="567"/>
      <c r="M371" s="567"/>
      <c r="N371" s="567"/>
      <c r="O371" s="567"/>
      <c r="P371" s="567"/>
      <c r="Q371" s="567"/>
      <c r="R371" s="567"/>
      <c r="S371" s="567"/>
      <c r="T371" s="567"/>
      <c r="U371" s="566"/>
      <c r="V371" s="566"/>
      <c r="W371" s="566"/>
      <c r="X371" s="1204"/>
      <c r="Y371" s="1204"/>
    </row>
    <row r="372" spans="1:25" s="35" customFormat="1">
      <c r="A372" s="18"/>
      <c r="B372" s="18"/>
      <c r="C372" s="18"/>
      <c r="D372" s="18"/>
      <c r="E372" s="18"/>
      <c r="F372" s="18"/>
      <c r="G372" s="18"/>
      <c r="H372" s="18"/>
      <c r="I372" s="18"/>
      <c r="J372" s="18"/>
      <c r="K372" s="566"/>
      <c r="L372" s="567"/>
      <c r="M372" s="567"/>
      <c r="N372" s="567"/>
      <c r="O372" s="567"/>
      <c r="P372" s="567"/>
      <c r="Q372" s="567"/>
      <c r="R372" s="567"/>
      <c r="S372" s="567"/>
      <c r="T372" s="567"/>
      <c r="U372" s="566"/>
      <c r="V372" s="566"/>
      <c r="W372" s="566"/>
      <c r="X372" s="1204"/>
      <c r="Y372" s="1204"/>
    </row>
    <row r="373" spans="1:25" s="403" customFormat="1">
      <c r="A373" s="18"/>
      <c r="B373" s="18"/>
      <c r="C373" s="18"/>
      <c r="D373" s="18"/>
      <c r="E373" s="18"/>
      <c r="F373" s="18"/>
      <c r="G373" s="18"/>
      <c r="H373" s="18"/>
      <c r="I373" s="18"/>
      <c r="J373" s="18"/>
      <c r="K373" s="566"/>
      <c r="L373" s="567"/>
      <c r="M373" s="567"/>
      <c r="N373" s="567"/>
      <c r="O373" s="567"/>
      <c r="P373" s="567"/>
      <c r="Q373" s="567"/>
      <c r="R373" s="567"/>
      <c r="S373" s="567"/>
      <c r="T373" s="567"/>
      <c r="U373" s="566"/>
      <c r="V373" s="566"/>
      <c r="W373" s="566"/>
      <c r="X373" s="567"/>
      <c r="Y373" s="567"/>
    </row>
    <row r="374" spans="1:25" s="403" customFormat="1">
      <c r="A374" s="18"/>
      <c r="B374" s="18"/>
      <c r="C374" s="18"/>
      <c r="D374" s="18"/>
      <c r="E374" s="18"/>
      <c r="F374" s="18"/>
      <c r="G374" s="18"/>
      <c r="H374" s="18"/>
      <c r="I374" s="18"/>
      <c r="J374" s="18"/>
      <c r="K374" s="566"/>
      <c r="L374" s="567"/>
      <c r="M374" s="567"/>
      <c r="N374" s="567"/>
      <c r="O374" s="567"/>
      <c r="P374" s="567"/>
      <c r="Q374" s="567"/>
      <c r="R374" s="567"/>
      <c r="S374" s="567"/>
      <c r="T374" s="567"/>
      <c r="U374" s="566"/>
      <c r="V374" s="566"/>
      <c r="W374" s="566"/>
      <c r="X374" s="567"/>
      <c r="Y374" s="567"/>
    </row>
    <row r="375" spans="1:25" s="403" customFormat="1">
      <c r="A375" s="18"/>
      <c r="B375" s="18"/>
      <c r="C375" s="18"/>
      <c r="D375" s="18"/>
      <c r="E375" s="18"/>
      <c r="F375" s="18"/>
      <c r="G375" s="18"/>
      <c r="H375" s="18"/>
      <c r="I375" s="18"/>
      <c r="J375" s="18"/>
      <c r="K375" s="566"/>
      <c r="L375" s="567"/>
      <c r="M375" s="567"/>
      <c r="N375" s="567"/>
      <c r="O375" s="567"/>
      <c r="P375" s="567"/>
      <c r="Q375" s="567"/>
      <c r="R375" s="567"/>
      <c r="S375" s="567"/>
      <c r="T375" s="567"/>
      <c r="U375" s="566"/>
      <c r="V375" s="566"/>
      <c r="W375" s="566"/>
      <c r="X375" s="567"/>
      <c r="Y375" s="567"/>
    </row>
    <row r="376" spans="1:25" s="403" customFormat="1">
      <c r="A376" s="18"/>
      <c r="B376" s="18"/>
      <c r="C376" s="18"/>
      <c r="D376" s="18"/>
      <c r="E376" s="18"/>
      <c r="F376" s="18"/>
      <c r="G376" s="18"/>
      <c r="H376" s="18"/>
      <c r="I376" s="18"/>
      <c r="J376" s="18"/>
      <c r="K376" s="566"/>
      <c r="L376" s="567"/>
      <c r="M376" s="567"/>
      <c r="N376" s="567"/>
      <c r="O376" s="567"/>
      <c r="P376" s="567"/>
      <c r="Q376" s="567"/>
      <c r="R376" s="567"/>
      <c r="S376" s="567"/>
      <c r="T376" s="567"/>
      <c r="U376" s="566"/>
      <c r="V376" s="566"/>
      <c r="W376" s="566"/>
      <c r="X376" s="567"/>
      <c r="Y376" s="567"/>
    </row>
    <row r="377" spans="1:25" s="403" customFormat="1">
      <c r="A377" s="18"/>
      <c r="B377" s="18"/>
      <c r="C377" s="18"/>
      <c r="D377" s="18"/>
      <c r="E377" s="18"/>
      <c r="F377" s="18"/>
      <c r="G377" s="18"/>
      <c r="H377" s="18"/>
      <c r="I377" s="18"/>
      <c r="J377" s="18"/>
      <c r="K377" s="566"/>
      <c r="L377" s="567"/>
      <c r="M377" s="567"/>
      <c r="N377" s="567"/>
      <c r="O377" s="567"/>
      <c r="P377" s="567"/>
      <c r="Q377" s="567"/>
      <c r="R377" s="567"/>
      <c r="S377" s="567"/>
      <c r="T377" s="567"/>
      <c r="U377" s="566"/>
      <c r="V377" s="566"/>
      <c r="W377" s="566"/>
      <c r="X377" s="567"/>
      <c r="Y377" s="567"/>
    </row>
    <row r="378" spans="1:25" s="403" customFormat="1">
      <c r="A378" s="18"/>
      <c r="B378" s="18"/>
      <c r="C378" s="18"/>
      <c r="D378" s="18"/>
      <c r="E378" s="18"/>
      <c r="F378" s="18"/>
      <c r="G378" s="18"/>
      <c r="H378" s="18"/>
      <c r="I378" s="18"/>
      <c r="J378" s="18"/>
      <c r="K378" s="566"/>
      <c r="L378" s="567"/>
      <c r="M378" s="567"/>
      <c r="N378" s="567"/>
      <c r="O378" s="567"/>
      <c r="P378" s="567"/>
      <c r="Q378" s="567"/>
      <c r="R378" s="567"/>
      <c r="S378" s="567"/>
      <c r="T378" s="567"/>
      <c r="U378" s="566"/>
      <c r="V378" s="566"/>
      <c r="W378" s="566"/>
      <c r="X378" s="567"/>
      <c r="Y378" s="567"/>
    </row>
    <row r="379" spans="1:25" s="403" customFormat="1">
      <c r="A379" s="18"/>
      <c r="B379" s="18"/>
      <c r="C379" s="18"/>
      <c r="D379" s="18"/>
      <c r="E379" s="18"/>
      <c r="F379" s="18"/>
      <c r="G379" s="18"/>
      <c r="H379" s="18"/>
      <c r="I379" s="18"/>
      <c r="J379" s="18"/>
      <c r="K379" s="566"/>
      <c r="L379" s="567"/>
      <c r="M379" s="567"/>
      <c r="N379" s="567"/>
      <c r="O379" s="567"/>
      <c r="P379" s="567"/>
      <c r="Q379" s="567"/>
      <c r="R379" s="567"/>
      <c r="S379" s="567"/>
      <c r="T379" s="567"/>
      <c r="U379" s="566"/>
      <c r="V379" s="566"/>
      <c r="W379" s="566"/>
      <c r="X379" s="567"/>
      <c r="Y379" s="567"/>
    </row>
    <row r="380" spans="1:25" s="403" customFormat="1">
      <c r="A380" s="18"/>
      <c r="B380" s="18"/>
      <c r="C380" s="18"/>
      <c r="D380" s="18"/>
      <c r="E380" s="18"/>
      <c r="F380" s="18"/>
      <c r="G380" s="18"/>
      <c r="H380" s="18"/>
      <c r="I380" s="18"/>
      <c r="J380" s="18"/>
      <c r="K380" s="566"/>
      <c r="L380" s="567"/>
      <c r="M380" s="567"/>
      <c r="N380" s="567"/>
      <c r="O380" s="567"/>
      <c r="P380" s="567"/>
      <c r="Q380" s="567"/>
      <c r="R380" s="567"/>
      <c r="S380" s="567"/>
      <c r="T380" s="567"/>
      <c r="U380" s="566"/>
      <c r="V380" s="566"/>
      <c r="W380" s="566"/>
      <c r="X380" s="567"/>
      <c r="Y380" s="567"/>
    </row>
    <row r="381" spans="1:25" s="403" customFormat="1">
      <c r="A381" s="18"/>
      <c r="B381" s="18"/>
      <c r="C381" s="18"/>
      <c r="D381" s="18"/>
      <c r="E381" s="18"/>
      <c r="F381" s="18"/>
      <c r="G381" s="18"/>
      <c r="H381" s="18"/>
      <c r="I381" s="18"/>
      <c r="J381" s="18"/>
      <c r="K381" s="566"/>
      <c r="L381" s="567"/>
      <c r="M381" s="567"/>
      <c r="N381" s="567"/>
      <c r="O381" s="567"/>
      <c r="P381" s="567"/>
      <c r="Q381" s="567"/>
      <c r="R381" s="567"/>
      <c r="S381" s="567"/>
      <c r="T381" s="567"/>
      <c r="U381" s="566"/>
      <c r="V381" s="566"/>
      <c r="W381" s="566"/>
      <c r="X381" s="567"/>
      <c r="Y381" s="567"/>
    </row>
    <row r="382" spans="1:25" s="403" customFormat="1">
      <c r="A382" s="18"/>
      <c r="B382" s="18"/>
      <c r="C382" s="18"/>
      <c r="D382" s="18"/>
      <c r="E382" s="18"/>
      <c r="F382" s="18"/>
      <c r="G382" s="18"/>
      <c r="H382" s="18"/>
      <c r="I382" s="18"/>
      <c r="J382" s="18"/>
      <c r="K382" s="566"/>
      <c r="L382" s="567"/>
      <c r="M382" s="567"/>
      <c r="N382" s="567"/>
      <c r="O382" s="567"/>
      <c r="P382" s="567"/>
      <c r="Q382" s="567"/>
      <c r="R382" s="567"/>
      <c r="S382" s="567"/>
      <c r="T382" s="567"/>
      <c r="U382" s="566"/>
      <c r="V382" s="566"/>
      <c r="W382" s="566"/>
      <c r="X382" s="567"/>
      <c r="Y382" s="567"/>
    </row>
    <row r="383" spans="1:25" s="403" customFormat="1">
      <c r="A383" s="18"/>
      <c r="B383" s="18"/>
      <c r="C383" s="18"/>
      <c r="D383" s="18"/>
      <c r="E383" s="18"/>
      <c r="F383" s="18"/>
      <c r="G383" s="18"/>
      <c r="H383" s="18"/>
      <c r="I383" s="18"/>
      <c r="J383" s="18"/>
      <c r="K383" s="566"/>
      <c r="L383" s="567"/>
      <c r="M383" s="567"/>
      <c r="N383" s="567"/>
      <c r="O383" s="567"/>
      <c r="P383" s="567"/>
      <c r="Q383" s="567"/>
      <c r="R383" s="567"/>
      <c r="S383" s="567"/>
      <c r="T383" s="567"/>
      <c r="U383" s="566"/>
      <c r="V383" s="566"/>
      <c r="W383" s="566"/>
      <c r="X383" s="567"/>
      <c r="Y383" s="567"/>
    </row>
    <row r="384" spans="1:25" s="403" customFormat="1">
      <c r="A384" s="18"/>
      <c r="B384" s="18"/>
      <c r="C384" s="18"/>
      <c r="D384" s="18"/>
      <c r="E384" s="18"/>
      <c r="F384" s="18"/>
      <c r="G384" s="18"/>
      <c r="H384" s="18"/>
      <c r="I384" s="18"/>
      <c r="J384" s="18"/>
      <c r="K384" s="566"/>
      <c r="L384" s="567"/>
      <c r="M384" s="567"/>
      <c r="N384" s="567"/>
      <c r="O384" s="567"/>
      <c r="P384" s="567"/>
      <c r="Q384" s="567"/>
      <c r="R384" s="567"/>
      <c r="S384" s="567"/>
      <c r="T384" s="567"/>
      <c r="U384" s="566"/>
      <c r="V384" s="566"/>
      <c r="W384" s="566"/>
      <c r="X384" s="567"/>
      <c r="Y384" s="567"/>
    </row>
    <row r="385" spans="1:25" s="403" customFormat="1">
      <c r="A385" s="18"/>
      <c r="B385" s="18"/>
      <c r="C385" s="18"/>
      <c r="D385" s="18"/>
      <c r="E385" s="18"/>
      <c r="F385" s="18"/>
      <c r="G385" s="18"/>
      <c r="H385" s="18"/>
      <c r="I385" s="18"/>
      <c r="J385" s="18"/>
      <c r="K385" s="566"/>
      <c r="L385" s="567"/>
      <c r="M385" s="567"/>
      <c r="N385" s="567"/>
      <c r="O385" s="567"/>
      <c r="P385" s="567"/>
      <c r="Q385" s="567"/>
      <c r="R385" s="567"/>
      <c r="S385" s="567"/>
      <c r="T385" s="567"/>
      <c r="U385" s="566"/>
      <c r="V385" s="566"/>
      <c r="W385" s="566"/>
      <c r="X385" s="567"/>
      <c r="Y385" s="567"/>
    </row>
    <row r="386" spans="1:25" s="403" customFormat="1">
      <c r="A386" s="18"/>
      <c r="B386" s="18"/>
      <c r="C386" s="18"/>
      <c r="D386" s="18"/>
      <c r="E386" s="18"/>
      <c r="F386" s="18"/>
      <c r="G386" s="18"/>
      <c r="H386" s="18"/>
      <c r="I386" s="18"/>
      <c r="J386" s="18"/>
      <c r="K386" s="566"/>
      <c r="L386" s="567"/>
      <c r="M386" s="567"/>
      <c r="N386" s="567"/>
      <c r="O386" s="567"/>
      <c r="P386" s="567"/>
      <c r="Q386" s="567"/>
      <c r="R386" s="567"/>
      <c r="S386" s="567"/>
      <c r="T386" s="567"/>
      <c r="U386" s="566"/>
      <c r="V386" s="566"/>
      <c r="W386" s="566"/>
      <c r="X386" s="567"/>
      <c r="Y386" s="567"/>
    </row>
    <row r="387" spans="1:25" s="403" customFormat="1">
      <c r="A387" s="18"/>
      <c r="B387" s="18"/>
      <c r="C387" s="18"/>
      <c r="D387" s="18"/>
      <c r="E387" s="18"/>
      <c r="F387" s="18"/>
      <c r="G387" s="18"/>
      <c r="H387" s="18"/>
      <c r="I387" s="18"/>
      <c r="J387" s="18"/>
      <c r="K387" s="566"/>
      <c r="L387" s="567"/>
      <c r="M387" s="567"/>
      <c r="N387" s="567"/>
      <c r="O387" s="567"/>
      <c r="P387" s="567"/>
      <c r="Q387" s="567"/>
      <c r="R387" s="567"/>
      <c r="S387" s="567"/>
      <c r="T387" s="567"/>
      <c r="U387" s="566"/>
      <c r="V387" s="566"/>
      <c r="W387" s="566"/>
      <c r="X387" s="567"/>
      <c r="Y387" s="567"/>
    </row>
    <row r="388" spans="1:25" s="403" customFormat="1">
      <c r="A388" s="18"/>
      <c r="B388" s="18"/>
      <c r="C388" s="18"/>
      <c r="D388" s="18"/>
      <c r="E388" s="18"/>
      <c r="F388" s="18"/>
      <c r="G388" s="18"/>
      <c r="H388" s="18"/>
      <c r="I388" s="18"/>
      <c r="J388" s="18"/>
      <c r="K388" s="566"/>
      <c r="L388" s="567"/>
      <c r="M388" s="567"/>
      <c r="N388" s="567"/>
      <c r="O388" s="567"/>
      <c r="P388" s="567"/>
      <c r="Q388" s="567"/>
      <c r="R388" s="567"/>
      <c r="S388" s="567"/>
      <c r="T388" s="567"/>
      <c r="U388" s="566"/>
      <c r="V388" s="566"/>
      <c r="W388" s="566"/>
      <c r="X388" s="567"/>
      <c r="Y388" s="567"/>
    </row>
    <row r="389" spans="1:25" s="403" customFormat="1">
      <c r="A389" s="18"/>
      <c r="B389" s="18"/>
      <c r="C389" s="18"/>
      <c r="D389" s="18"/>
      <c r="E389" s="18"/>
      <c r="F389" s="18"/>
      <c r="G389" s="18"/>
      <c r="H389" s="18"/>
      <c r="I389" s="18"/>
      <c r="J389" s="18"/>
      <c r="K389" s="566"/>
      <c r="L389" s="567"/>
      <c r="M389" s="567"/>
      <c r="N389" s="567"/>
      <c r="O389" s="567"/>
      <c r="P389" s="567"/>
      <c r="Q389" s="567"/>
      <c r="R389" s="567"/>
      <c r="S389" s="567"/>
      <c r="T389" s="567"/>
      <c r="U389" s="566"/>
      <c r="V389" s="566"/>
      <c r="W389" s="566"/>
      <c r="X389" s="567"/>
      <c r="Y389" s="567"/>
    </row>
    <row r="390" spans="1:25" s="403" customFormat="1">
      <c r="A390" s="18"/>
      <c r="B390" s="18"/>
      <c r="C390" s="18"/>
      <c r="D390" s="18"/>
      <c r="E390" s="18"/>
      <c r="F390" s="18"/>
      <c r="G390" s="18"/>
      <c r="H390" s="18"/>
      <c r="I390" s="18"/>
      <c r="J390" s="18"/>
      <c r="K390" s="566"/>
      <c r="L390" s="567"/>
      <c r="M390" s="567"/>
      <c r="N390" s="567"/>
      <c r="O390" s="567"/>
      <c r="P390" s="567"/>
      <c r="Q390" s="567"/>
      <c r="R390" s="567"/>
      <c r="S390" s="567"/>
      <c r="T390" s="567"/>
      <c r="U390" s="566"/>
      <c r="V390" s="566"/>
      <c r="W390" s="566"/>
      <c r="X390" s="567"/>
      <c r="Y390" s="567"/>
    </row>
    <row r="391" spans="1:25" s="403" customFormat="1">
      <c r="A391" s="18"/>
      <c r="B391" s="18"/>
      <c r="C391" s="18"/>
      <c r="D391" s="18"/>
      <c r="E391" s="18"/>
      <c r="F391" s="18"/>
      <c r="G391" s="18"/>
      <c r="H391" s="18"/>
      <c r="I391" s="18"/>
      <c r="J391" s="18"/>
      <c r="K391" s="566"/>
      <c r="L391" s="567"/>
      <c r="M391" s="567"/>
      <c r="N391" s="567"/>
      <c r="O391" s="567"/>
      <c r="P391" s="567"/>
      <c r="Q391" s="567"/>
      <c r="R391" s="567"/>
      <c r="S391" s="567"/>
      <c r="T391" s="567"/>
      <c r="U391" s="566"/>
      <c r="V391" s="566"/>
      <c r="W391" s="566"/>
      <c r="X391" s="567"/>
      <c r="Y391" s="567"/>
    </row>
    <row r="392" spans="1:25" s="403" customFormat="1">
      <c r="A392" s="18"/>
      <c r="B392" s="18"/>
      <c r="C392" s="18"/>
      <c r="D392" s="18"/>
      <c r="E392" s="18"/>
      <c r="F392" s="18"/>
      <c r="G392" s="18"/>
      <c r="H392" s="18"/>
      <c r="I392" s="18"/>
      <c r="J392" s="18"/>
      <c r="K392" s="566"/>
      <c r="L392" s="567"/>
      <c r="M392" s="567"/>
      <c r="N392" s="567"/>
      <c r="O392" s="567"/>
      <c r="P392" s="567"/>
      <c r="Q392" s="567"/>
      <c r="R392" s="567"/>
      <c r="S392" s="567"/>
      <c r="T392" s="567"/>
      <c r="U392" s="566"/>
      <c r="V392" s="566"/>
      <c r="W392" s="566"/>
      <c r="X392" s="567"/>
      <c r="Y392" s="567"/>
    </row>
    <row r="393" spans="1:25" s="403" customFormat="1">
      <c r="A393" s="18"/>
      <c r="B393" s="18"/>
      <c r="C393" s="18"/>
      <c r="D393" s="18"/>
      <c r="E393" s="18"/>
      <c r="F393" s="18"/>
      <c r="G393" s="18"/>
      <c r="H393" s="18"/>
      <c r="I393" s="18"/>
      <c r="J393" s="18"/>
      <c r="K393" s="566"/>
      <c r="L393" s="567"/>
      <c r="M393" s="567"/>
      <c r="N393" s="567"/>
      <c r="O393" s="567"/>
      <c r="P393" s="567"/>
      <c r="Q393" s="567"/>
      <c r="R393" s="567"/>
      <c r="S393" s="567"/>
      <c r="T393" s="567"/>
      <c r="U393" s="566"/>
      <c r="V393" s="566"/>
      <c r="W393" s="566"/>
      <c r="X393" s="567"/>
      <c r="Y393" s="567"/>
    </row>
    <row r="394" spans="1:25" s="403" customFormat="1">
      <c r="A394" s="18"/>
      <c r="B394" s="18"/>
      <c r="C394" s="18"/>
      <c r="D394" s="18"/>
      <c r="E394" s="18"/>
      <c r="F394" s="18"/>
      <c r="G394" s="18"/>
      <c r="H394" s="18"/>
      <c r="I394" s="18"/>
      <c r="J394" s="18"/>
      <c r="K394" s="566"/>
      <c r="L394" s="567"/>
      <c r="M394" s="567"/>
      <c r="N394" s="567"/>
      <c r="O394" s="567"/>
      <c r="P394" s="567"/>
      <c r="Q394" s="567"/>
      <c r="R394" s="567"/>
      <c r="S394" s="567"/>
      <c r="T394" s="567"/>
      <c r="U394" s="566"/>
      <c r="V394" s="566"/>
      <c r="W394" s="566"/>
      <c r="X394" s="567"/>
      <c r="Y394" s="567"/>
    </row>
  </sheetData>
  <sheetProtection sheet="1" objects="1" scenarios="1" formatCells="0" formatColumns="0" formatRows="0"/>
  <mergeCells count="136">
    <mergeCell ref="H120:J121"/>
    <mergeCell ref="H122:J122"/>
    <mergeCell ref="H123:J123"/>
    <mergeCell ref="H124:J124"/>
    <mergeCell ref="H125:J125"/>
    <mergeCell ref="H126:J126"/>
    <mergeCell ref="A93:E93"/>
    <mergeCell ref="G93:I93"/>
    <mergeCell ref="C94:E94"/>
    <mergeCell ref="G95:J95"/>
    <mergeCell ref="G96:J97"/>
    <mergeCell ref="G98:J98"/>
    <mergeCell ref="A102:E102"/>
    <mergeCell ref="G102:I102"/>
    <mergeCell ref="C103:E103"/>
    <mergeCell ref="G104:J104"/>
    <mergeCell ref="G105:J106"/>
    <mergeCell ref="G107:J107"/>
    <mergeCell ref="A111:J111"/>
    <mergeCell ref="A112:J112"/>
    <mergeCell ref="A113:J113"/>
    <mergeCell ref="A114:J114"/>
    <mergeCell ref="A115:J115"/>
    <mergeCell ref="A116:J116"/>
    <mergeCell ref="A117:J117"/>
    <mergeCell ref="A118:J118"/>
    <mergeCell ref="A119:J119"/>
    <mergeCell ref="P10:V10"/>
    <mergeCell ref="H128:J128"/>
    <mergeCell ref="H129:J129"/>
    <mergeCell ref="H130:J130"/>
    <mergeCell ref="G77:J77"/>
    <mergeCell ref="G78:J79"/>
    <mergeCell ref="G80:J80"/>
    <mergeCell ref="A84:E84"/>
    <mergeCell ref="G84:I84"/>
    <mergeCell ref="C85:E85"/>
    <mergeCell ref="G68:J68"/>
    <mergeCell ref="G69:J70"/>
    <mergeCell ref="G71:J71"/>
    <mergeCell ref="A75:E75"/>
    <mergeCell ref="G75:I75"/>
    <mergeCell ref="C76:E76"/>
    <mergeCell ref="G59:J59"/>
    <mergeCell ref="G60:J61"/>
    <mergeCell ref="G62:J62"/>
    <mergeCell ref="H132:J132"/>
    <mergeCell ref="H133:J133"/>
    <mergeCell ref="H127:J127"/>
    <mergeCell ref="H131:J131"/>
    <mergeCell ref="H134:J134"/>
    <mergeCell ref="H136:J136"/>
    <mergeCell ref="H137:J137"/>
    <mergeCell ref="H138:J138"/>
    <mergeCell ref="H139:J139"/>
    <mergeCell ref="H149:J149"/>
    <mergeCell ref="H153:J153"/>
    <mergeCell ref="H156:J156"/>
    <mergeCell ref="H141:J141"/>
    <mergeCell ref="H140:J140"/>
    <mergeCell ref="H135:J135"/>
    <mergeCell ref="H142:J142"/>
    <mergeCell ref="H143:J143"/>
    <mergeCell ref="H144:J144"/>
    <mergeCell ref="H145:J145"/>
    <mergeCell ref="H146:J146"/>
    <mergeCell ref="H147:J147"/>
    <mergeCell ref="H148:J148"/>
    <mergeCell ref="A168:J168"/>
    <mergeCell ref="F167:J167"/>
    <mergeCell ref="A170:J170"/>
    <mergeCell ref="F169:J169"/>
    <mergeCell ref="A172:J172"/>
    <mergeCell ref="F171:J171"/>
    <mergeCell ref="A120:C121"/>
    <mergeCell ref="G86:J86"/>
    <mergeCell ref="G87:J88"/>
    <mergeCell ref="G89:J89"/>
    <mergeCell ref="A160:J160"/>
    <mergeCell ref="F159:J159"/>
    <mergeCell ref="F161:J161"/>
    <mergeCell ref="A157:J158"/>
    <mergeCell ref="A162:J162"/>
    <mergeCell ref="A164:J164"/>
    <mergeCell ref="F163:J163"/>
    <mergeCell ref="A166:J166"/>
    <mergeCell ref="F165:J165"/>
    <mergeCell ref="H150:J150"/>
    <mergeCell ref="H151:J151"/>
    <mergeCell ref="H152:J152"/>
    <mergeCell ref="H154:J154"/>
    <mergeCell ref="H155:J155"/>
    <mergeCell ref="A66:E66"/>
    <mergeCell ref="G66:I66"/>
    <mergeCell ref="C67:E67"/>
    <mergeCell ref="C49:E49"/>
    <mergeCell ref="G50:J50"/>
    <mergeCell ref="G51:J52"/>
    <mergeCell ref="G53:J53"/>
    <mergeCell ref="A57:E57"/>
    <mergeCell ref="G57:I57"/>
    <mergeCell ref="I46:J46"/>
    <mergeCell ref="A47:G47"/>
    <mergeCell ref="A48:E48"/>
    <mergeCell ref="G48:I48"/>
    <mergeCell ref="I39:J39"/>
    <mergeCell ref="I40:J40"/>
    <mergeCell ref="I41:J41"/>
    <mergeCell ref="I42:J42"/>
    <mergeCell ref="I43:J43"/>
    <mergeCell ref="I44:J44"/>
    <mergeCell ref="I37:J37"/>
    <mergeCell ref="I38:J38"/>
    <mergeCell ref="L10:M10"/>
    <mergeCell ref="L20:N20"/>
    <mergeCell ref="L28:M28"/>
    <mergeCell ref="I45:J45"/>
    <mergeCell ref="H36:J36"/>
    <mergeCell ref="A32:G32"/>
    <mergeCell ref="A6:C6"/>
    <mergeCell ref="D6:E6"/>
    <mergeCell ref="F6:F7"/>
    <mergeCell ref="G6:J7"/>
    <mergeCell ref="A7:C7"/>
    <mergeCell ref="D7:E7"/>
    <mergeCell ref="E8:H8"/>
    <mergeCell ref="A8:D8"/>
    <mergeCell ref="B2:J2"/>
    <mergeCell ref="A3:J3"/>
    <mergeCell ref="A4:C4"/>
    <mergeCell ref="D4:E4"/>
    <mergeCell ref="G4:H4"/>
    <mergeCell ref="A5:C5"/>
    <mergeCell ref="D5:E5"/>
    <mergeCell ref="G5:H5"/>
    <mergeCell ref="A31:C31"/>
  </mergeCells>
  <phoneticPr fontId="22" type="noConversion"/>
  <pageMargins left="0.56000000000000005" right="0.52" top="0.55000000000000004" bottom="0.57000000000000006" header="0.30000000000000004" footer="0.30000000000000004"/>
  <pageSetup paperSize="9" orientation="landscape"/>
  <headerFooter>
    <oddHeader>&amp;L&amp;"Arial Narrow,Normal"&amp;6 UTC  - Master Qualité -  www.utc.fr/master-qualite -  réf n° 339&amp;C&amp;"Arial Narrow,Normal"&amp;6Onglet : &amp;A&amp;R&amp;"Arial Narrow,Normal"&amp;6Fichier : &amp;F</oddHeader>
    <oddFooter>&amp;L&amp;"Arial Narrow,Normal"&amp;6Version du 15 février 2016&amp;C&amp;"Arial Narrow,Normal"&amp;6©2016 : BEN CHARRADA Hamdi, HARKANI Amine, KOUITEN Alyssa, KAMBOU Sansan, NOULAQUAPE TCHOUGANG Gustave, TCHINDE FOTSIN Ted Julien&amp;R&amp;"Arial Narrow,Normal"&amp;6&amp;P/&amp;N</oddFooter>
  </headerFooter>
  <rowBreaks count="4" manualBreakCount="4">
    <brk id="31" max="16383" man="1"/>
    <brk id="47" max="16383" man="1"/>
    <brk id="65" max="16383" man="1"/>
    <brk id="83" max="16383" man="1"/>
  </rowBreaks>
  <drawing r:id="rId1"/>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EAFF"/>
  </sheetPr>
  <dimension ref="A1:F44"/>
  <sheetViews>
    <sheetView view="pageLayout" zoomScale="125" workbookViewId="0">
      <selection activeCell="A3" sqref="A3:F3"/>
    </sheetView>
  </sheetViews>
  <sheetFormatPr baseColWidth="10" defaultColWidth="11" defaultRowHeight="14" x14ac:dyDescent="0"/>
  <cols>
    <col min="1" max="1" width="9.1640625" customWidth="1"/>
    <col min="3" max="3" width="23.33203125" customWidth="1"/>
    <col min="4" max="4" width="17.5" customWidth="1"/>
    <col min="5" max="5" width="9.6640625" customWidth="1"/>
    <col min="6" max="6" width="22.1640625" customWidth="1"/>
    <col min="7" max="256" width="11" style="4"/>
    <col min="257" max="257" width="9.1640625" style="4" customWidth="1"/>
    <col min="258" max="258" width="11" style="4"/>
    <col min="259" max="259" width="18" style="4" customWidth="1"/>
    <col min="260" max="260" width="19.1640625" style="4" customWidth="1"/>
    <col min="261" max="261" width="9.6640625" style="4" customWidth="1"/>
    <col min="262" max="262" width="22.1640625" style="4" customWidth="1"/>
    <col min="263" max="512" width="11" style="4"/>
    <col min="513" max="513" width="9.1640625" style="4" customWidth="1"/>
    <col min="514" max="514" width="11" style="4"/>
    <col min="515" max="515" width="18" style="4" customWidth="1"/>
    <col min="516" max="516" width="19.1640625" style="4" customWidth="1"/>
    <col min="517" max="517" width="9.6640625" style="4" customWidth="1"/>
    <col min="518" max="518" width="22.1640625" style="4" customWidth="1"/>
    <col min="519" max="768" width="11" style="4"/>
    <col min="769" max="769" width="9.1640625" style="4" customWidth="1"/>
    <col min="770" max="770" width="11" style="4"/>
    <col min="771" max="771" width="18" style="4" customWidth="1"/>
    <col min="772" max="772" width="19.1640625" style="4" customWidth="1"/>
    <col min="773" max="773" width="9.6640625" style="4" customWidth="1"/>
    <col min="774" max="774" width="22.1640625" style="4" customWidth="1"/>
    <col min="775" max="1024" width="11" style="4"/>
    <col min="1025" max="1025" width="9.1640625" style="4" customWidth="1"/>
    <col min="1026" max="1026" width="11" style="4"/>
    <col min="1027" max="1027" width="18" style="4" customWidth="1"/>
    <col min="1028" max="1028" width="19.1640625" style="4" customWidth="1"/>
    <col min="1029" max="1029" width="9.6640625" style="4" customWidth="1"/>
    <col min="1030" max="1030" width="22.1640625" style="4" customWidth="1"/>
    <col min="1031" max="1280" width="11" style="4"/>
    <col min="1281" max="1281" width="9.1640625" style="4" customWidth="1"/>
    <col min="1282" max="1282" width="11" style="4"/>
    <col min="1283" max="1283" width="18" style="4" customWidth="1"/>
    <col min="1284" max="1284" width="19.1640625" style="4" customWidth="1"/>
    <col min="1285" max="1285" width="9.6640625" style="4" customWidth="1"/>
    <col min="1286" max="1286" width="22.1640625" style="4" customWidth="1"/>
    <col min="1287" max="1536" width="11" style="4"/>
    <col min="1537" max="1537" width="9.1640625" style="4" customWidth="1"/>
    <col min="1538" max="1538" width="11" style="4"/>
    <col min="1539" max="1539" width="18" style="4" customWidth="1"/>
    <col min="1540" max="1540" width="19.1640625" style="4" customWidth="1"/>
    <col min="1541" max="1541" width="9.6640625" style="4" customWidth="1"/>
    <col min="1542" max="1542" width="22.1640625" style="4" customWidth="1"/>
    <col min="1543" max="1792" width="11" style="4"/>
    <col min="1793" max="1793" width="9.1640625" style="4" customWidth="1"/>
    <col min="1794" max="1794" width="11" style="4"/>
    <col min="1795" max="1795" width="18" style="4" customWidth="1"/>
    <col min="1796" max="1796" width="19.1640625" style="4" customWidth="1"/>
    <col min="1797" max="1797" width="9.6640625" style="4" customWidth="1"/>
    <col min="1798" max="1798" width="22.1640625" style="4" customWidth="1"/>
    <col min="1799" max="2048" width="11" style="4"/>
    <col min="2049" max="2049" width="9.1640625" style="4" customWidth="1"/>
    <col min="2050" max="2050" width="11" style="4"/>
    <col min="2051" max="2051" width="18" style="4" customWidth="1"/>
    <col min="2052" max="2052" width="19.1640625" style="4" customWidth="1"/>
    <col min="2053" max="2053" width="9.6640625" style="4" customWidth="1"/>
    <col min="2054" max="2054" width="22.1640625" style="4" customWidth="1"/>
    <col min="2055" max="2304" width="11" style="4"/>
    <col min="2305" max="2305" width="9.1640625" style="4" customWidth="1"/>
    <col min="2306" max="2306" width="11" style="4"/>
    <col min="2307" max="2307" width="18" style="4" customWidth="1"/>
    <col min="2308" max="2308" width="19.1640625" style="4" customWidth="1"/>
    <col min="2309" max="2309" width="9.6640625" style="4" customWidth="1"/>
    <col min="2310" max="2310" width="22.1640625" style="4" customWidth="1"/>
    <col min="2311" max="2560" width="11" style="4"/>
    <col min="2561" max="2561" width="9.1640625" style="4" customWidth="1"/>
    <col min="2562" max="2562" width="11" style="4"/>
    <col min="2563" max="2563" width="18" style="4" customWidth="1"/>
    <col min="2564" max="2564" width="19.1640625" style="4" customWidth="1"/>
    <col min="2565" max="2565" width="9.6640625" style="4" customWidth="1"/>
    <col min="2566" max="2566" width="22.1640625" style="4" customWidth="1"/>
    <col min="2567" max="2816" width="11" style="4"/>
    <col min="2817" max="2817" width="9.1640625" style="4" customWidth="1"/>
    <col min="2818" max="2818" width="11" style="4"/>
    <col min="2819" max="2819" width="18" style="4" customWidth="1"/>
    <col min="2820" max="2820" width="19.1640625" style="4" customWidth="1"/>
    <col min="2821" max="2821" width="9.6640625" style="4" customWidth="1"/>
    <col min="2822" max="2822" width="22.1640625" style="4" customWidth="1"/>
    <col min="2823" max="3072" width="11" style="4"/>
    <col min="3073" max="3073" width="9.1640625" style="4" customWidth="1"/>
    <col min="3074" max="3074" width="11" style="4"/>
    <col min="3075" max="3075" width="18" style="4" customWidth="1"/>
    <col min="3076" max="3076" width="19.1640625" style="4" customWidth="1"/>
    <col min="3077" max="3077" width="9.6640625" style="4" customWidth="1"/>
    <col min="3078" max="3078" width="22.1640625" style="4" customWidth="1"/>
    <col min="3079" max="3328" width="11" style="4"/>
    <col min="3329" max="3329" width="9.1640625" style="4" customWidth="1"/>
    <col min="3330" max="3330" width="11" style="4"/>
    <col min="3331" max="3331" width="18" style="4" customWidth="1"/>
    <col min="3332" max="3332" width="19.1640625" style="4" customWidth="1"/>
    <col min="3333" max="3333" width="9.6640625" style="4" customWidth="1"/>
    <col min="3334" max="3334" width="22.1640625" style="4" customWidth="1"/>
    <col min="3335" max="3584" width="11" style="4"/>
    <col min="3585" max="3585" width="9.1640625" style="4" customWidth="1"/>
    <col min="3586" max="3586" width="11" style="4"/>
    <col min="3587" max="3587" width="18" style="4" customWidth="1"/>
    <col min="3588" max="3588" width="19.1640625" style="4" customWidth="1"/>
    <col min="3589" max="3589" width="9.6640625" style="4" customWidth="1"/>
    <col min="3590" max="3590" width="22.1640625" style="4" customWidth="1"/>
    <col min="3591" max="3840" width="11" style="4"/>
    <col min="3841" max="3841" width="9.1640625" style="4" customWidth="1"/>
    <col min="3842" max="3842" width="11" style="4"/>
    <col min="3843" max="3843" width="18" style="4" customWidth="1"/>
    <col min="3844" max="3844" width="19.1640625" style="4" customWidth="1"/>
    <col min="3845" max="3845" width="9.6640625" style="4" customWidth="1"/>
    <col min="3846" max="3846" width="22.1640625" style="4" customWidth="1"/>
    <col min="3847" max="4096" width="11" style="4"/>
    <col min="4097" max="4097" width="9.1640625" style="4" customWidth="1"/>
    <col min="4098" max="4098" width="11" style="4"/>
    <col min="4099" max="4099" width="18" style="4" customWidth="1"/>
    <col min="4100" max="4100" width="19.1640625" style="4" customWidth="1"/>
    <col min="4101" max="4101" width="9.6640625" style="4" customWidth="1"/>
    <col min="4102" max="4102" width="22.1640625" style="4" customWidth="1"/>
    <col min="4103" max="4352" width="11" style="4"/>
    <col min="4353" max="4353" width="9.1640625" style="4" customWidth="1"/>
    <col min="4354" max="4354" width="11" style="4"/>
    <col min="4355" max="4355" width="18" style="4" customWidth="1"/>
    <col min="4356" max="4356" width="19.1640625" style="4" customWidth="1"/>
    <col min="4357" max="4357" width="9.6640625" style="4" customWidth="1"/>
    <col min="4358" max="4358" width="22.1640625" style="4" customWidth="1"/>
    <col min="4359" max="4608" width="11" style="4"/>
    <col min="4609" max="4609" width="9.1640625" style="4" customWidth="1"/>
    <col min="4610" max="4610" width="11" style="4"/>
    <col min="4611" max="4611" width="18" style="4" customWidth="1"/>
    <col min="4612" max="4612" width="19.1640625" style="4" customWidth="1"/>
    <col min="4613" max="4613" width="9.6640625" style="4" customWidth="1"/>
    <col min="4614" max="4614" width="22.1640625" style="4" customWidth="1"/>
    <col min="4615" max="4864" width="11" style="4"/>
    <col min="4865" max="4865" width="9.1640625" style="4" customWidth="1"/>
    <col min="4866" max="4866" width="11" style="4"/>
    <col min="4867" max="4867" width="18" style="4" customWidth="1"/>
    <col min="4868" max="4868" width="19.1640625" style="4" customWidth="1"/>
    <col min="4869" max="4869" width="9.6640625" style="4" customWidth="1"/>
    <col min="4870" max="4870" width="22.1640625" style="4" customWidth="1"/>
    <col min="4871" max="5120" width="11" style="4"/>
    <col min="5121" max="5121" width="9.1640625" style="4" customWidth="1"/>
    <col min="5122" max="5122" width="11" style="4"/>
    <col min="5123" max="5123" width="18" style="4" customWidth="1"/>
    <col min="5124" max="5124" width="19.1640625" style="4" customWidth="1"/>
    <col min="5125" max="5125" width="9.6640625" style="4" customWidth="1"/>
    <col min="5126" max="5126" width="22.1640625" style="4" customWidth="1"/>
    <col min="5127" max="5376" width="11" style="4"/>
    <col min="5377" max="5377" width="9.1640625" style="4" customWidth="1"/>
    <col min="5378" max="5378" width="11" style="4"/>
    <col min="5379" max="5379" width="18" style="4" customWidth="1"/>
    <col min="5380" max="5380" width="19.1640625" style="4" customWidth="1"/>
    <col min="5381" max="5381" width="9.6640625" style="4" customWidth="1"/>
    <col min="5382" max="5382" width="22.1640625" style="4" customWidth="1"/>
    <col min="5383" max="5632" width="11" style="4"/>
    <col min="5633" max="5633" width="9.1640625" style="4" customWidth="1"/>
    <col min="5634" max="5634" width="11" style="4"/>
    <col min="5635" max="5635" width="18" style="4" customWidth="1"/>
    <col min="5636" max="5636" width="19.1640625" style="4" customWidth="1"/>
    <col min="5637" max="5637" width="9.6640625" style="4" customWidth="1"/>
    <col min="5638" max="5638" width="22.1640625" style="4" customWidth="1"/>
    <col min="5639" max="5888" width="11" style="4"/>
    <col min="5889" max="5889" width="9.1640625" style="4" customWidth="1"/>
    <col min="5890" max="5890" width="11" style="4"/>
    <col min="5891" max="5891" width="18" style="4" customWidth="1"/>
    <col min="5892" max="5892" width="19.1640625" style="4" customWidth="1"/>
    <col min="5893" max="5893" width="9.6640625" style="4" customWidth="1"/>
    <col min="5894" max="5894" width="22.1640625" style="4" customWidth="1"/>
    <col min="5895" max="6144" width="11" style="4"/>
    <col min="6145" max="6145" width="9.1640625" style="4" customWidth="1"/>
    <col min="6146" max="6146" width="11" style="4"/>
    <col min="6147" max="6147" width="18" style="4" customWidth="1"/>
    <col min="6148" max="6148" width="19.1640625" style="4" customWidth="1"/>
    <col min="6149" max="6149" width="9.6640625" style="4" customWidth="1"/>
    <col min="6150" max="6150" width="22.1640625" style="4" customWidth="1"/>
    <col min="6151" max="6400" width="11" style="4"/>
    <col min="6401" max="6401" width="9.1640625" style="4" customWidth="1"/>
    <col min="6402" max="6402" width="11" style="4"/>
    <col min="6403" max="6403" width="18" style="4" customWidth="1"/>
    <col min="6404" max="6404" width="19.1640625" style="4" customWidth="1"/>
    <col min="6405" max="6405" width="9.6640625" style="4" customWidth="1"/>
    <col min="6406" max="6406" width="22.1640625" style="4" customWidth="1"/>
    <col min="6407" max="6656" width="11" style="4"/>
    <col min="6657" max="6657" width="9.1640625" style="4" customWidth="1"/>
    <col min="6658" max="6658" width="11" style="4"/>
    <col min="6659" max="6659" width="18" style="4" customWidth="1"/>
    <col min="6660" max="6660" width="19.1640625" style="4" customWidth="1"/>
    <col min="6661" max="6661" width="9.6640625" style="4" customWidth="1"/>
    <col min="6662" max="6662" width="22.1640625" style="4" customWidth="1"/>
    <col min="6663" max="6912" width="11" style="4"/>
    <col min="6913" max="6913" width="9.1640625" style="4" customWidth="1"/>
    <col min="6914" max="6914" width="11" style="4"/>
    <col min="6915" max="6915" width="18" style="4" customWidth="1"/>
    <col min="6916" max="6916" width="19.1640625" style="4" customWidth="1"/>
    <col min="6917" max="6917" width="9.6640625" style="4" customWidth="1"/>
    <col min="6918" max="6918" width="22.1640625" style="4" customWidth="1"/>
    <col min="6919" max="7168" width="11" style="4"/>
    <col min="7169" max="7169" width="9.1640625" style="4" customWidth="1"/>
    <col min="7170" max="7170" width="11" style="4"/>
    <col min="7171" max="7171" width="18" style="4" customWidth="1"/>
    <col min="7172" max="7172" width="19.1640625" style="4" customWidth="1"/>
    <col min="7173" max="7173" width="9.6640625" style="4" customWidth="1"/>
    <col min="7174" max="7174" width="22.1640625" style="4" customWidth="1"/>
    <col min="7175" max="7424" width="11" style="4"/>
    <col min="7425" max="7425" width="9.1640625" style="4" customWidth="1"/>
    <col min="7426" max="7426" width="11" style="4"/>
    <col min="7427" max="7427" width="18" style="4" customWidth="1"/>
    <col min="7428" max="7428" width="19.1640625" style="4" customWidth="1"/>
    <col min="7429" max="7429" width="9.6640625" style="4" customWidth="1"/>
    <col min="7430" max="7430" width="22.1640625" style="4" customWidth="1"/>
    <col min="7431" max="7680" width="11" style="4"/>
    <col min="7681" max="7681" width="9.1640625" style="4" customWidth="1"/>
    <col min="7682" max="7682" width="11" style="4"/>
    <col min="7683" max="7683" width="18" style="4" customWidth="1"/>
    <col min="7684" max="7684" width="19.1640625" style="4" customWidth="1"/>
    <col min="7685" max="7685" width="9.6640625" style="4" customWidth="1"/>
    <col min="7686" max="7686" width="22.1640625" style="4" customWidth="1"/>
    <col min="7687" max="7936" width="11" style="4"/>
    <col min="7937" max="7937" width="9.1640625" style="4" customWidth="1"/>
    <col min="7938" max="7938" width="11" style="4"/>
    <col min="7939" max="7939" width="18" style="4" customWidth="1"/>
    <col min="7940" max="7940" width="19.1640625" style="4" customWidth="1"/>
    <col min="7941" max="7941" width="9.6640625" style="4" customWidth="1"/>
    <col min="7942" max="7942" width="22.1640625" style="4" customWidth="1"/>
    <col min="7943" max="8192" width="11" style="4"/>
    <col min="8193" max="8193" width="9.1640625" style="4" customWidth="1"/>
    <col min="8194" max="8194" width="11" style="4"/>
    <col min="8195" max="8195" width="18" style="4" customWidth="1"/>
    <col min="8196" max="8196" width="19.1640625" style="4" customWidth="1"/>
    <col min="8197" max="8197" width="9.6640625" style="4" customWidth="1"/>
    <col min="8198" max="8198" width="22.1640625" style="4" customWidth="1"/>
    <col min="8199" max="8448" width="11" style="4"/>
    <col min="8449" max="8449" width="9.1640625" style="4" customWidth="1"/>
    <col min="8450" max="8450" width="11" style="4"/>
    <col min="8451" max="8451" width="18" style="4" customWidth="1"/>
    <col min="8452" max="8452" width="19.1640625" style="4" customWidth="1"/>
    <col min="8453" max="8453" width="9.6640625" style="4" customWidth="1"/>
    <col min="8454" max="8454" width="22.1640625" style="4" customWidth="1"/>
    <col min="8455" max="8704" width="11" style="4"/>
    <col min="8705" max="8705" width="9.1640625" style="4" customWidth="1"/>
    <col min="8706" max="8706" width="11" style="4"/>
    <col min="8707" max="8707" width="18" style="4" customWidth="1"/>
    <col min="8708" max="8708" width="19.1640625" style="4" customWidth="1"/>
    <col min="8709" max="8709" width="9.6640625" style="4" customWidth="1"/>
    <col min="8710" max="8710" width="22.1640625" style="4" customWidth="1"/>
    <col min="8711" max="8960" width="11" style="4"/>
    <col min="8961" max="8961" width="9.1640625" style="4" customWidth="1"/>
    <col min="8962" max="8962" width="11" style="4"/>
    <col min="8963" max="8963" width="18" style="4" customWidth="1"/>
    <col min="8964" max="8964" width="19.1640625" style="4" customWidth="1"/>
    <col min="8965" max="8965" width="9.6640625" style="4" customWidth="1"/>
    <col min="8966" max="8966" width="22.1640625" style="4" customWidth="1"/>
    <col min="8967" max="9216" width="11" style="4"/>
    <col min="9217" max="9217" width="9.1640625" style="4" customWidth="1"/>
    <col min="9218" max="9218" width="11" style="4"/>
    <col min="9219" max="9219" width="18" style="4" customWidth="1"/>
    <col min="9220" max="9220" width="19.1640625" style="4" customWidth="1"/>
    <col min="9221" max="9221" width="9.6640625" style="4" customWidth="1"/>
    <col min="9222" max="9222" width="22.1640625" style="4" customWidth="1"/>
    <col min="9223" max="9472" width="11" style="4"/>
    <col min="9473" max="9473" width="9.1640625" style="4" customWidth="1"/>
    <col min="9474" max="9474" width="11" style="4"/>
    <col min="9475" max="9475" width="18" style="4" customWidth="1"/>
    <col min="9476" max="9476" width="19.1640625" style="4" customWidth="1"/>
    <col min="9477" max="9477" width="9.6640625" style="4" customWidth="1"/>
    <col min="9478" max="9478" width="22.1640625" style="4" customWidth="1"/>
    <col min="9479" max="9728" width="11" style="4"/>
    <col min="9729" max="9729" width="9.1640625" style="4" customWidth="1"/>
    <col min="9730" max="9730" width="11" style="4"/>
    <col min="9731" max="9731" width="18" style="4" customWidth="1"/>
    <col min="9732" max="9732" width="19.1640625" style="4" customWidth="1"/>
    <col min="9733" max="9733" width="9.6640625" style="4" customWidth="1"/>
    <col min="9734" max="9734" width="22.1640625" style="4" customWidth="1"/>
    <col min="9735" max="9984" width="11" style="4"/>
    <col min="9985" max="9985" width="9.1640625" style="4" customWidth="1"/>
    <col min="9986" max="9986" width="11" style="4"/>
    <col min="9987" max="9987" width="18" style="4" customWidth="1"/>
    <col min="9988" max="9988" width="19.1640625" style="4" customWidth="1"/>
    <col min="9989" max="9989" width="9.6640625" style="4" customWidth="1"/>
    <col min="9990" max="9990" width="22.1640625" style="4" customWidth="1"/>
    <col min="9991" max="10240" width="11" style="4"/>
    <col min="10241" max="10241" width="9.1640625" style="4" customWidth="1"/>
    <col min="10242" max="10242" width="11" style="4"/>
    <col min="10243" max="10243" width="18" style="4" customWidth="1"/>
    <col min="10244" max="10244" width="19.1640625" style="4" customWidth="1"/>
    <col min="10245" max="10245" width="9.6640625" style="4" customWidth="1"/>
    <col min="10246" max="10246" width="22.1640625" style="4" customWidth="1"/>
    <col min="10247" max="10496" width="11" style="4"/>
    <col min="10497" max="10497" width="9.1640625" style="4" customWidth="1"/>
    <col min="10498" max="10498" width="11" style="4"/>
    <col min="10499" max="10499" width="18" style="4" customWidth="1"/>
    <col min="10500" max="10500" width="19.1640625" style="4" customWidth="1"/>
    <col min="10501" max="10501" width="9.6640625" style="4" customWidth="1"/>
    <col min="10502" max="10502" width="22.1640625" style="4" customWidth="1"/>
    <col min="10503" max="10752" width="11" style="4"/>
    <col min="10753" max="10753" width="9.1640625" style="4" customWidth="1"/>
    <col min="10754" max="10754" width="11" style="4"/>
    <col min="10755" max="10755" width="18" style="4" customWidth="1"/>
    <col min="10756" max="10756" width="19.1640625" style="4" customWidth="1"/>
    <col min="10757" max="10757" width="9.6640625" style="4" customWidth="1"/>
    <col min="10758" max="10758" width="22.1640625" style="4" customWidth="1"/>
    <col min="10759" max="11008" width="11" style="4"/>
    <col min="11009" max="11009" width="9.1640625" style="4" customWidth="1"/>
    <col min="11010" max="11010" width="11" style="4"/>
    <col min="11011" max="11011" width="18" style="4" customWidth="1"/>
    <col min="11012" max="11012" width="19.1640625" style="4" customWidth="1"/>
    <col min="11013" max="11013" width="9.6640625" style="4" customWidth="1"/>
    <col min="11014" max="11014" width="22.1640625" style="4" customWidth="1"/>
    <col min="11015" max="11264" width="11" style="4"/>
    <col min="11265" max="11265" width="9.1640625" style="4" customWidth="1"/>
    <col min="11266" max="11266" width="11" style="4"/>
    <col min="11267" max="11267" width="18" style="4" customWidth="1"/>
    <col min="11268" max="11268" width="19.1640625" style="4" customWidth="1"/>
    <col min="11269" max="11269" width="9.6640625" style="4" customWidth="1"/>
    <col min="11270" max="11270" width="22.1640625" style="4" customWidth="1"/>
    <col min="11271" max="11520" width="11" style="4"/>
    <col min="11521" max="11521" width="9.1640625" style="4" customWidth="1"/>
    <col min="11522" max="11522" width="11" style="4"/>
    <col min="11523" max="11523" width="18" style="4" customWidth="1"/>
    <col min="11524" max="11524" width="19.1640625" style="4" customWidth="1"/>
    <col min="11525" max="11525" width="9.6640625" style="4" customWidth="1"/>
    <col min="11526" max="11526" width="22.1640625" style="4" customWidth="1"/>
    <col min="11527" max="11776" width="11" style="4"/>
    <col min="11777" max="11777" width="9.1640625" style="4" customWidth="1"/>
    <col min="11778" max="11778" width="11" style="4"/>
    <col min="11779" max="11779" width="18" style="4" customWidth="1"/>
    <col min="11780" max="11780" width="19.1640625" style="4" customWidth="1"/>
    <col min="11781" max="11781" width="9.6640625" style="4" customWidth="1"/>
    <col min="11782" max="11782" width="22.1640625" style="4" customWidth="1"/>
    <col min="11783" max="12032" width="11" style="4"/>
    <col min="12033" max="12033" width="9.1640625" style="4" customWidth="1"/>
    <col min="12034" max="12034" width="11" style="4"/>
    <col min="12035" max="12035" width="18" style="4" customWidth="1"/>
    <col min="12036" max="12036" width="19.1640625" style="4" customWidth="1"/>
    <col min="12037" max="12037" width="9.6640625" style="4" customWidth="1"/>
    <col min="12038" max="12038" width="22.1640625" style="4" customWidth="1"/>
    <col min="12039" max="12288" width="11" style="4"/>
    <col min="12289" max="12289" width="9.1640625" style="4" customWidth="1"/>
    <col min="12290" max="12290" width="11" style="4"/>
    <col min="12291" max="12291" width="18" style="4" customWidth="1"/>
    <col min="12292" max="12292" width="19.1640625" style="4" customWidth="1"/>
    <col min="12293" max="12293" width="9.6640625" style="4" customWidth="1"/>
    <col min="12294" max="12294" width="22.1640625" style="4" customWidth="1"/>
    <col min="12295" max="12544" width="11" style="4"/>
    <col min="12545" max="12545" width="9.1640625" style="4" customWidth="1"/>
    <col min="12546" max="12546" width="11" style="4"/>
    <col min="12547" max="12547" width="18" style="4" customWidth="1"/>
    <col min="12548" max="12548" width="19.1640625" style="4" customWidth="1"/>
    <col min="12549" max="12549" width="9.6640625" style="4" customWidth="1"/>
    <col min="12550" max="12550" width="22.1640625" style="4" customWidth="1"/>
    <col min="12551" max="12800" width="11" style="4"/>
    <col min="12801" max="12801" width="9.1640625" style="4" customWidth="1"/>
    <col min="12802" max="12802" width="11" style="4"/>
    <col min="12803" max="12803" width="18" style="4" customWidth="1"/>
    <col min="12804" max="12804" width="19.1640625" style="4" customWidth="1"/>
    <col min="12805" max="12805" width="9.6640625" style="4" customWidth="1"/>
    <col min="12806" max="12806" width="22.1640625" style="4" customWidth="1"/>
    <col min="12807" max="13056" width="11" style="4"/>
    <col min="13057" max="13057" width="9.1640625" style="4" customWidth="1"/>
    <col min="13058" max="13058" width="11" style="4"/>
    <col min="13059" max="13059" width="18" style="4" customWidth="1"/>
    <col min="13060" max="13060" width="19.1640625" style="4" customWidth="1"/>
    <col min="13061" max="13061" width="9.6640625" style="4" customWidth="1"/>
    <col min="13062" max="13062" width="22.1640625" style="4" customWidth="1"/>
    <col min="13063" max="13312" width="11" style="4"/>
    <col min="13313" max="13313" width="9.1640625" style="4" customWidth="1"/>
    <col min="13314" max="13314" width="11" style="4"/>
    <col min="13315" max="13315" width="18" style="4" customWidth="1"/>
    <col min="13316" max="13316" width="19.1640625" style="4" customWidth="1"/>
    <col min="13317" max="13317" width="9.6640625" style="4" customWidth="1"/>
    <col min="13318" max="13318" width="22.1640625" style="4" customWidth="1"/>
    <col min="13319" max="13568" width="11" style="4"/>
    <col min="13569" max="13569" width="9.1640625" style="4" customWidth="1"/>
    <col min="13570" max="13570" width="11" style="4"/>
    <col min="13571" max="13571" width="18" style="4" customWidth="1"/>
    <col min="13572" max="13572" width="19.1640625" style="4" customWidth="1"/>
    <col min="13573" max="13573" width="9.6640625" style="4" customWidth="1"/>
    <col min="13574" max="13574" width="22.1640625" style="4" customWidth="1"/>
    <col min="13575" max="13824" width="11" style="4"/>
    <col min="13825" max="13825" width="9.1640625" style="4" customWidth="1"/>
    <col min="13826" max="13826" width="11" style="4"/>
    <col min="13827" max="13827" width="18" style="4" customWidth="1"/>
    <col min="13828" max="13828" width="19.1640625" style="4" customWidth="1"/>
    <col min="13829" max="13829" width="9.6640625" style="4" customWidth="1"/>
    <col min="13830" max="13830" width="22.1640625" style="4" customWidth="1"/>
    <col min="13831" max="14080" width="11" style="4"/>
    <col min="14081" max="14081" width="9.1640625" style="4" customWidth="1"/>
    <col min="14082" max="14082" width="11" style="4"/>
    <col min="14083" max="14083" width="18" style="4" customWidth="1"/>
    <col min="14084" max="14084" width="19.1640625" style="4" customWidth="1"/>
    <col min="14085" max="14085" width="9.6640625" style="4" customWidth="1"/>
    <col min="14086" max="14086" width="22.1640625" style="4" customWidth="1"/>
    <col min="14087" max="14336" width="11" style="4"/>
    <col min="14337" max="14337" width="9.1640625" style="4" customWidth="1"/>
    <col min="14338" max="14338" width="11" style="4"/>
    <col min="14339" max="14339" width="18" style="4" customWidth="1"/>
    <col min="14340" max="14340" width="19.1640625" style="4" customWidth="1"/>
    <col min="14341" max="14341" width="9.6640625" style="4" customWidth="1"/>
    <col min="14342" max="14342" width="22.1640625" style="4" customWidth="1"/>
    <col min="14343" max="14592" width="11" style="4"/>
    <col min="14593" max="14593" width="9.1640625" style="4" customWidth="1"/>
    <col min="14594" max="14594" width="11" style="4"/>
    <col min="14595" max="14595" width="18" style="4" customWidth="1"/>
    <col min="14596" max="14596" width="19.1640625" style="4" customWidth="1"/>
    <col min="14597" max="14597" width="9.6640625" style="4" customWidth="1"/>
    <col min="14598" max="14598" width="22.1640625" style="4" customWidth="1"/>
    <col min="14599" max="14848" width="11" style="4"/>
    <col min="14849" max="14849" width="9.1640625" style="4" customWidth="1"/>
    <col min="14850" max="14850" width="11" style="4"/>
    <col min="14851" max="14851" width="18" style="4" customWidth="1"/>
    <col min="14852" max="14852" width="19.1640625" style="4" customWidth="1"/>
    <col min="14853" max="14853" width="9.6640625" style="4" customWidth="1"/>
    <col min="14854" max="14854" width="22.1640625" style="4" customWidth="1"/>
    <col min="14855" max="15104" width="11" style="4"/>
    <col min="15105" max="15105" width="9.1640625" style="4" customWidth="1"/>
    <col min="15106" max="15106" width="11" style="4"/>
    <col min="15107" max="15107" width="18" style="4" customWidth="1"/>
    <col min="15108" max="15108" width="19.1640625" style="4" customWidth="1"/>
    <col min="15109" max="15109" width="9.6640625" style="4" customWidth="1"/>
    <col min="15110" max="15110" width="22.1640625" style="4" customWidth="1"/>
    <col min="15111" max="15360" width="11" style="4"/>
    <col min="15361" max="15361" width="9.1640625" style="4" customWidth="1"/>
    <col min="15362" max="15362" width="11" style="4"/>
    <col min="15363" max="15363" width="18" style="4" customWidth="1"/>
    <col min="15364" max="15364" width="19.1640625" style="4" customWidth="1"/>
    <col min="15365" max="15365" width="9.6640625" style="4" customWidth="1"/>
    <col min="15366" max="15366" width="22.1640625" style="4" customWidth="1"/>
    <col min="15367" max="15616" width="11" style="4"/>
    <col min="15617" max="15617" width="9.1640625" style="4" customWidth="1"/>
    <col min="15618" max="15618" width="11" style="4"/>
    <col min="15619" max="15619" width="18" style="4" customWidth="1"/>
    <col min="15620" max="15620" width="19.1640625" style="4" customWidth="1"/>
    <col min="15621" max="15621" width="9.6640625" style="4" customWidth="1"/>
    <col min="15622" max="15622" width="22.1640625" style="4" customWidth="1"/>
    <col min="15623" max="15872" width="11" style="4"/>
    <col min="15873" max="15873" width="9.1640625" style="4" customWidth="1"/>
    <col min="15874" max="15874" width="11" style="4"/>
    <col min="15875" max="15875" width="18" style="4" customWidth="1"/>
    <col min="15876" max="15876" width="19.1640625" style="4" customWidth="1"/>
    <col min="15877" max="15877" width="9.6640625" style="4" customWidth="1"/>
    <col min="15878" max="15878" width="22.1640625" style="4" customWidth="1"/>
    <col min="15879" max="16128" width="11" style="4"/>
    <col min="16129" max="16129" width="9.1640625" style="4" customWidth="1"/>
    <col min="16130" max="16130" width="11" style="4"/>
    <col min="16131" max="16131" width="18" style="4" customWidth="1"/>
    <col min="16132" max="16132" width="19.1640625" style="4" customWidth="1"/>
    <col min="16133" max="16133" width="9.6640625" style="4" customWidth="1"/>
    <col min="16134" max="16134" width="22.1640625" style="4" customWidth="1"/>
    <col min="16135" max="16384" width="11" style="4"/>
  </cols>
  <sheetData>
    <row r="1" spans="1:6" ht="12.75" customHeight="1">
      <c r="A1" s="500" t="s">
        <v>775</v>
      </c>
      <c r="B1" s="501"/>
      <c r="C1" s="502"/>
      <c r="D1" s="502"/>
      <c r="E1" s="502"/>
      <c r="F1" s="503" t="s">
        <v>774</v>
      </c>
    </row>
    <row r="2" spans="1:6" ht="17" customHeight="1">
      <c r="A2" s="985" t="s">
        <v>776</v>
      </c>
      <c r="B2" s="986"/>
      <c r="C2" s="987"/>
      <c r="D2" s="987"/>
      <c r="E2" s="987"/>
      <c r="F2" s="988"/>
    </row>
    <row r="3" spans="1:6" ht="13.5" customHeight="1">
      <c r="A3" s="989" t="s">
        <v>772</v>
      </c>
      <c r="B3" s="990"/>
      <c r="C3" s="991"/>
      <c r="D3" s="991"/>
      <c r="E3" s="991"/>
      <c r="F3" s="992"/>
    </row>
    <row r="4" spans="1:6" ht="18" customHeight="1">
      <c r="A4" s="1057" t="s">
        <v>771</v>
      </c>
      <c r="B4" s="1057"/>
      <c r="C4" s="1057"/>
      <c r="D4" s="1057" t="s">
        <v>770</v>
      </c>
      <c r="E4" s="1057"/>
      <c r="F4" s="1057"/>
    </row>
    <row r="5" spans="1:6" ht="13.5" customHeight="1">
      <c r="A5" s="1058" t="str">
        <f>IFERROR(A36+364,"Date de la déclaration + 1 an")</f>
        <v>Date de la déclaration + 1 an</v>
      </c>
      <c r="B5" s="1059"/>
      <c r="C5" s="1059"/>
      <c r="D5" s="1060" t="str">
        <f>IF(A36="","remplir la cellule de date de la déclaration (onglet ISO 17050)",IF(ISERROR(YEAR(A36)),"date de la déclaration invalide",CONCATENATE("Autodeclaration_ISO_17050_sur_la_NF_S99-170_en_",YEAR(A36),"_",MONTH(A36),"_",DAY(A36))))</f>
        <v>date de la déclaration invalide</v>
      </c>
      <c r="E5" s="1060"/>
      <c r="F5" s="1060"/>
    </row>
    <row r="6" spans="1:6" ht="2.25" customHeight="1">
      <c r="A6" s="16"/>
      <c r="B6" s="16"/>
      <c r="C6" s="17"/>
      <c r="D6" s="17"/>
      <c r="E6" s="17"/>
      <c r="F6" s="17"/>
    </row>
    <row r="7" spans="1:6" ht="23" customHeight="1">
      <c r="A7" s="1061" t="s">
        <v>1377</v>
      </c>
      <c r="B7" s="1062"/>
      <c r="C7" s="1063"/>
      <c r="D7" s="1063"/>
      <c r="E7" s="1063"/>
      <c r="F7" s="1064"/>
    </row>
    <row r="8" spans="1:6" ht="21.75" customHeight="1">
      <c r="A8" s="1065" t="str">
        <f>'Page accueil'!D6</f>
        <v>Nom de l'organisme</v>
      </c>
      <c r="B8" s="1066"/>
      <c r="C8" s="1067"/>
      <c r="D8" s="1067"/>
      <c r="E8" s="1067"/>
      <c r="F8" s="1068"/>
    </row>
    <row r="9" spans="1:6" ht="29.25" customHeight="1">
      <c r="A9" s="978" t="s">
        <v>787</v>
      </c>
      <c r="B9" s="978"/>
      <c r="C9" s="979"/>
      <c r="D9" s="979"/>
      <c r="E9" s="979"/>
      <c r="F9" s="979"/>
    </row>
    <row r="10" spans="1:6" ht="28" customHeight="1">
      <c r="A10" s="980" t="s">
        <v>786</v>
      </c>
      <c r="B10" s="980"/>
      <c r="C10" s="981"/>
      <c r="D10" s="981"/>
      <c r="E10" s="981"/>
      <c r="F10" s="981"/>
    </row>
    <row r="11" spans="1:6" ht="27" customHeight="1">
      <c r="A11" s="1069" t="s">
        <v>769</v>
      </c>
      <c r="B11" s="1070"/>
      <c r="C11" s="1070"/>
      <c r="D11" s="1070"/>
      <c r="E11" s="513" t="s">
        <v>768</v>
      </c>
      <c r="F11" s="514" t="s">
        <v>316</v>
      </c>
    </row>
    <row r="12" spans="1:6" ht="37.5" customHeight="1">
      <c r="A12" s="1055" t="str">
        <f>'Estim. ISO 9001'!A3:J3</f>
        <v>Estimation des niveaux de respect aux critères associés à l'ISO 9001:2015 (en sachant que la base d'analyse est l'ISO FDIS 13485)</v>
      </c>
      <c r="B12" s="1056"/>
      <c r="C12" s="1056"/>
      <c r="D12" s="1056"/>
      <c r="E12" s="518" t="str">
        <f>'Estim. ISO 9001'!G121</f>
        <v/>
      </c>
      <c r="F12" s="519" t="str">
        <f>IFERROR(IF(COUNTIFS(F13:F19,"non déclarable")=0,'Estim. ISO 9001'!F121,"non déclarable"),"")</f>
        <v>non déclarable</v>
      </c>
    </row>
    <row r="13" spans="1:6" ht="21" customHeight="1">
      <c r="A13" s="515" t="str">
        <f>'Estim. ISO 9001'!A122</f>
        <v>Art 4 : Contexte de l'organisme</v>
      </c>
      <c r="B13" s="516"/>
      <c r="C13" s="517"/>
      <c r="D13" s="517"/>
      <c r="E13" s="518">
        <f>'Estim. ISO 9001'!G122</f>
        <v>0</v>
      </c>
      <c r="F13" s="519" t="str">
        <f>IFERROR(IF(E13&gt;='Page accueil'!$A$39,'Estim. ISO 9001'!F122,"non déclarable"),"")</f>
        <v>non déclarable</v>
      </c>
    </row>
    <row r="14" spans="1:6" ht="21" customHeight="1">
      <c r="A14" s="520" t="str">
        <f>'Estim. ISO 9001'!A127</f>
        <v>Art 5 : Leadership</v>
      </c>
      <c r="B14" s="510"/>
      <c r="C14" s="511"/>
      <c r="D14" s="511"/>
      <c r="E14" s="512">
        <f>'Estim. ISO 9001'!G127</f>
        <v>0</v>
      </c>
      <c r="F14" s="521" t="str">
        <f>IFERROR(IF(E14&gt;='Page accueil'!$A$39,'Estim. ISO 9001'!F127,"non déclarable"),"")</f>
        <v>non déclarable</v>
      </c>
    </row>
    <row r="15" spans="1:6" s="11" customFormat="1" ht="21" customHeight="1">
      <c r="A15" s="520" t="str">
        <f>'Estim. ISO 9001'!A131</f>
        <v xml:space="preserve">Art 6 : Planification </v>
      </c>
      <c r="B15" s="510"/>
      <c r="C15" s="511"/>
      <c r="D15" s="511"/>
      <c r="E15" s="512">
        <f>'Estim. ISO 9001'!G131</f>
        <v>0</v>
      </c>
      <c r="F15" s="521" t="str">
        <f>IFERROR(IF(E15&gt;='Page accueil'!$A$39,'Estim. ISO 9001'!F131,"non déclarable"),"")</f>
        <v>non déclarable</v>
      </c>
    </row>
    <row r="16" spans="1:6" ht="21" customHeight="1">
      <c r="A16" s="520" t="str">
        <f>'Estim. ISO 9001'!A135</f>
        <v>Art 7 : Support</v>
      </c>
      <c r="B16" s="510"/>
      <c r="C16" s="511"/>
      <c r="D16" s="511"/>
      <c r="E16" s="512">
        <f>'Estim. ISO 9001'!G135</f>
        <v>0</v>
      </c>
      <c r="F16" s="521" t="str">
        <f>IFERROR(IF(E16&gt;='Page accueil'!$A$39,'Estim. ISO 9001'!F135,"non déclarable"),"")</f>
        <v>non déclarable</v>
      </c>
    </row>
    <row r="17" spans="1:6" s="11" customFormat="1" ht="21" customHeight="1">
      <c r="A17" s="520" t="str">
        <f>'Estim. ISO 9001'!A141</f>
        <v>Art 8 : Réalisation des activités opérationnelles</v>
      </c>
      <c r="B17" s="510"/>
      <c r="C17" s="511"/>
      <c r="D17" s="511"/>
      <c r="E17" s="512">
        <f>'Estim. ISO 9001'!G141</f>
        <v>0</v>
      </c>
      <c r="F17" s="521" t="str">
        <f>IFERROR(IF(E17&gt;='Page accueil'!$A$39,'Estim. ISO 9001'!F141,"non déclarable"),"")</f>
        <v>non déclarable</v>
      </c>
    </row>
    <row r="18" spans="1:6" ht="21" customHeight="1">
      <c r="A18" s="520" t="str">
        <f>'Estim. ISO 9001'!A149</f>
        <v>Art 9 : Evaluation des performances</v>
      </c>
      <c r="B18" s="510"/>
      <c r="C18" s="511"/>
      <c r="D18" s="511"/>
      <c r="E18" s="512">
        <f>'Estim. ISO 9001'!G149</f>
        <v>0</v>
      </c>
      <c r="F18" s="521" t="str">
        <f>IFERROR(IF(E18&gt;='Page accueil'!$A$39,'Estim. ISO 9001'!F149,"non déclarable"),"")</f>
        <v>non déclarable</v>
      </c>
    </row>
    <row r="19" spans="1:6" s="11" customFormat="1" ht="21" customHeight="1">
      <c r="A19" s="522" t="str">
        <f>'Estim. ISO 9001'!A153</f>
        <v>Art 10 : Amélioration</v>
      </c>
      <c r="B19" s="523"/>
      <c r="C19" s="524"/>
      <c r="D19" s="524"/>
      <c r="E19" s="525">
        <f>'Estim. ISO 9001'!G153</f>
        <v>0</v>
      </c>
      <c r="F19" s="526" t="str">
        <f>IFERROR(IF(E19&gt;='Page accueil'!$A$39,'Estim. ISO 9001'!F153,"non déclarable"),"")</f>
        <v>non déclarable</v>
      </c>
    </row>
    <row r="20" spans="1:6" ht="3" customHeight="1">
      <c r="A20" s="10"/>
      <c r="B20" s="10"/>
      <c r="C20" s="9"/>
      <c r="D20" s="9"/>
      <c r="E20" s="9"/>
      <c r="F20" s="9"/>
    </row>
    <row r="21" spans="1:6" ht="17" customHeight="1">
      <c r="A21" s="957" t="s">
        <v>767</v>
      </c>
      <c r="B21" s="958"/>
      <c r="C21" s="1076"/>
      <c r="D21" s="1076"/>
      <c r="E21" s="1076"/>
      <c r="F21" s="1077"/>
    </row>
    <row r="22" spans="1:6" ht="17" customHeight="1">
      <c r="A22" s="961" t="s">
        <v>766</v>
      </c>
      <c r="B22" s="962"/>
      <c r="C22" s="1078"/>
      <c r="D22" s="1078"/>
      <c r="E22" s="1078"/>
      <c r="F22" s="1079"/>
    </row>
    <row r="23" spans="1:6" ht="17" customHeight="1">
      <c r="A23" s="965" t="s">
        <v>765</v>
      </c>
      <c r="B23" s="966"/>
      <c r="C23" s="966"/>
      <c r="D23" s="967" t="s">
        <v>764</v>
      </c>
      <c r="E23" s="966"/>
      <c r="F23" s="1080"/>
    </row>
    <row r="24" spans="1:6" ht="52.5" customHeight="1">
      <c r="A24" s="1081" t="s">
        <v>1376</v>
      </c>
      <c r="B24" s="945"/>
      <c r="C24" s="945"/>
      <c r="D24" s="672" t="s">
        <v>1375</v>
      </c>
      <c r="E24" s="672"/>
      <c r="F24" s="946"/>
    </row>
    <row r="25" spans="1:6" ht="36" customHeight="1">
      <c r="A25" s="947" t="s">
        <v>1363</v>
      </c>
      <c r="B25" s="948"/>
      <c r="C25" s="948"/>
      <c r="D25" s="1082" t="s">
        <v>763</v>
      </c>
      <c r="E25" s="1082"/>
      <c r="F25" s="1083"/>
    </row>
    <row r="26" spans="1:6" ht="3" customHeight="1">
      <c r="A26" s="10"/>
      <c r="B26" s="10"/>
      <c r="C26" s="9"/>
      <c r="D26" s="9"/>
      <c r="E26" s="9"/>
      <c r="F26" s="9"/>
    </row>
    <row r="27" spans="1:6" ht="14" customHeight="1">
      <c r="A27" s="1084" t="s">
        <v>762</v>
      </c>
      <c r="B27" s="1085"/>
      <c r="C27" s="1085"/>
      <c r="D27" s="1085"/>
      <c r="E27" s="1085"/>
      <c r="F27" s="1086"/>
    </row>
    <row r="28" spans="1:6" ht="18" customHeight="1">
      <c r="A28" s="535" t="s">
        <v>761</v>
      </c>
      <c r="B28" s="8"/>
      <c r="C28" s="527"/>
      <c r="D28" s="535" t="s">
        <v>760</v>
      </c>
      <c r="E28" s="527"/>
      <c r="F28" s="536"/>
    </row>
    <row r="29" spans="1:6" ht="18" customHeight="1">
      <c r="A29" s="1071" t="s">
        <v>759</v>
      </c>
      <c r="B29" s="1087"/>
      <c r="C29" s="1072"/>
      <c r="D29" s="1088" t="str">
        <f>'Page accueil'!D6</f>
        <v>Nom de l'organisme</v>
      </c>
      <c r="E29" s="1089"/>
      <c r="F29" s="1090"/>
    </row>
    <row r="30" spans="1:6" ht="18" customHeight="1">
      <c r="A30" s="535" t="s">
        <v>758</v>
      </c>
      <c r="B30" s="8"/>
      <c r="C30" s="527"/>
      <c r="D30" s="535" t="s">
        <v>758</v>
      </c>
      <c r="E30" s="527"/>
      <c r="F30" s="536"/>
    </row>
    <row r="31" spans="1:6" ht="18" customHeight="1">
      <c r="A31" s="1071" t="s">
        <v>757</v>
      </c>
      <c r="B31" s="1072"/>
      <c r="C31" s="1072"/>
      <c r="D31" s="1073" t="str">
        <f>'Page accueil'!D7</f>
        <v>Nom et Prénom</v>
      </c>
      <c r="E31" s="1074"/>
      <c r="F31" s="1075"/>
    </row>
    <row r="32" spans="1:6" ht="18" customHeight="1">
      <c r="A32" s="1093" t="s">
        <v>1357</v>
      </c>
      <c r="B32" s="1094"/>
      <c r="C32" s="1094"/>
      <c r="D32" s="1095" t="s">
        <v>756</v>
      </c>
      <c r="E32" s="1096"/>
      <c r="F32" s="1097"/>
    </row>
    <row r="33" spans="1:6" ht="18" customHeight="1">
      <c r="A33" s="1098" t="s">
        <v>1358</v>
      </c>
      <c r="B33" s="1099"/>
      <c r="C33" s="1099"/>
      <c r="D33" s="1100" t="s">
        <v>755</v>
      </c>
      <c r="E33" s="1101"/>
      <c r="F33" s="1102"/>
    </row>
    <row r="34" spans="1:6" ht="18" customHeight="1">
      <c r="A34" s="1071" t="s">
        <v>754</v>
      </c>
      <c r="B34" s="1087"/>
      <c r="C34" s="1072"/>
      <c r="D34" s="1103" t="str">
        <f>'Page accueil'!D8</f>
        <v>@</v>
      </c>
      <c r="E34" s="1104"/>
      <c r="F34" s="537" t="str">
        <f>'Page accueil'!D9</f>
        <v>Tél</v>
      </c>
    </row>
    <row r="35" spans="1:6" ht="18" customHeight="1">
      <c r="A35" s="538" t="s">
        <v>753</v>
      </c>
      <c r="B35" s="528"/>
      <c r="C35" s="529"/>
      <c r="D35" s="538" t="s">
        <v>752</v>
      </c>
      <c r="E35" s="528"/>
      <c r="F35" s="539"/>
    </row>
    <row r="36" spans="1:6" ht="18" customHeight="1">
      <c r="A36" s="1091" t="s">
        <v>751</v>
      </c>
      <c r="B36" s="1092"/>
      <c r="C36" s="1092"/>
      <c r="D36" s="550" t="str">
        <f>'Critères '!J4</f>
        <v>jj/mm/aaaa</v>
      </c>
      <c r="E36" s="530"/>
      <c r="F36" s="540"/>
    </row>
    <row r="37" spans="1:6" ht="18" customHeight="1">
      <c r="A37" s="541" t="s">
        <v>750</v>
      </c>
      <c r="B37" s="7"/>
      <c r="C37" s="6"/>
      <c r="D37" s="541" t="s">
        <v>750</v>
      </c>
      <c r="E37" s="5"/>
      <c r="F37" s="542"/>
    </row>
    <row r="38" spans="1:6" ht="18" customHeight="1">
      <c r="A38" s="543"/>
      <c r="B38" s="476"/>
      <c r="C38" s="476"/>
      <c r="D38" s="551"/>
      <c r="E38" s="477"/>
      <c r="F38" s="544"/>
    </row>
    <row r="39" spans="1:6">
      <c r="A39" s="545"/>
      <c r="B39" s="31"/>
      <c r="C39" s="31"/>
      <c r="D39" s="545"/>
      <c r="E39" s="31"/>
      <c r="F39" s="546"/>
    </row>
    <row r="40" spans="1:6">
      <c r="A40" s="545"/>
      <c r="B40" s="31"/>
      <c r="C40" s="31"/>
      <c r="D40" s="545"/>
      <c r="E40" s="31"/>
      <c r="F40" s="546"/>
    </row>
    <row r="41" spans="1:6">
      <c r="A41" s="545"/>
      <c r="B41" s="31"/>
      <c r="C41" s="31"/>
      <c r="D41" s="545"/>
      <c r="E41" s="31"/>
      <c r="F41" s="546"/>
    </row>
    <row r="42" spans="1:6">
      <c r="A42" s="545"/>
      <c r="B42" s="31"/>
      <c r="C42" s="31"/>
      <c r="D42" s="545"/>
      <c r="E42" s="31"/>
      <c r="F42" s="546"/>
    </row>
    <row r="43" spans="1:6">
      <c r="A43" s="545"/>
      <c r="B43" s="31"/>
      <c r="C43" s="31"/>
      <c r="D43" s="545"/>
      <c r="E43" s="31"/>
      <c r="F43" s="546"/>
    </row>
    <row r="44" spans="1:6">
      <c r="A44" s="547"/>
      <c r="B44" s="548"/>
      <c r="C44" s="548"/>
      <c r="D44" s="547"/>
      <c r="E44" s="548"/>
      <c r="F44" s="549"/>
    </row>
  </sheetData>
  <sheetProtection sheet="1" objects="1" scenarios="1" formatCells="0" formatColumns="0" formatRows="0"/>
  <mergeCells count="32">
    <mergeCell ref="A36:C36"/>
    <mergeCell ref="A32:C32"/>
    <mergeCell ref="D32:F32"/>
    <mergeCell ref="A33:C33"/>
    <mergeCell ref="D33:F33"/>
    <mergeCell ref="A34:C34"/>
    <mergeCell ref="D34:E34"/>
    <mergeCell ref="A31:C31"/>
    <mergeCell ref="D31:F31"/>
    <mergeCell ref="A21:F21"/>
    <mergeCell ref="A22:F22"/>
    <mergeCell ref="A23:C23"/>
    <mergeCell ref="D23:F23"/>
    <mergeCell ref="A24:C24"/>
    <mergeCell ref="D24:F24"/>
    <mergeCell ref="A25:C25"/>
    <mergeCell ref="D25:F25"/>
    <mergeCell ref="A27:F27"/>
    <mergeCell ref="A29:C29"/>
    <mergeCell ref="D29:F29"/>
    <mergeCell ref="A12:D12"/>
    <mergeCell ref="A2:F2"/>
    <mergeCell ref="A3:F3"/>
    <mergeCell ref="A4:C4"/>
    <mergeCell ref="D4:F4"/>
    <mergeCell ref="A5:C5"/>
    <mergeCell ref="D5:F5"/>
    <mergeCell ref="A7:F7"/>
    <mergeCell ref="A8:F8"/>
    <mergeCell ref="A9:F9"/>
    <mergeCell ref="A10:F10"/>
    <mergeCell ref="A11:D11"/>
  </mergeCells>
  <phoneticPr fontId="22" type="noConversion"/>
  <dataValidations count="10">
    <dataValidation allowBlank="1" showInputMessage="1" showErrorMessage="1" prompt="Modifier les contenus bleus et mettre ensuite en noir : _x000a_Enregistrements qualité : indiquez ceux que vous mettrez à disposition d'un auditeur. Il peut s'agir des onglets imprimés et signés de ce fichier d'autodiagnostic" sqref="D24:F24 IZ24:JB24 SV24:SX24 ACR24:ACT24 AMN24:AMP24 AWJ24:AWL24 BGF24:BGH24 BQB24:BQD24 BZX24:BZZ24 CJT24:CJV24 CTP24:CTR24 DDL24:DDN24 DNH24:DNJ24 DXD24:DXF24 EGZ24:EHB24 EQV24:EQX24 FAR24:FAT24 FKN24:FKP24 FUJ24:FUL24 GEF24:GEH24 GOB24:GOD24 GXX24:GXZ24 HHT24:HHV24 HRP24:HRR24 IBL24:IBN24 ILH24:ILJ24 IVD24:IVF24 JEZ24:JFB24 JOV24:JOX24 JYR24:JYT24 KIN24:KIP24 KSJ24:KSL24 LCF24:LCH24 LMB24:LMD24 LVX24:LVZ24 MFT24:MFV24 MPP24:MPR24 MZL24:MZN24 NJH24:NJJ24 NTD24:NTF24 OCZ24:ODB24 OMV24:OMX24 OWR24:OWT24 PGN24:PGP24 PQJ24:PQL24 QAF24:QAH24 QKB24:QKD24 QTX24:QTZ24 RDT24:RDV24 RNP24:RNR24 RXL24:RXN24 SHH24:SHJ24 SRD24:SRF24 TAZ24:TBB24 TKV24:TKX24 TUR24:TUT24 UEN24:UEP24 UOJ24:UOL24 UYF24:UYH24 VIB24:VID24 VRX24:VRZ24 WBT24:WBV24 WLP24:WLR24 WVL24:WVN24 D65560:F65560 IZ65560:JB65560 SV65560:SX65560 ACR65560:ACT65560 AMN65560:AMP65560 AWJ65560:AWL65560 BGF65560:BGH65560 BQB65560:BQD65560 BZX65560:BZZ65560 CJT65560:CJV65560 CTP65560:CTR65560 DDL65560:DDN65560 DNH65560:DNJ65560 DXD65560:DXF65560 EGZ65560:EHB65560 EQV65560:EQX65560 FAR65560:FAT65560 FKN65560:FKP65560 FUJ65560:FUL65560 GEF65560:GEH65560 GOB65560:GOD65560 GXX65560:GXZ65560 HHT65560:HHV65560 HRP65560:HRR65560 IBL65560:IBN65560 ILH65560:ILJ65560 IVD65560:IVF65560 JEZ65560:JFB65560 JOV65560:JOX65560 JYR65560:JYT65560 KIN65560:KIP65560 KSJ65560:KSL65560 LCF65560:LCH65560 LMB65560:LMD65560 LVX65560:LVZ65560 MFT65560:MFV65560 MPP65560:MPR65560 MZL65560:MZN65560 NJH65560:NJJ65560 NTD65560:NTF65560 OCZ65560:ODB65560 OMV65560:OMX65560 OWR65560:OWT65560 PGN65560:PGP65560 PQJ65560:PQL65560 QAF65560:QAH65560 QKB65560:QKD65560 QTX65560:QTZ65560 RDT65560:RDV65560 RNP65560:RNR65560 RXL65560:RXN65560 SHH65560:SHJ65560 SRD65560:SRF65560 TAZ65560:TBB65560 TKV65560:TKX65560 TUR65560:TUT65560 UEN65560:UEP65560 UOJ65560:UOL65560 UYF65560:UYH65560 VIB65560:VID65560 VRX65560:VRZ65560 WBT65560:WBV65560 WLP65560:WLR65560 WVL65560:WVN65560 D131096:F131096 IZ131096:JB131096 SV131096:SX131096 ACR131096:ACT131096 AMN131096:AMP131096 AWJ131096:AWL131096 BGF131096:BGH131096 BQB131096:BQD131096 BZX131096:BZZ131096 CJT131096:CJV131096 CTP131096:CTR131096 DDL131096:DDN131096 DNH131096:DNJ131096 DXD131096:DXF131096 EGZ131096:EHB131096 EQV131096:EQX131096 FAR131096:FAT131096 FKN131096:FKP131096 FUJ131096:FUL131096 GEF131096:GEH131096 GOB131096:GOD131096 GXX131096:GXZ131096 HHT131096:HHV131096 HRP131096:HRR131096 IBL131096:IBN131096 ILH131096:ILJ131096 IVD131096:IVF131096 JEZ131096:JFB131096 JOV131096:JOX131096 JYR131096:JYT131096 KIN131096:KIP131096 KSJ131096:KSL131096 LCF131096:LCH131096 LMB131096:LMD131096 LVX131096:LVZ131096 MFT131096:MFV131096 MPP131096:MPR131096 MZL131096:MZN131096 NJH131096:NJJ131096 NTD131096:NTF131096 OCZ131096:ODB131096 OMV131096:OMX131096 OWR131096:OWT131096 PGN131096:PGP131096 PQJ131096:PQL131096 QAF131096:QAH131096 QKB131096:QKD131096 QTX131096:QTZ131096 RDT131096:RDV131096 RNP131096:RNR131096 RXL131096:RXN131096 SHH131096:SHJ131096 SRD131096:SRF131096 TAZ131096:TBB131096 TKV131096:TKX131096 TUR131096:TUT131096 UEN131096:UEP131096 UOJ131096:UOL131096 UYF131096:UYH131096 VIB131096:VID131096 VRX131096:VRZ131096 WBT131096:WBV131096 WLP131096:WLR131096 WVL131096:WVN131096 D196632:F196632 IZ196632:JB196632 SV196632:SX196632 ACR196632:ACT196632 AMN196632:AMP196632 AWJ196632:AWL196632 BGF196632:BGH196632 BQB196632:BQD196632 BZX196632:BZZ196632 CJT196632:CJV196632 CTP196632:CTR196632 DDL196632:DDN196632 DNH196632:DNJ196632 DXD196632:DXF196632 EGZ196632:EHB196632 EQV196632:EQX196632 FAR196632:FAT196632 FKN196632:FKP196632 FUJ196632:FUL196632 GEF196632:GEH196632 GOB196632:GOD196632 GXX196632:GXZ196632 HHT196632:HHV196632 HRP196632:HRR196632 IBL196632:IBN196632 ILH196632:ILJ196632 IVD196632:IVF196632 JEZ196632:JFB196632 JOV196632:JOX196632 JYR196632:JYT196632 KIN196632:KIP196632 KSJ196632:KSL196632 LCF196632:LCH196632 LMB196632:LMD196632 LVX196632:LVZ196632 MFT196632:MFV196632 MPP196632:MPR196632 MZL196632:MZN196632 NJH196632:NJJ196632 NTD196632:NTF196632 OCZ196632:ODB196632 OMV196632:OMX196632 OWR196632:OWT196632 PGN196632:PGP196632 PQJ196632:PQL196632 QAF196632:QAH196632 QKB196632:QKD196632 QTX196632:QTZ196632 RDT196632:RDV196632 RNP196632:RNR196632 RXL196632:RXN196632 SHH196632:SHJ196632 SRD196632:SRF196632 TAZ196632:TBB196632 TKV196632:TKX196632 TUR196632:TUT196632 UEN196632:UEP196632 UOJ196632:UOL196632 UYF196632:UYH196632 VIB196632:VID196632 VRX196632:VRZ196632 WBT196632:WBV196632 WLP196632:WLR196632 WVL196632:WVN196632 D262168:F262168 IZ262168:JB262168 SV262168:SX262168 ACR262168:ACT262168 AMN262168:AMP262168 AWJ262168:AWL262168 BGF262168:BGH262168 BQB262168:BQD262168 BZX262168:BZZ262168 CJT262168:CJV262168 CTP262168:CTR262168 DDL262168:DDN262168 DNH262168:DNJ262168 DXD262168:DXF262168 EGZ262168:EHB262168 EQV262168:EQX262168 FAR262168:FAT262168 FKN262168:FKP262168 FUJ262168:FUL262168 GEF262168:GEH262168 GOB262168:GOD262168 GXX262168:GXZ262168 HHT262168:HHV262168 HRP262168:HRR262168 IBL262168:IBN262168 ILH262168:ILJ262168 IVD262168:IVF262168 JEZ262168:JFB262168 JOV262168:JOX262168 JYR262168:JYT262168 KIN262168:KIP262168 KSJ262168:KSL262168 LCF262168:LCH262168 LMB262168:LMD262168 LVX262168:LVZ262168 MFT262168:MFV262168 MPP262168:MPR262168 MZL262168:MZN262168 NJH262168:NJJ262168 NTD262168:NTF262168 OCZ262168:ODB262168 OMV262168:OMX262168 OWR262168:OWT262168 PGN262168:PGP262168 PQJ262168:PQL262168 QAF262168:QAH262168 QKB262168:QKD262168 QTX262168:QTZ262168 RDT262168:RDV262168 RNP262168:RNR262168 RXL262168:RXN262168 SHH262168:SHJ262168 SRD262168:SRF262168 TAZ262168:TBB262168 TKV262168:TKX262168 TUR262168:TUT262168 UEN262168:UEP262168 UOJ262168:UOL262168 UYF262168:UYH262168 VIB262168:VID262168 VRX262168:VRZ262168 WBT262168:WBV262168 WLP262168:WLR262168 WVL262168:WVN262168 D327704:F327704 IZ327704:JB327704 SV327704:SX327704 ACR327704:ACT327704 AMN327704:AMP327704 AWJ327704:AWL327704 BGF327704:BGH327704 BQB327704:BQD327704 BZX327704:BZZ327704 CJT327704:CJV327704 CTP327704:CTR327704 DDL327704:DDN327704 DNH327704:DNJ327704 DXD327704:DXF327704 EGZ327704:EHB327704 EQV327704:EQX327704 FAR327704:FAT327704 FKN327704:FKP327704 FUJ327704:FUL327704 GEF327704:GEH327704 GOB327704:GOD327704 GXX327704:GXZ327704 HHT327704:HHV327704 HRP327704:HRR327704 IBL327704:IBN327704 ILH327704:ILJ327704 IVD327704:IVF327704 JEZ327704:JFB327704 JOV327704:JOX327704 JYR327704:JYT327704 KIN327704:KIP327704 KSJ327704:KSL327704 LCF327704:LCH327704 LMB327704:LMD327704 LVX327704:LVZ327704 MFT327704:MFV327704 MPP327704:MPR327704 MZL327704:MZN327704 NJH327704:NJJ327704 NTD327704:NTF327704 OCZ327704:ODB327704 OMV327704:OMX327704 OWR327704:OWT327704 PGN327704:PGP327704 PQJ327704:PQL327704 QAF327704:QAH327704 QKB327704:QKD327704 QTX327704:QTZ327704 RDT327704:RDV327704 RNP327704:RNR327704 RXL327704:RXN327704 SHH327704:SHJ327704 SRD327704:SRF327704 TAZ327704:TBB327704 TKV327704:TKX327704 TUR327704:TUT327704 UEN327704:UEP327704 UOJ327704:UOL327704 UYF327704:UYH327704 VIB327704:VID327704 VRX327704:VRZ327704 WBT327704:WBV327704 WLP327704:WLR327704 WVL327704:WVN327704 D393240:F393240 IZ393240:JB393240 SV393240:SX393240 ACR393240:ACT393240 AMN393240:AMP393240 AWJ393240:AWL393240 BGF393240:BGH393240 BQB393240:BQD393240 BZX393240:BZZ393240 CJT393240:CJV393240 CTP393240:CTR393240 DDL393240:DDN393240 DNH393240:DNJ393240 DXD393240:DXF393240 EGZ393240:EHB393240 EQV393240:EQX393240 FAR393240:FAT393240 FKN393240:FKP393240 FUJ393240:FUL393240 GEF393240:GEH393240 GOB393240:GOD393240 GXX393240:GXZ393240 HHT393240:HHV393240 HRP393240:HRR393240 IBL393240:IBN393240 ILH393240:ILJ393240 IVD393240:IVF393240 JEZ393240:JFB393240 JOV393240:JOX393240 JYR393240:JYT393240 KIN393240:KIP393240 KSJ393240:KSL393240 LCF393240:LCH393240 LMB393240:LMD393240 LVX393240:LVZ393240 MFT393240:MFV393240 MPP393240:MPR393240 MZL393240:MZN393240 NJH393240:NJJ393240 NTD393240:NTF393240 OCZ393240:ODB393240 OMV393240:OMX393240 OWR393240:OWT393240 PGN393240:PGP393240 PQJ393240:PQL393240 QAF393240:QAH393240 QKB393240:QKD393240 QTX393240:QTZ393240 RDT393240:RDV393240 RNP393240:RNR393240 RXL393240:RXN393240 SHH393240:SHJ393240 SRD393240:SRF393240 TAZ393240:TBB393240 TKV393240:TKX393240 TUR393240:TUT393240 UEN393240:UEP393240 UOJ393240:UOL393240 UYF393240:UYH393240 VIB393240:VID393240 VRX393240:VRZ393240 WBT393240:WBV393240 WLP393240:WLR393240 WVL393240:WVN393240 D458776:F458776 IZ458776:JB458776 SV458776:SX458776 ACR458776:ACT458776 AMN458776:AMP458776 AWJ458776:AWL458776 BGF458776:BGH458776 BQB458776:BQD458776 BZX458776:BZZ458776 CJT458776:CJV458776 CTP458776:CTR458776 DDL458776:DDN458776 DNH458776:DNJ458776 DXD458776:DXF458776 EGZ458776:EHB458776 EQV458776:EQX458776 FAR458776:FAT458776 FKN458776:FKP458776 FUJ458776:FUL458776 GEF458776:GEH458776 GOB458776:GOD458776 GXX458776:GXZ458776 HHT458776:HHV458776 HRP458776:HRR458776 IBL458776:IBN458776 ILH458776:ILJ458776 IVD458776:IVF458776 JEZ458776:JFB458776 JOV458776:JOX458776 JYR458776:JYT458776 KIN458776:KIP458776 KSJ458776:KSL458776 LCF458776:LCH458776 LMB458776:LMD458776 LVX458776:LVZ458776 MFT458776:MFV458776 MPP458776:MPR458776 MZL458776:MZN458776 NJH458776:NJJ458776 NTD458776:NTF458776 OCZ458776:ODB458776 OMV458776:OMX458776 OWR458776:OWT458776 PGN458776:PGP458776 PQJ458776:PQL458776 QAF458776:QAH458776 QKB458776:QKD458776 QTX458776:QTZ458776 RDT458776:RDV458776 RNP458776:RNR458776 RXL458776:RXN458776 SHH458776:SHJ458776 SRD458776:SRF458776 TAZ458776:TBB458776 TKV458776:TKX458776 TUR458776:TUT458776 UEN458776:UEP458776 UOJ458776:UOL458776 UYF458776:UYH458776 VIB458776:VID458776 VRX458776:VRZ458776 WBT458776:WBV458776 WLP458776:WLR458776 WVL458776:WVN458776 D524312:F524312 IZ524312:JB524312 SV524312:SX524312 ACR524312:ACT524312 AMN524312:AMP524312 AWJ524312:AWL524312 BGF524312:BGH524312 BQB524312:BQD524312 BZX524312:BZZ524312 CJT524312:CJV524312 CTP524312:CTR524312 DDL524312:DDN524312 DNH524312:DNJ524312 DXD524312:DXF524312 EGZ524312:EHB524312 EQV524312:EQX524312 FAR524312:FAT524312 FKN524312:FKP524312 FUJ524312:FUL524312 GEF524312:GEH524312 GOB524312:GOD524312 GXX524312:GXZ524312 HHT524312:HHV524312 HRP524312:HRR524312 IBL524312:IBN524312 ILH524312:ILJ524312 IVD524312:IVF524312 JEZ524312:JFB524312 JOV524312:JOX524312 JYR524312:JYT524312 KIN524312:KIP524312 KSJ524312:KSL524312 LCF524312:LCH524312 LMB524312:LMD524312 LVX524312:LVZ524312 MFT524312:MFV524312 MPP524312:MPR524312 MZL524312:MZN524312 NJH524312:NJJ524312 NTD524312:NTF524312 OCZ524312:ODB524312 OMV524312:OMX524312 OWR524312:OWT524312 PGN524312:PGP524312 PQJ524312:PQL524312 QAF524312:QAH524312 QKB524312:QKD524312 QTX524312:QTZ524312 RDT524312:RDV524312 RNP524312:RNR524312 RXL524312:RXN524312 SHH524312:SHJ524312 SRD524312:SRF524312 TAZ524312:TBB524312 TKV524312:TKX524312 TUR524312:TUT524312 UEN524312:UEP524312 UOJ524312:UOL524312 UYF524312:UYH524312 VIB524312:VID524312 VRX524312:VRZ524312 WBT524312:WBV524312 WLP524312:WLR524312 WVL524312:WVN524312 D589848:F589848 IZ589848:JB589848 SV589848:SX589848 ACR589848:ACT589848 AMN589848:AMP589848 AWJ589848:AWL589848 BGF589848:BGH589848 BQB589848:BQD589848 BZX589848:BZZ589848 CJT589848:CJV589848 CTP589848:CTR589848 DDL589848:DDN589848 DNH589848:DNJ589848 DXD589848:DXF589848 EGZ589848:EHB589848 EQV589848:EQX589848 FAR589848:FAT589848 FKN589848:FKP589848 FUJ589848:FUL589848 GEF589848:GEH589848 GOB589848:GOD589848 GXX589848:GXZ589848 HHT589848:HHV589848 HRP589848:HRR589848 IBL589848:IBN589848 ILH589848:ILJ589848 IVD589848:IVF589848 JEZ589848:JFB589848 JOV589848:JOX589848 JYR589848:JYT589848 KIN589848:KIP589848 KSJ589848:KSL589848 LCF589848:LCH589848 LMB589848:LMD589848 LVX589848:LVZ589848 MFT589848:MFV589848 MPP589848:MPR589848 MZL589848:MZN589848 NJH589848:NJJ589848 NTD589848:NTF589848 OCZ589848:ODB589848 OMV589848:OMX589848 OWR589848:OWT589848 PGN589848:PGP589848 PQJ589848:PQL589848 QAF589848:QAH589848 QKB589848:QKD589848 QTX589848:QTZ589848 RDT589848:RDV589848 RNP589848:RNR589848 RXL589848:RXN589848 SHH589848:SHJ589848 SRD589848:SRF589848 TAZ589848:TBB589848 TKV589848:TKX589848 TUR589848:TUT589848 UEN589848:UEP589848 UOJ589848:UOL589848 UYF589848:UYH589848 VIB589848:VID589848 VRX589848:VRZ589848 WBT589848:WBV589848 WLP589848:WLR589848 WVL589848:WVN589848 D655384:F655384 IZ655384:JB655384 SV655384:SX655384 ACR655384:ACT655384 AMN655384:AMP655384 AWJ655384:AWL655384 BGF655384:BGH655384 BQB655384:BQD655384 BZX655384:BZZ655384 CJT655384:CJV655384 CTP655384:CTR655384 DDL655384:DDN655384 DNH655384:DNJ655384 DXD655384:DXF655384 EGZ655384:EHB655384 EQV655384:EQX655384 FAR655384:FAT655384 FKN655384:FKP655384 FUJ655384:FUL655384 GEF655384:GEH655384 GOB655384:GOD655384 GXX655384:GXZ655384 HHT655384:HHV655384 HRP655384:HRR655384 IBL655384:IBN655384 ILH655384:ILJ655384 IVD655384:IVF655384 JEZ655384:JFB655384 JOV655384:JOX655384 JYR655384:JYT655384 KIN655384:KIP655384 KSJ655384:KSL655384 LCF655384:LCH655384 LMB655384:LMD655384 LVX655384:LVZ655384 MFT655384:MFV655384 MPP655384:MPR655384 MZL655384:MZN655384 NJH655384:NJJ655384 NTD655384:NTF655384 OCZ655384:ODB655384 OMV655384:OMX655384 OWR655384:OWT655384 PGN655384:PGP655384 PQJ655384:PQL655384 QAF655384:QAH655384 QKB655384:QKD655384 QTX655384:QTZ655384 RDT655384:RDV655384 RNP655384:RNR655384 RXL655384:RXN655384 SHH655384:SHJ655384 SRD655384:SRF655384 TAZ655384:TBB655384 TKV655384:TKX655384 TUR655384:TUT655384 UEN655384:UEP655384 UOJ655384:UOL655384 UYF655384:UYH655384 VIB655384:VID655384 VRX655384:VRZ655384 WBT655384:WBV655384 WLP655384:WLR655384 WVL655384:WVN655384 D720920:F720920 IZ720920:JB720920 SV720920:SX720920 ACR720920:ACT720920 AMN720920:AMP720920 AWJ720920:AWL720920 BGF720920:BGH720920 BQB720920:BQD720920 BZX720920:BZZ720920 CJT720920:CJV720920 CTP720920:CTR720920 DDL720920:DDN720920 DNH720920:DNJ720920 DXD720920:DXF720920 EGZ720920:EHB720920 EQV720920:EQX720920 FAR720920:FAT720920 FKN720920:FKP720920 FUJ720920:FUL720920 GEF720920:GEH720920 GOB720920:GOD720920 GXX720920:GXZ720920 HHT720920:HHV720920 HRP720920:HRR720920 IBL720920:IBN720920 ILH720920:ILJ720920 IVD720920:IVF720920 JEZ720920:JFB720920 JOV720920:JOX720920 JYR720920:JYT720920 KIN720920:KIP720920 KSJ720920:KSL720920 LCF720920:LCH720920 LMB720920:LMD720920 LVX720920:LVZ720920 MFT720920:MFV720920 MPP720920:MPR720920 MZL720920:MZN720920 NJH720920:NJJ720920 NTD720920:NTF720920 OCZ720920:ODB720920 OMV720920:OMX720920 OWR720920:OWT720920 PGN720920:PGP720920 PQJ720920:PQL720920 QAF720920:QAH720920 QKB720920:QKD720920 QTX720920:QTZ720920 RDT720920:RDV720920 RNP720920:RNR720920 RXL720920:RXN720920 SHH720920:SHJ720920 SRD720920:SRF720920 TAZ720920:TBB720920 TKV720920:TKX720920 TUR720920:TUT720920 UEN720920:UEP720920 UOJ720920:UOL720920 UYF720920:UYH720920 VIB720920:VID720920 VRX720920:VRZ720920 WBT720920:WBV720920 WLP720920:WLR720920 WVL720920:WVN720920 D786456:F786456 IZ786456:JB786456 SV786456:SX786456 ACR786456:ACT786456 AMN786456:AMP786456 AWJ786456:AWL786456 BGF786456:BGH786456 BQB786456:BQD786456 BZX786456:BZZ786456 CJT786456:CJV786456 CTP786456:CTR786456 DDL786456:DDN786456 DNH786456:DNJ786456 DXD786456:DXF786456 EGZ786456:EHB786456 EQV786456:EQX786456 FAR786456:FAT786456 FKN786456:FKP786456 FUJ786456:FUL786456 GEF786456:GEH786456 GOB786456:GOD786456 GXX786456:GXZ786456 HHT786456:HHV786456 HRP786456:HRR786456 IBL786456:IBN786456 ILH786456:ILJ786456 IVD786456:IVF786456 JEZ786456:JFB786456 JOV786456:JOX786456 JYR786456:JYT786456 KIN786456:KIP786456 KSJ786456:KSL786456 LCF786456:LCH786456 LMB786456:LMD786456 LVX786456:LVZ786456 MFT786456:MFV786456 MPP786456:MPR786456 MZL786456:MZN786456 NJH786456:NJJ786456 NTD786456:NTF786456 OCZ786456:ODB786456 OMV786456:OMX786456 OWR786456:OWT786456 PGN786456:PGP786456 PQJ786456:PQL786456 QAF786456:QAH786456 QKB786456:QKD786456 QTX786456:QTZ786456 RDT786456:RDV786456 RNP786456:RNR786456 RXL786456:RXN786456 SHH786456:SHJ786456 SRD786456:SRF786456 TAZ786456:TBB786456 TKV786456:TKX786456 TUR786456:TUT786456 UEN786456:UEP786456 UOJ786456:UOL786456 UYF786456:UYH786456 VIB786456:VID786456 VRX786456:VRZ786456 WBT786456:WBV786456 WLP786456:WLR786456 WVL786456:WVN786456 D851992:F851992 IZ851992:JB851992 SV851992:SX851992 ACR851992:ACT851992 AMN851992:AMP851992 AWJ851992:AWL851992 BGF851992:BGH851992 BQB851992:BQD851992 BZX851992:BZZ851992 CJT851992:CJV851992 CTP851992:CTR851992 DDL851992:DDN851992 DNH851992:DNJ851992 DXD851992:DXF851992 EGZ851992:EHB851992 EQV851992:EQX851992 FAR851992:FAT851992 FKN851992:FKP851992 FUJ851992:FUL851992 GEF851992:GEH851992 GOB851992:GOD851992 GXX851992:GXZ851992 HHT851992:HHV851992 HRP851992:HRR851992 IBL851992:IBN851992 ILH851992:ILJ851992 IVD851992:IVF851992 JEZ851992:JFB851992 JOV851992:JOX851992 JYR851992:JYT851992 KIN851992:KIP851992 KSJ851992:KSL851992 LCF851992:LCH851992 LMB851992:LMD851992 LVX851992:LVZ851992 MFT851992:MFV851992 MPP851992:MPR851992 MZL851992:MZN851992 NJH851992:NJJ851992 NTD851992:NTF851992 OCZ851992:ODB851992 OMV851992:OMX851992 OWR851992:OWT851992 PGN851992:PGP851992 PQJ851992:PQL851992 QAF851992:QAH851992 QKB851992:QKD851992 QTX851992:QTZ851992 RDT851992:RDV851992 RNP851992:RNR851992 RXL851992:RXN851992 SHH851992:SHJ851992 SRD851992:SRF851992 TAZ851992:TBB851992 TKV851992:TKX851992 TUR851992:TUT851992 UEN851992:UEP851992 UOJ851992:UOL851992 UYF851992:UYH851992 VIB851992:VID851992 VRX851992:VRZ851992 WBT851992:WBV851992 WLP851992:WLR851992 WVL851992:WVN851992 D917528:F917528 IZ917528:JB917528 SV917528:SX917528 ACR917528:ACT917528 AMN917528:AMP917528 AWJ917528:AWL917528 BGF917528:BGH917528 BQB917528:BQD917528 BZX917528:BZZ917528 CJT917528:CJV917528 CTP917528:CTR917528 DDL917528:DDN917528 DNH917528:DNJ917528 DXD917528:DXF917528 EGZ917528:EHB917528 EQV917528:EQX917528 FAR917528:FAT917528 FKN917528:FKP917528 FUJ917528:FUL917528 GEF917528:GEH917528 GOB917528:GOD917528 GXX917528:GXZ917528 HHT917528:HHV917528 HRP917528:HRR917528 IBL917528:IBN917528 ILH917528:ILJ917528 IVD917528:IVF917528 JEZ917528:JFB917528 JOV917528:JOX917528 JYR917528:JYT917528 KIN917528:KIP917528 KSJ917528:KSL917528 LCF917528:LCH917528 LMB917528:LMD917528 LVX917528:LVZ917528 MFT917528:MFV917528 MPP917528:MPR917528 MZL917528:MZN917528 NJH917528:NJJ917528 NTD917528:NTF917528 OCZ917528:ODB917528 OMV917528:OMX917528 OWR917528:OWT917528 PGN917528:PGP917528 PQJ917528:PQL917528 QAF917528:QAH917528 QKB917528:QKD917528 QTX917528:QTZ917528 RDT917528:RDV917528 RNP917528:RNR917528 RXL917528:RXN917528 SHH917528:SHJ917528 SRD917528:SRF917528 TAZ917528:TBB917528 TKV917528:TKX917528 TUR917528:TUT917528 UEN917528:UEP917528 UOJ917528:UOL917528 UYF917528:UYH917528 VIB917528:VID917528 VRX917528:VRZ917528 WBT917528:WBV917528 WLP917528:WLR917528 WVL917528:WVN917528 D983064:F983064 IZ983064:JB983064 SV983064:SX983064 ACR983064:ACT983064 AMN983064:AMP983064 AWJ983064:AWL983064 BGF983064:BGH983064 BQB983064:BQD983064 BZX983064:BZZ983064 CJT983064:CJV983064 CTP983064:CTR983064 DDL983064:DDN983064 DNH983064:DNJ983064 DXD983064:DXF983064 EGZ983064:EHB983064 EQV983064:EQX983064 FAR983064:FAT983064 FKN983064:FKP983064 FUJ983064:FUL983064 GEF983064:GEH983064 GOB983064:GOD983064 GXX983064:GXZ983064 HHT983064:HHV983064 HRP983064:HRR983064 IBL983064:IBN983064 ILH983064:ILJ983064 IVD983064:IVF983064 JEZ983064:JFB983064 JOV983064:JOX983064 JYR983064:JYT983064 KIN983064:KIP983064 KSJ983064:KSL983064 LCF983064:LCH983064 LMB983064:LMD983064 LVX983064:LVZ983064 MFT983064:MFV983064 MPP983064:MPR983064 MZL983064:MZN983064 NJH983064:NJJ983064 NTD983064:NTF983064 OCZ983064:ODB983064 OMV983064:OMX983064 OWR983064:OWT983064 PGN983064:PGP983064 PQJ983064:PQL983064 QAF983064:QAH983064 QKB983064:QKD983064 QTX983064:QTZ983064 RDT983064:RDV983064 RNP983064:RNR983064 RXL983064:RXN983064 SHH983064:SHJ983064 SRD983064:SRF983064 TAZ983064:TBB983064 TKV983064:TKX983064 TUR983064:TUT983064 UEN983064:UEP983064 UOJ983064:UOL983064 UYF983064:UYH983064 VIB983064:VID983064 VRX983064:VRZ983064 WBT983064:WBV983064 WLP983064:WLR983064 WVL983064:WVN983064"/>
    <dataValidation allowBlank="1" showInputMessage="1" showErrorMessage="1" prompt="Autre document d'appui : Mettre ici, et en noir, tout autre document d'appui éventuel pour cette déclaration" sqref="D25:F25 IZ25:JB25 SV25:SX25 ACR25:ACT25 AMN25:AMP25 AWJ25:AWL25 BGF25:BGH25 BQB25:BQD25 BZX25:BZZ25 CJT25:CJV25 CTP25:CTR25 DDL25:DDN25 DNH25:DNJ25 DXD25:DXF25 EGZ25:EHB25 EQV25:EQX25 FAR25:FAT25 FKN25:FKP25 FUJ25:FUL25 GEF25:GEH25 GOB25:GOD25 GXX25:GXZ25 HHT25:HHV25 HRP25:HRR25 IBL25:IBN25 ILH25:ILJ25 IVD25:IVF25 JEZ25:JFB25 JOV25:JOX25 JYR25:JYT25 KIN25:KIP25 KSJ25:KSL25 LCF25:LCH25 LMB25:LMD25 LVX25:LVZ25 MFT25:MFV25 MPP25:MPR25 MZL25:MZN25 NJH25:NJJ25 NTD25:NTF25 OCZ25:ODB25 OMV25:OMX25 OWR25:OWT25 PGN25:PGP25 PQJ25:PQL25 QAF25:QAH25 QKB25:QKD25 QTX25:QTZ25 RDT25:RDV25 RNP25:RNR25 RXL25:RXN25 SHH25:SHJ25 SRD25:SRF25 TAZ25:TBB25 TKV25:TKX25 TUR25:TUT25 UEN25:UEP25 UOJ25:UOL25 UYF25:UYH25 VIB25:VID25 VRX25:VRZ25 WBT25:WBV25 WLP25:WLR25 WVL25:WVN25 D65561:F65561 IZ65561:JB65561 SV65561:SX65561 ACR65561:ACT65561 AMN65561:AMP65561 AWJ65561:AWL65561 BGF65561:BGH65561 BQB65561:BQD65561 BZX65561:BZZ65561 CJT65561:CJV65561 CTP65561:CTR65561 DDL65561:DDN65561 DNH65561:DNJ65561 DXD65561:DXF65561 EGZ65561:EHB65561 EQV65561:EQX65561 FAR65561:FAT65561 FKN65561:FKP65561 FUJ65561:FUL65561 GEF65561:GEH65561 GOB65561:GOD65561 GXX65561:GXZ65561 HHT65561:HHV65561 HRP65561:HRR65561 IBL65561:IBN65561 ILH65561:ILJ65561 IVD65561:IVF65561 JEZ65561:JFB65561 JOV65561:JOX65561 JYR65561:JYT65561 KIN65561:KIP65561 KSJ65561:KSL65561 LCF65561:LCH65561 LMB65561:LMD65561 LVX65561:LVZ65561 MFT65561:MFV65561 MPP65561:MPR65561 MZL65561:MZN65561 NJH65561:NJJ65561 NTD65561:NTF65561 OCZ65561:ODB65561 OMV65561:OMX65561 OWR65561:OWT65561 PGN65561:PGP65561 PQJ65561:PQL65561 QAF65561:QAH65561 QKB65561:QKD65561 QTX65561:QTZ65561 RDT65561:RDV65561 RNP65561:RNR65561 RXL65561:RXN65561 SHH65561:SHJ65561 SRD65561:SRF65561 TAZ65561:TBB65561 TKV65561:TKX65561 TUR65561:TUT65561 UEN65561:UEP65561 UOJ65561:UOL65561 UYF65561:UYH65561 VIB65561:VID65561 VRX65561:VRZ65561 WBT65561:WBV65561 WLP65561:WLR65561 WVL65561:WVN65561 D131097:F131097 IZ131097:JB131097 SV131097:SX131097 ACR131097:ACT131097 AMN131097:AMP131097 AWJ131097:AWL131097 BGF131097:BGH131097 BQB131097:BQD131097 BZX131097:BZZ131097 CJT131097:CJV131097 CTP131097:CTR131097 DDL131097:DDN131097 DNH131097:DNJ131097 DXD131097:DXF131097 EGZ131097:EHB131097 EQV131097:EQX131097 FAR131097:FAT131097 FKN131097:FKP131097 FUJ131097:FUL131097 GEF131097:GEH131097 GOB131097:GOD131097 GXX131097:GXZ131097 HHT131097:HHV131097 HRP131097:HRR131097 IBL131097:IBN131097 ILH131097:ILJ131097 IVD131097:IVF131097 JEZ131097:JFB131097 JOV131097:JOX131097 JYR131097:JYT131097 KIN131097:KIP131097 KSJ131097:KSL131097 LCF131097:LCH131097 LMB131097:LMD131097 LVX131097:LVZ131097 MFT131097:MFV131097 MPP131097:MPR131097 MZL131097:MZN131097 NJH131097:NJJ131097 NTD131097:NTF131097 OCZ131097:ODB131097 OMV131097:OMX131097 OWR131097:OWT131097 PGN131097:PGP131097 PQJ131097:PQL131097 QAF131097:QAH131097 QKB131097:QKD131097 QTX131097:QTZ131097 RDT131097:RDV131097 RNP131097:RNR131097 RXL131097:RXN131097 SHH131097:SHJ131097 SRD131097:SRF131097 TAZ131097:TBB131097 TKV131097:TKX131097 TUR131097:TUT131097 UEN131097:UEP131097 UOJ131097:UOL131097 UYF131097:UYH131097 VIB131097:VID131097 VRX131097:VRZ131097 WBT131097:WBV131097 WLP131097:WLR131097 WVL131097:WVN131097 D196633:F196633 IZ196633:JB196633 SV196633:SX196633 ACR196633:ACT196633 AMN196633:AMP196633 AWJ196633:AWL196633 BGF196633:BGH196633 BQB196633:BQD196633 BZX196633:BZZ196633 CJT196633:CJV196633 CTP196633:CTR196633 DDL196633:DDN196633 DNH196633:DNJ196633 DXD196633:DXF196633 EGZ196633:EHB196633 EQV196633:EQX196633 FAR196633:FAT196633 FKN196633:FKP196633 FUJ196633:FUL196633 GEF196633:GEH196633 GOB196633:GOD196633 GXX196633:GXZ196633 HHT196633:HHV196633 HRP196633:HRR196633 IBL196633:IBN196633 ILH196633:ILJ196633 IVD196633:IVF196633 JEZ196633:JFB196633 JOV196633:JOX196633 JYR196633:JYT196633 KIN196633:KIP196633 KSJ196633:KSL196633 LCF196633:LCH196633 LMB196633:LMD196633 LVX196633:LVZ196633 MFT196633:MFV196633 MPP196633:MPR196633 MZL196633:MZN196633 NJH196633:NJJ196633 NTD196633:NTF196633 OCZ196633:ODB196633 OMV196633:OMX196633 OWR196633:OWT196633 PGN196633:PGP196633 PQJ196633:PQL196633 QAF196633:QAH196633 QKB196633:QKD196633 QTX196633:QTZ196633 RDT196633:RDV196633 RNP196633:RNR196633 RXL196633:RXN196633 SHH196633:SHJ196633 SRD196633:SRF196633 TAZ196633:TBB196633 TKV196633:TKX196633 TUR196633:TUT196633 UEN196633:UEP196633 UOJ196633:UOL196633 UYF196633:UYH196633 VIB196633:VID196633 VRX196633:VRZ196633 WBT196633:WBV196633 WLP196633:WLR196633 WVL196633:WVN196633 D262169:F262169 IZ262169:JB262169 SV262169:SX262169 ACR262169:ACT262169 AMN262169:AMP262169 AWJ262169:AWL262169 BGF262169:BGH262169 BQB262169:BQD262169 BZX262169:BZZ262169 CJT262169:CJV262169 CTP262169:CTR262169 DDL262169:DDN262169 DNH262169:DNJ262169 DXD262169:DXF262169 EGZ262169:EHB262169 EQV262169:EQX262169 FAR262169:FAT262169 FKN262169:FKP262169 FUJ262169:FUL262169 GEF262169:GEH262169 GOB262169:GOD262169 GXX262169:GXZ262169 HHT262169:HHV262169 HRP262169:HRR262169 IBL262169:IBN262169 ILH262169:ILJ262169 IVD262169:IVF262169 JEZ262169:JFB262169 JOV262169:JOX262169 JYR262169:JYT262169 KIN262169:KIP262169 KSJ262169:KSL262169 LCF262169:LCH262169 LMB262169:LMD262169 LVX262169:LVZ262169 MFT262169:MFV262169 MPP262169:MPR262169 MZL262169:MZN262169 NJH262169:NJJ262169 NTD262169:NTF262169 OCZ262169:ODB262169 OMV262169:OMX262169 OWR262169:OWT262169 PGN262169:PGP262169 PQJ262169:PQL262169 QAF262169:QAH262169 QKB262169:QKD262169 QTX262169:QTZ262169 RDT262169:RDV262169 RNP262169:RNR262169 RXL262169:RXN262169 SHH262169:SHJ262169 SRD262169:SRF262169 TAZ262169:TBB262169 TKV262169:TKX262169 TUR262169:TUT262169 UEN262169:UEP262169 UOJ262169:UOL262169 UYF262169:UYH262169 VIB262169:VID262169 VRX262169:VRZ262169 WBT262169:WBV262169 WLP262169:WLR262169 WVL262169:WVN262169 D327705:F327705 IZ327705:JB327705 SV327705:SX327705 ACR327705:ACT327705 AMN327705:AMP327705 AWJ327705:AWL327705 BGF327705:BGH327705 BQB327705:BQD327705 BZX327705:BZZ327705 CJT327705:CJV327705 CTP327705:CTR327705 DDL327705:DDN327705 DNH327705:DNJ327705 DXD327705:DXF327705 EGZ327705:EHB327705 EQV327705:EQX327705 FAR327705:FAT327705 FKN327705:FKP327705 FUJ327705:FUL327705 GEF327705:GEH327705 GOB327705:GOD327705 GXX327705:GXZ327705 HHT327705:HHV327705 HRP327705:HRR327705 IBL327705:IBN327705 ILH327705:ILJ327705 IVD327705:IVF327705 JEZ327705:JFB327705 JOV327705:JOX327705 JYR327705:JYT327705 KIN327705:KIP327705 KSJ327705:KSL327705 LCF327705:LCH327705 LMB327705:LMD327705 LVX327705:LVZ327705 MFT327705:MFV327705 MPP327705:MPR327705 MZL327705:MZN327705 NJH327705:NJJ327705 NTD327705:NTF327705 OCZ327705:ODB327705 OMV327705:OMX327705 OWR327705:OWT327705 PGN327705:PGP327705 PQJ327705:PQL327705 QAF327705:QAH327705 QKB327705:QKD327705 QTX327705:QTZ327705 RDT327705:RDV327705 RNP327705:RNR327705 RXL327705:RXN327705 SHH327705:SHJ327705 SRD327705:SRF327705 TAZ327705:TBB327705 TKV327705:TKX327705 TUR327705:TUT327705 UEN327705:UEP327705 UOJ327705:UOL327705 UYF327705:UYH327705 VIB327705:VID327705 VRX327705:VRZ327705 WBT327705:WBV327705 WLP327705:WLR327705 WVL327705:WVN327705 D393241:F393241 IZ393241:JB393241 SV393241:SX393241 ACR393241:ACT393241 AMN393241:AMP393241 AWJ393241:AWL393241 BGF393241:BGH393241 BQB393241:BQD393241 BZX393241:BZZ393241 CJT393241:CJV393241 CTP393241:CTR393241 DDL393241:DDN393241 DNH393241:DNJ393241 DXD393241:DXF393241 EGZ393241:EHB393241 EQV393241:EQX393241 FAR393241:FAT393241 FKN393241:FKP393241 FUJ393241:FUL393241 GEF393241:GEH393241 GOB393241:GOD393241 GXX393241:GXZ393241 HHT393241:HHV393241 HRP393241:HRR393241 IBL393241:IBN393241 ILH393241:ILJ393241 IVD393241:IVF393241 JEZ393241:JFB393241 JOV393241:JOX393241 JYR393241:JYT393241 KIN393241:KIP393241 KSJ393241:KSL393241 LCF393241:LCH393241 LMB393241:LMD393241 LVX393241:LVZ393241 MFT393241:MFV393241 MPP393241:MPR393241 MZL393241:MZN393241 NJH393241:NJJ393241 NTD393241:NTF393241 OCZ393241:ODB393241 OMV393241:OMX393241 OWR393241:OWT393241 PGN393241:PGP393241 PQJ393241:PQL393241 QAF393241:QAH393241 QKB393241:QKD393241 QTX393241:QTZ393241 RDT393241:RDV393241 RNP393241:RNR393241 RXL393241:RXN393241 SHH393241:SHJ393241 SRD393241:SRF393241 TAZ393241:TBB393241 TKV393241:TKX393241 TUR393241:TUT393241 UEN393241:UEP393241 UOJ393241:UOL393241 UYF393241:UYH393241 VIB393241:VID393241 VRX393241:VRZ393241 WBT393241:WBV393241 WLP393241:WLR393241 WVL393241:WVN393241 D458777:F458777 IZ458777:JB458777 SV458777:SX458777 ACR458777:ACT458777 AMN458777:AMP458777 AWJ458777:AWL458777 BGF458777:BGH458777 BQB458777:BQD458777 BZX458777:BZZ458777 CJT458777:CJV458777 CTP458777:CTR458777 DDL458777:DDN458777 DNH458777:DNJ458777 DXD458777:DXF458777 EGZ458777:EHB458777 EQV458777:EQX458777 FAR458777:FAT458777 FKN458777:FKP458777 FUJ458777:FUL458777 GEF458777:GEH458777 GOB458777:GOD458777 GXX458777:GXZ458777 HHT458777:HHV458777 HRP458777:HRR458777 IBL458777:IBN458777 ILH458777:ILJ458777 IVD458777:IVF458777 JEZ458777:JFB458777 JOV458777:JOX458777 JYR458777:JYT458777 KIN458777:KIP458777 KSJ458777:KSL458777 LCF458777:LCH458777 LMB458777:LMD458777 LVX458777:LVZ458777 MFT458777:MFV458777 MPP458777:MPR458777 MZL458777:MZN458777 NJH458777:NJJ458777 NTD458777:NTF458777 OCZ458777:ODB458777 OMV458777:OMX458777 OWR458777:OWT458777 PGN458777:PGP458777 PQJ458777:PQL458777 QAF458777:QAH458777 QKB458777:QKD458777 QTX458777:QTZ458777 RDT458777:RDV458777 RNP458777:RNR458777 RXL458777:RXN458777 SHH458777:SHJ458777 SRD458777:SRF458777 TAZ458777:TBB458777 TKV458777:TKX458777 TUR458777:TUT458777 UEN458777:UEP458777 UOJ458777:UOL458777 UYF458777:UYH458777 VIB458777:VID458777 VRX458777:VRZ458777 WBT458777:WBV458777 WLP458777:WLR458777 WVL458777:WVN458777 D524313:F524313 IZ524313:JB524313 SV524313:SX524313 ACR524313:ACT524313 AMN524313:AMP524313 AWJ524313:AWL524313 BGF524313:BGH524313 BQB524313:BQD524313 BZX524313:BZZ524313 CJT524313:CJV524313 CTP524313:CTR524313 DDL524313:DDN524313 DNH524313:DNJ524313 DXD524313:DXF524313 EGZ524313:EHB524313 EQV524313:EQX524313 FAR524313:FAT524313 FKN524313:FKP524313 FUJ524313:FUL524313 GEF524313:GEH524313 GOB524313:GOD524313 GXX524313:GXZ524313 HHT524313:HHV524313 HRP524313:HRR524313 IBL524313:IBN524313 ILH524313:ILJ524313 IVD524313:IVF524313 JEZ524313:JFB524313 JOV524313:JOX524313 JYR524313:JYT524313 KIN524313:KIP524313 KSJ524313:KSL524313 LCF524313:LCH524313 LMB524313:LMD524313 LVX524313:LVZ524313 MFT524313:MFV524313 MPP524313:MPR524313 MZL524313:MZN524313 NJH524313:NJJ524313 NTD524313:NTF524313 OCZ524313:ODB524313 OMV524313:OMX524313 OWR524313:OWT524313 PGN524313:PGP524313 PQJ524313:PQL524313 QAF524313:QAH524313 QKB524313:QKD524313 QTX524313:QTZ524313 RDT524313:RDV524313 RNP524313:RNR524313 RXL524313:RXN524313 SHH524313:SHJ524313 SRD524313:SRF524313 TAZ524313:TBB524313 TKV524313:TKX524313 TUR524313:TUT524313 UEN524313:UEP524313 UOJ524313:UOL524313 UYF524313:UYH524313 VIB524313:VID524313 VRX524313:VRZ524313 WBT524313:WBV524313 WLP524313:WLR524313 WVL524313:WVN524313 D589849:F589849 IZ589849:JB589849 SV589849:SX589849 ACR589849:ACT589849 AMN589849:AMP589849 AWJ589849:AWL589849 BGF589849:BGH589849 BQB589849:BQD589849 BZX589849:BZZ589849 CJT589849:CJV589849 CTP589849:CTR589849 DDL589849:DDN589849 DNH589849:DNJ589849 DXD589849:DXF589849 EGZ589849:EHB589849 EQV589849:EQX589849 FAR589849:FAT589849 FKN589849:FKP589849 FUJ589849:FUL589849 GEF589849:GEH589849 GOB589849:GOD589849 GXX589849:GXZ589849 HHT589849:HHV589849 HRP589849:HRR589849 IBL589849:IBN589849 ILH589849:ILJ589849 IVD589849:IVF589849 JEZ589849:JFB589849 JOV589849:JOX589849 JYR589849:JYT589849 KIN589849:KIP589849 KSJ589849:KSL589849 LCF589849:LCH589849 LMB589849:LMD589849 LVX589849:LVZ589849 MFT589849:MFV589849 MPP589849:MPR589849 MZL589849:MZN589849 NJH589849:NJJ589849 NTD589849:NTF589849 OCZ589849:ODB589849 OMV589849:OMX589849 OWR589849:OWT589849 PGN589849:PGP589849 PQJ589849:PQL589849 QAF589849:QAH589849 QKB589849:QKD589849 QTX589849:QTZ589849 RDT589849:RDV589849 RNP589849:RNR589849 RXL589849:RXN589849 SHH589849:SHJ589849 SRD589849:SRF589849 TAZ589849:TBB589849 TKV589849:TKX589849 TUR589849:TUT589849 UEN589849:UEP589849 UOJ589849:UOL589849 UYF589849:UYH589849 VIB589849:VID589849 VRX589849:VRZ589849 WBT589849:WBV589849 WLP589849:WLR589849 WVL589849:WVN589849 D655385:F655385 IZ655385:JB655385 SV655385:SX655385 ACR655385:ACT655385 AMN655385:AMP655385 AWJ655385:AWL655385 BGF655385:BGH655385 BQB655385:BQD655385 BZX655385:BZZ655385 CJT655385:CJV655385 CTP655385:CTR655385 DDL655385:DDN655385 DNH655385:DNJ655385 DXD655385:DXF655385 EGZ655385:EHB655385 EQV655385:EQX655385 FAR655385:FAT655385 FKN655385:FKP655385 FUJ655385:FUL655385 GEF655385:GEH655385 GOB655385:GOD655385 GXX655385:GXZ655385 HHT655385:HHV655385 HRP655385:HRR655385 IBL655385:IBN655385 ILH655385:ILJ655385 IVD655385:IVF655385 JEZ655385:JFB655385 JOV655385:JOX655385 JYR655385:JYT655385 KIN655385:KIP655385 KSJ655385:KSL655385 LCF655385:LCH655385 LMB655385:LMD655385 LVX655385:LVZ655385 MFT655385:MFV655385 MPP655385:MPR655385 MZL655385:MZN655385 NJH655385:NJJ655385 NTD655385:NTF655385 OCZ655385:ODB655385 OMV655385:OMX655385 OWR655385:OWT655385 PGN655385:PGP655385 PQJ655385:PQL655385 QAF655385:QAH655385 QKB655385:QKD655385 QTX655385:QTZ655385 RDT655385:RDV655385 RNP655385:RNR655385 RXL655385:RXN655385 SHH655385:SHJ655385 SRD655385:SRF655385 TAZ655385:TBB655385 TKV655385:TKX655385 TUR655385:TUT655385 UEN655385:UEP655385 UOJ655385:UOL655385 UYF655385:UYH655385 VIB655385:VID655385 VRX655385:VRZ655385 WBT655385:WBV655385 WLP655385:WLR655385 WVL655385:WVN655385 D720921:F720921 IZ720921:JB720921 SV720921:SX720921 ACR720921:ACT720921 AMN720921:AMP720921 AWJ720921:AWL720921 BGF720921:BGH720921 BQB720921:BQD720921 BZX720921:BZZ720921 CJT720921:CJV720921 CTP720921:CTR720921 DDL720921:DDN720921 DNH720921:DNJ720921 DXD720921:DXF720921 EGZ720921:EHB720921 EQV720921:EQX720921 FAR720921:FAT720921 FKN720921:FKP720921 FUJ720921:FUL720921 GEF720921:GEH720921 GOB720921:GOD720921 GXX720921:GXZ720921 HHT720921:HHV720921 HRP720921:HRR720921 IBL720921:IBN720921 ILH720921:ILJ720921 IVD720921:IVF720921 JEZ720921:JFB720921 JOV720921:JOX720921 JYR720921:JYT720921 KIN720921:KIP720921 KSJ720921:KSL720921 LCF720921:LCH720921 LMB720921:LMD720921 LVX720921:LVZ720921 MFT720921:MFV720921 MPP720921:MPR720921 MZL720921:MZN720921 NJH720921:NJJ720921 NTD720921:NTF720921 OCZ720921:ODB720921 OMV720921:OMX720921 OWR720921:OWT720921 PGN720921:PGP720921 PQJ720921:PQL720921 QAF720921:QAH720921 QKB720921:QKD720921 QTX720921:QTZ720921 RDT720921:RDV720921 RNP720921:RNR720921 RXL720921:RXN720921 SHH720921:SHJ720921 SRD720921:SRF720921 TAZ720921:TBB720921 TKV720921:TKX720921 TUR720921:TUT720921 UEN720921:UEP720921 UOJ720921:UOL720921 UYF720921:UYH720921 VIB720921:VID720921 VRX720921:VRZ720921 WBT720921:WBV720921 WLP720921:WLR720921 WVL720921:WVN720921 D786457:F786457 IZ786457:JB786457 SV786457:SX786457 ACR786457:ACT786457 AMN786457:AMP786457 AWJ786457:AWL786457 BGF786457:BGH786457 BQB786457:BQD786457 BZX786457:BZZ786457 CJT786457:CJV786457 CTP786457:CTR786457 DDL786457:DDN786457 DNH786457:DNJ786457 DXD786457:DXF786457 EGZ786457:EHB786457 EQV786457:EQX786457 FAR786457:FAT786457 FKN786457:FKP786457 FUJ786457:FUL786457 GEF786457:GEH786457 GOB786457:GOD786457 GXX786457:GXZ786457 HHT786457:HHV786457 HRP786457:HRR786457 IBL786457:IBN786457 ILH786457:ILJ786457 IVD786457:IVF786457 JEZ786457:JFB786457 JOV786457:JOX786457 JYR786457:JYT786457 KIN786457:KIP786457 KSJ786457:KSL786457 LCF786457:LCH786457 LMB786457:LMD786457 LVX786457:LVZ786457 MFT786457:MFV786457 MPP786457:MPR786457 MZL786457:MZN786457 NJH786457:NJJ786457 NTD786457:NTF786457 OCZ786457:ODB786457 OMV786457:OMX786457 OWR786457:OWT786457 PGN786457:PGP786457 PQJ786457:PQL786457 QAF786457:QAH786457 QKB786457:QKD786457 QTX786457:QTZ786457 RDT786457:RDV786457 RNP786457:RNR786457 RXL786457:RXN786457 SHH786457:SHJ786457 SRD786457:SRF786457 TAZ786457:TBB786457 TKV786457:TKX786457 TUR786457:TUT786457 UEN786457:UEP786457 UOJ786457:UOL786457 UYF786457:UYH786457 VIB786457:VID786457 VRX786457:VRZ786457 WBT786457:WBV786457 WLP786457:WLR786457 WVL786457:WVN786457 D851993:F851993 IZ851993:JB851993 SV851993:SX851993 ACR851993:ACT851993 AMN851993:AMP851993 AWJ851993:AWL851993 BGF851993:BGH851993 BQB851993:BQD851993 BZX851993:BZZ851993 CJT851993:CJV851993 CTP851993:CTR851993 DDL851993:DDN851993 DNH851993:DNJ851993 DXD851993:DXF851993 EGZ851993:EHB851993 EQV851993:EQX851993 FAR851993:FAT851993 FKN851993:FKP851993 FUJ851993:FUL851993 GEF851993:GEH851993 GOB851993:GOD851993 GXX851993:GXZ851993 HHT851993:HHV851993 HRP851993:HRR851993 IBL851993:IBN851993 ILH851993:ILJ851993 IVD851993:IVF851993 JEZ851993:JFB851993 JOV851993:JOX851993 JYR851993:JYT851993 KIN851993:KIP851993 KSJ851993:KSL851993 LCF851993:LCH851993 LMB851993:LMD851993 LVX851993:LVZ851993 MFT851993:MFV851993 MPP851993:MPR851993 MZL851993:MZN851993 NJH851993:NJJ851993 NTD851993:NTF851993 OCZ851993:ODB851993 OMV851993:OMX851993 OWR851993:OWT851993 PGN851993:PGP851993 PQJ851993:PQL851993 QAF851993:QAH851993 QKB851993:QKD851993 QTX851993:QTZ851993 RDT851993:RDV851993 RNP851993:RNR851993 RXL851993:RXN851993 SHH851993:SHJ851993 SRD851993:SRF851993 TAZ851993:TBB851993 TKV851993:TKX851993 TUR851993:TUT851993 UEN851993:UEP851993 UOJ851993:UOL851993 UYF851993:UYH851993 VIB851993:VID851993 VRX851993:VRZ851993 WBT851993:WBV851993 WLP851993:WLR851993 WVL851993:WVN851993 D917529:F917529 IZ917529:JB917529 SV917529:SX917529 ACR917529:ACT917529 AMN917529:AMP917529 AWJ917529:AWL917529 BGF917529:BGH917529 BQB917529:BQD917529 BZX917529:BZZ917529 CJT917529:CJV917529 CTP917529:CTR917529 DDL917529:DDN917529 DNH917529:DNJ917529 DXD917529:DXF917529 EGZ917529:EHB917529 EQV917529:EQX917529 FAR917529:FAT917529 FKN917529:FKP917529 FUJ917529:FUL917529 GEF917529:GEH917529 GOB917529:GOD917529 GXX917529:GXZ917529 HHT917529:HHV917529 HRP917529:HRR917529 IBL917529:IBN917529 ILH917529:ILJ917529 IVD917529:IVF917529 JEZ917529:JFB917529 JOV917529:JOX917529 JYR917529:JYT917529 KIN917529:KIP917529 KSJ917529:KSL917529 LCF917529:LCH917529 LMB917529:LMD917529 LVX917529:LVZ917529 MFT917529:MFV917529 MPP917529:MPR917529 MZL917529:MZN917529 NJH917529:NJJ917529 NTD917529:NTF917529 OCZ917529:ODB917529 OMV917529:OMX917529 OWR917529:OWT917529 PGN917529:PGP917529 PQJ917529:PQL917529 QAF917529:QAH917529 QKB917529:QKD917529 QTX917529:QTZ917529 RDT917529:RDV917529 RNP917529:RNR917529 RXL917529:RXN917529 SHH917529:SHJ917529 SRD917529:SRF917529 TAZ917529:TBB917529 TKV917529:TKX917529 TUR917529:TUT917529 UEN917529:UEP917529 UOJ917529:UOL917529 UYF917529:UYH917529 VIB917529:VID917529 VRX917529:VRZ917529 WBT917529:WBV917529 WLP917529:WLR917529 WVL917529:WVN917529 D983065:F983065 IZ983065:JB983065 SV983065:SX983065 ACR983065:ACT983065 AMN983065:AMP983065 AWJ983065:AWL983065 BGF983065:BGH983065 BQB983065:BQD983065 BZX983065:BZZ983065 CJT983065:CJV983065 CTP983065:CTR983065 DDL983065:DDN983065 DNH983065:DNJ983065 DXD983065:DXF983065 EGZ983065:EHB983065 EQV983065:EQX983065 FAR983065:FAT983065 FKN983065:FKP983065 FUJ983065:FUL983065 GEF983065:GEH983065 GOB983065:GOD983065 GXX983065:GXZ983065 HHT983065:HHV983065 HRP983065:HRR983065 IBL983065:IBN983065 ILH983065:ILJ983065 IVD983065:IVF983065 JEZ983065:JFB983065 JOV983065:JOX983065 JYR983065:JYT983065 KIN983065:KIP983065 KSJ983065:KSL983065 LCF983065:LCH983065 LMB983065:LMD983065 LVX983065:LVZ983065 MFT983065:MFV983065 MPP983065:MPR983065 MZL983065:MZN983065 NJH983065:NJJ983065 NTD983065:NTF983065 OCZ983065:ODB983065 OMV983065:OMX983065 OWR983065:OWT983065 PGN983065:PGP983065 PQJ983065:PQL983065 QAF983065:QAH983065 QKB983065:QKD983065 QTX983065:QTZ983065 RDT983065:RDV983065 RNP983065:RNR983065 RXL983065:RXN983065 SHH983065:SHJ983065 SRD983065:SRF983065 TAZ983065:TBB983065 TKV983065:TKX983065 TUR983065:TUT983065 UEN983065:UEP983065 UOJ983065:UOL983065 UYF983065:UYH983065 VIB983065:VID983065 VRX983065:VRZ983065 WBT983065:WBV983065 WLP983065:WLR983065 WVL983065:WVN983065"/>
    <dataValidation allowBlank="1" showInputMessage="1" showErrorMessage="1" prompt="Indiquer les NOM et Prénom de la personne indépendante" sqref="A29:C29 IW29:IY29 SS29:SU29 ACO29:ACQ29 AMK29:AMM29 AWG29:AWI29 BGC29:BGE29 BPY29:BQA29 BZU29:BZW29 CJQ29:CJS29 CTM29:CTO29 DDI29:DDK29 DNE29:DNG29 DXA29:DXC29 EGW29:EGY29 EQS29:EQU29 FAO29:FAQ29 FKK29:FKM29 FUG29:FUI29 GEC29:GEE29 GNY29:GOA29 GXU29:GXW29 HHQ29:HHS29 HRM29:HRO29 IBI29:IBK29 ILE29:ILG29 IVA29:IVC29 JEW29:JEY29 JOS29:JOU29 JYO29:JYQ29 KIK29:KIM29 KSG29:KSI29 LCC29:LCE29 LLY29:LMA29 LVU29:LVW29 MFQ29:MFS29 MPM29:MPO29 MZI29:MZK29 NJE29:NJG29 NTA29:NTC29 OCW29:OCY29 OMS29:OMU29 OWO29:OWQ29 PGK29:PGM29 PQG29:PQI29 QAC29:QAE29 QJY29:QKA29 QTU29:QTW29 RDQ29:RDS29 RNM29:RNO29 RXI29:RXK29 SHE29:SHG29 SRA29:SRC29 TAW29:TAY29 TKS29:TKU29 TUO29:TUQ29 UEK29:UEM29 UOG29:UOI29 UYC29:UYE29 VHY29:VIA29 VRU29:VRW29 WBQ29:WBS29 WLM29:WLO29 WVI29:WVK29 A65565:C65565 IW65565:IY65565 SS65565:SU65565 ACO65565:ACQ65565 AMK65565:AMM65565 AWG65565:AWI65565 BGC65565:BGE65565 BPY65565:BQA65565 BZU65565:BZW65565 CJQ65565:CJS65565 CTM65565:CTO65565 DDI65565:DDK65565 DNE65565:DNG65565 DXA65565:DXC65565 EGW65565:EGY65565 EQS65565:EQU65565 FAO65565:FAQ65565 FKK65565:FKM65565 FUG65565:FUI65565 GEC65565:GEE65565 GNY65565:GOA65565 GXU65565:GXW65565 HHQ65565:HHS65565 HRM65565:HRO65565 IBI65565:IBK65565 ILE65565:ILG65565 IVA65565:IVC65565 JEW65565:JEY65565 JOS65565:JOU65565 JYO65565:JYQ65565 KIK65565:KIM65565 KSG65565:KSI65565 LCC65565:LCE65565 LLY65565:LMA65565 LVU65565:LVW65565 MFQ65565:MFS65565 MPM65565:MPO65565 MZI65565:MZK65565 NJE65565:NJG65565 NTA65565:NTC65565 OCW65565:OCY65565 OMS65565:OMU65565 OWO65565:OWQ65565 PGK65565:PGM65565 PQG65565:PQI65565 QAC65565:QAE65565 QJY65565:QKA65565 QTU65565:QTW65565 RDQ65565:RDS65565 RNM65565:RNO65565 RXI65565:RXK65565 SHE65565:SHG65565 SRA65565:SRC65565 TAW65565:TAY65565 TKS65565:TKU65565 TUO65565:TUQ65565 UEK65565:UEM65565 UOG65565:UOI65565 UYC65565:UYE65565 VHY65565:VIA65565 VRU65565:VRW65565 WBQ65565:WBS65565 WLM65565:WLO65565 WVI65565:WVK65565 A131101:C131101 IW131101:IY131101 SS131101:SU131101 ACO131101:ACQ131101 AMK131101:AMM131101 AWG131101:AWI131101 BGC131101:BGE131101 BPY131101:BQA131101 BZU131101:BZW131101 CJQ131101:CJS131101 CTM131101:CTO131101 DDI131101:DDK131101 DNE131101:DNG131101 DXA131101:DXC131101 EGW131101:EGY131101 EQS131101:EQU131101 FAO131101:FAQ131101 FKK131101:FKM131101 FUG131101:FUI131101 GEC131101:GEE131101 GNY131101:GOA131101 GXU131101:GXW131101 HHQ131101:HHS131101 HRM131101:HRO131101 IBI131101:IBK131101 ILE131101:ILG131101 IVA131101:IVC131101 JEW131101:JEY131101 JOS131101:JOU131101 JYO131101:JYQ131101 KIK131101:KIM131101 KSG131101:KSI131101 LCC131101:LCE131101 LLY131101:LMA131101 LVU131101:LVW131101 MFQ131101:MFS131101 MPM131101:MPO131101 MZI131101:MZK131101 NJE131101:NJG131101 NTA131101:NTC131101 OCW131101:OCY131101 OMS131101:OMU131101 OWO131101:OWQ131101 PGK131101:PGM131101 PQG131101:PQI131101 QAC131101:QAE131101 QJY131101:QKA131101 QTU131101:QTW131101 RDQ131101:RDS131101 RNM131101:RNO131101 RXI131101:RXK131101 SHE131101:SHG131101 SRA131101:SRC131101 TAW131101:TAY131101 TKS131101:TKU131101 TUO131101:TUQ131101 UEK131101:UEM131101 UOG131101:UOI131101 UYC131101:UYE131101 VHY131101:VIA131101 VRU131101:VRW131101 WBQ131101:WBS131101 WLM131101:WLO131101 WVI131101:WVK131101 A196637:C196637 IW196637:IY196637 SS196637:SU196637 ACO196637:ACQ196637 AMK196637:AMM196637 AWG196637:AWI196637 BGC196637:BGE196637 BPY196637:BQA196637 BZU196637:BZW196637 CJQ196637:CJS196637 CTM196637:CTO196637 DDI196637:DDK196637 DNE196637:DNG196637 DXA196637:DXC196637 EGW196637:EGY196637 EQS196637:EQU196637 FAO196637:FAQ196637 FKK196637:FKM196637 FUG196637:FUI196637 GEC196637:GEE196637 GNY196637:GOA196637 GXU196637:GXW196637 HHQ196637:HHS196637 HRM196637:HRO196637 IBI196637:IBK196637 ILE196637:ILG196637 IVA196637:IVC196637 JEW196637:JEY196637 JOS196637:JOU196637 JYO196637:JYQ196637 KIK196637:KIM196637 KSG196637:KSI196637 LCC196637:LCE196637 LLY196637:LMA196637 LVU196637:LVW196637 MFQ196637:MFS196637 MPM196637:MPO196637 MZI196637:MZK196637 NJE196637:NJG196637 NTA196637:NTC196637 OCW196637:OCY196637 OMS196637:OMU196637 OWO196637:OWQ196637 PGK196637:PGM196637 PQG196637:PQI196637 QAC196637:QAE196637 QJY196637:QKA196637 QTU196637:QTW196637 RDQ196637:RDS196637 RNM196637:RNO196637 RXI196637:RXK196637 SHE196637:SHG196637 SRA196637:SRC196637 TAW196637:TAY196637 TKS196637:TKU196637 TUO196637:TUQ196637 UEK196637:UEM196637 UOG196637:UOI196637 UYC196637:UYE196637 VHY196637:VIA196637 VRU196637:VRW196637 WBQ196637:WBS196637 WLM196637:WLO196637 WVI196637:WVK196637 A262173:C262173 IW262173:IY262173 SS262173:SU262173 ACO262173:ACQ262173 AMK262173:AMM262173 AWG262173:AWI262173 BGC262173:BGE262173 BPY262173:BQA262173 BZU262173:BZW262173 CJQ262173:CJS262173 CTM262173:CTO262173 DDI262173:DDK262173 DNE262173:DNG262173 DXA262173:DXC262173 EGW262173:EGY262173 EQS262173:EQU262173 FAO262173:FAQ262173 FKK262173:FKM262173 FUG262173:FUI262173 GEC262173:GEE262173 GNY262173:GOA262173 GXU262173:GXW262173 HHQ262173:HHS262173 HRM262173:HRO262173 IBI262173:IBK262173 ILE262173:ILG262173 IVA262173:IVC262173 JEW262173:JEY262173 JOS262173:JOU262173 JYO262173:JYQ262173 KIK262173:KIM262173 KSG262173:KSI262173 LCC262173:LCE262173 LLY262173:LMA262173 LVU262173:LVW262173 MFQ262173:MFS262173 MPM262173:MPO262173 MZI262173:MZK262173 NJE262173:NJG262173 NTA262173:NTC262173 OCW262173:OCY262173 OMS262173:OMU262173 OWO262173:OWQ262173 PGK262173:PGM262173 PQG262173:PQI262173 QAC262173:QAE262173 QJY262173:QKA262173 QTU262173:QTW262173 RDQ262173:RDS262173 RNM262173:RNO262173 RXI262173:RXK262173 SHE262173:SHG262173 SRA262173:SRC262173 TAW262173:TAY262173 TKS262173:TKU262173 TUO262173:TUQ262173 UEK262173:UEM262173 UOG262173:UOI262173 UYC262173:UYE262173 VHY262173:VIA262173 VRU262173:VRW262173 WBQ262173:WBS262173 WLM262173:WLO262173 WVI262173:WVK262173 A327709:C327709 IW327709:IY327709 SS327709:SU327709 ACO327709:ACQ327709 AMK327709:AMM327709 AWG327709:AWI327709 BGC327709:BGE327709 BPY327709:BQA327709 BZU327709:BZW327709 CJQ327709:CJS327709 CTM327709:CTO327709 DDI327709:DDK327709 DNE327709:DNG327709 DXA327709:DXC327709 EGW327709:EGY327709 EQS327709:EQU327709 FAO327709:FAQ327709 FKK327709:FKM327709 FUG327709:FUI327709 GEC327709:GEE327709 GNY327709:GOA327709 GXU327709:GXW327709 HHQ327709:HHS327709 HRM327709:HRO327709 IBI327709:IBK327709 ILE327709:ILG327709 IVA327709:IVC327709 JEW327709:JEY327709 JOS327709:JOU327709 JYO327709:JYQ327709 KIK327709:KIM327709 KSG327709:KSI327709 LCC327709:LCE327709 LLY327709:LMA327709 LVU327709:LVW327709 MFQ327709:MFS327709 MPM327709:MPO327709 MZI327709:MZK327709 NJE327709:NJG327709 NTA327709:NTC327709 OCW327709:OCY327709 OMS327709:OMU327709 OWO327709:OWQ327709 PGK327709:PGM327709 PQG327709:PQI327709 QAC327709:QAE327709 QJY327709:QKA327709 QTU327709:QTW327709 RDQ327709:RDS327709 RNM327709:RNO327709 RXI327709:RXK327709 SHE327709:SHG327709 SRA327709:SRC327709 TAW327709:TAY327709 TKS327709:TKU327709 TUO327709:TUQ327709 UEK327709:UEM327709 UOG327709:UOI327709 UYC327709:UYE327709 VHY327709:VIA327709 VRU327709:VRW327709 WBQ327709:WBS327709 WLM327709:WLO327709 WVI327709:WVK327709 A393245:C393245 IW393245:IY393245 SS393245:SU393245 ACO393245:ACQ393245 AMK393245:AMM393245 AWG393245:AWI393245 BGC393245:BGE393245 BPY393245:BQA393245 BZU393245:BZW393245 CJQ393245:CJS393245 CTM393245:CTO393245 DDI393245:DDK393245 DNE393245:DNG393245 DXA393245:DXC393245 EGW393245:EGY393245 EQS393245:EQU393245 FAO393245:FAQ393245 FKK393245:FKM393245 FUG393245:FUI393245 GEC393245:GEE393245 GNY393245:GOA393245 GXU393245:GXW393245 HHQ393245:HHS393245 HRM393245:HRO393245 IBI393245:IBK393245 ILE393245:ILG393245 IVA393245:IVC393245 JEW393245:JEY393245 JOS393245:JOU393245 JYO393245:JYQ393245 KIK393245:KIM393245 KSG393245:KSI393245 LCC393245:LCE393245 LLY393245:LMA393245 LVU393245:LVW393245 MFQ393245:MFS393245 MPM393245:MPO393245 MZI393245:MZK393245 NJE393245:NJG393245 NTA393245:NTC393245 OCW393245:OCY393245 OMS393245:OMU393245 OWO393245:OWQ393245 PGK393245:PGM393245 PQG393245:PQI393245 QAC393245:QAE393245 QJY393245:QKA393245 QTU393245:QTW393245 RDQ393245:RDS393245 RNM393245:RNO393245 RXI393245:RXK393245 SHE393245:SHG393245 SRA393245:SRC393245 TAW393245:TAY393245 TKS393245:TKU393245 TUO393245:TUQ393245 UEK393245:UEM393245 UOG393245:UOI393245 UYC393245:UYE393245 VHY393245:VIA393245 VRU393245:VRW393245 WBQ393245:WBS393245 WLM393245:WLO393245 WVI393245:WVK393245 A458781:C458781 IW458781:IY458781 SS458781:SU458781 ACO458781:ACQ458781 AMK458781:AMM458781 AWG458781:AWI458781 BGC458781:BGE458781 BPY458781:BQA458781 BZU458781:BZW458781 CJQ458781:CJS458781 CTM458781:CTO458781 DDI458781:DDK458781 DNE458781:DNG458781 DXA458781:DXC458781 EGW458781:EGY458781 EQS458781:EQU458781 FAO458781:FAQ458781 FKK458781:FKM458781 FUG458781:FUI458781 GEC458781:GEE458781 GNY458781:GOA458781 GXU458781:GXW458781 HHQ458781:HHS458781 HRM458781:HRO458781 IBI458781:IBK458781 ILE458781:ILG458781 IVA458781:IVC458781 JEW458781:JEY458781 JOS458781:JOU458781 JYO458781:JYQ458781 KIK458781:KIM458781 KSG458781:KSI458781 LCC458781:LCE458781 LLY458781:LMA458781 LVU458781:LVW458781 MFQ458781:MFS458781 MPM458781:MPO458781 MZI458781:MZK458781 NJE458781:NJG458781 NTA458781:NTC458781 OCW458781:OCY458781 OMS458781:OMU458781 OWO458781:OWQ458781 PGK458781:PGM458781 PQG458781:PQI458781 QAC458781:QAE458781 QJY458781:QKA458781 QTU458781:QTW458781 RDQ458781:RDS458781 RNM458781:RNO458781 RXI458781:RXK458781 SHE458781:SHG458781 SRA458781:SRC458781 TAW458781:TAY458781 TKS458781:TKU458781 TUO458781:TUQ458781 UEK458781:UEM458781 UOG458781:UOI458781 UYC458781:UYE458781 VHY458781:VIA458781 VRU458781:VRW458781 WBQ458781:WBS458781 WLM458781:WLO458781 WVI458781:WVK458781 A524317:C524317 IW524317:IY524317 SS524317:SU524317 ACO524317:ACQ524317 AMK524317:AMM524317 AWG524317:AWI524317 BGC524317:BGE524317 BPY524317:BQA524317 BZU524317:BZW524317 CJQ524317:CJS524317 CTM524317:CTO524317 DDI524317:DDK524317 DNE524317:DNG524317 DXA524317:DXC524317 EGW524317:EGY524317 EQS524317:EQU524317 FAO524317:FAQ524317 FKK524317:FKM524317 FUG524317:FUI524317 GEC524317:GEE524317 GNY524317:GOA524317 GXU524317:GXW524317 HHQ524317:HHS524317 HRM524317:HRO524317 IBI524317:IBK524317 ILE524317:ILG524317 IVA524317:IVC524317 JEW524317:JEY524317 JOS524317:JOU524317 JYO524317:JYQ524317 KIK524317:KIM524317 KSG524317:KSI524317 LCC524317:LCE524317 LLY524317:LMA524317 LVU524317:LVW524317 MFQ524317:MFS524317 MPM524317:MPO524317 MZI524317:MZK524317 NJE524317:NJG524317 NTA524317:NTC524317 OCW524317:OCY524317 OMS524317:OMU524317 OWO524317:OWQ524317 PGK524317:PGM524317 PQG524317:PQI524317 QAC524317:QAE524317 QJY524317:QKA524317 QTU524317:QTW524317 RDQ524317:RDS524317 RNM524317:RNO524317 RXI524317:RXK524317 SHE524317:SHG524317 SRA524317:SRC524317 TAW524317:TAY524317 TKS524317:TKU524317 TUO524317:TUQ524317 UEK524317:UEM524317 UOG524317:UOI524317 UYC524317:UYE524317 VHY524317:VIA524317 VRU524317:VRW524317 WBQ524317:WBS524317 WLM524317:WLO524317 WVI524317:WVK524317 A589853:C589853 IW589853:IY589853 SS589853:SU589853 ACO589853:ACQ589853 AMK589853:AMM589853 AWG589853:AWI589853 BGC589853:BGE589853 BPY589853:BQA589853 BZU589853:BZW589853 CJQ589853:CJS589853 CTM589853:CTO589853 DDI589853:DDK589853 DNE589853:DNG589853 DXA589853:DXC589853 EGW589853:EGY589853 EQS589853:EQU589853 FAO589853:FAQ589853 FKK589853:FKM589853 FUG589853:FUI589853 GEC589853:GEE589853 GNY589853:GOA589853 GXU589853:GXW589853 HHQ589853:HHS589853 HRM589853:HRO589853 IBI589853:IBK589853 ILE589853:ILG589853 IVA589853:IVC589853 JEW589853:JEY589853 JOS589853:JOU589853 JYO589853:JYQ589853 KIK589853:KIM589853 KSG589853:KSI589853 LCC589853:LCE589853 LLY589853:LMA589853 LVU589853:LVW589853 MFQ589853:MFS589853 MPM589853:MPO589853 MZI589853:MZK589853 NJE589853:NJG589853 NTA589853:NTC589853 OCW589853:OCY589853 OMS589853:OMU589853 OWO589853:OWQ589853 PGK589853:PGM589853 PQG589853:PQI589853 QAC589853:QAE589853 QJY589853:QKA589853 QTU589853:QTW589853 RDQ589853:RDS589853 RNM589853:RNO589853 RXI589853:RXK589853 SHE589853:SHG589853 SRA589853:SRC589853 TAW589853:TAY589853 TKS589853:TKU589853 TUO589853:TUQ589853 UEK589853:UEM589853 UOG589853:UOI589853 UYC589853:UYE589853 VHY589853:VIA589853 VRU589853:VRW589853 WBQ589853:WBS589853 WLM589853:WLO589853 WVI589853:WVK589853 A655389:C655389 IW655389:IY655389 SS655389:SU655389 ACO655389:ACQ655389 AMK655389:AMM655389 AWG655389:AWI655389 BGC655389:BGE655389 BPY655389:BQA655389 BZU655389:BZW655389 CJQ655389:CJS655389 CTM655389:CTO655389 DDI655389:DDK655389 DNE655389:DNG655389 DXA655389:DXC655389 EGW655389:EGY655389 EQS655389:EQU655389 FAO655389:FAQ655389 FKK655389:FKM655389 FUG655389:FUI655389 GEC655389:GEE655389 GNY655389:GOA655389 GXU655389:GXW655389 HHQ655389:HHS655389 HRM655389:HRO655389 IBI655389:IBK655389 ILE655389:ILG655389 IVA655389:IVC655389 JEW655389:JEY655389 JOS655389:JOU655389 JYO655389:JYQ655389 KIK655389:KIM655389 KSG655389:KSI655389 LCC655389:LCE655389 LLY655389:LMA655389 LVU655389:LVW655389 MFQ655389:MFS655389 MPM655389:MPO655389 MZI655389:MZK655389 NJE655389:NJG655389 NTA655389:NTC655389 OCW655389:OCY655389 OMS655389:OMU655389 OWO655389:OWQ655389 PGK655389:PGM655389 PQG655389:PQI655389 QAC655389:QAE655389 QJY655389:QKA655389 QTU655389:QTW655389 RDQ655389:RDS655389 RNM655389:RNO655389 RXI655389:RXK655389 SHE655389:SHG655389 SRA655389:SRC655389 TAW655389:TAY655389 TKS655389:TKU655389 TUO655389:TUQ655389 UEK655389:UEM655389 UOG655389:UOI655389 UYC655389:UYE655389 VHY655389:VIA655389 VRU655389:VRW655389 WBQ655389:WBS655389 WLM655389:WLO655389 WVI655389:WVK655389 A720925:C720925 IW720925:IY720925 SS720925:SU720925 ACO720925:ACQ720925 AMK720925:AMM720925 AWG720925:AWI720925 BGC720925:BGE720925 BPY720925:BQA720925 BZU720925:BZW720925 CJQ720925:CJS720925 CTM720925:CTO720925 DDI720925:DDK720925 DNE720925:DNG720925 DXA720925:DXC720925 EGW720925:EGY720925 EQS720925:EQU720925 FAO720925:FAQ720925 FKK720925:FKM720925 FUG720925:FUI720925 GEC720925:GEE720925 GNY720925:GOA720925 GXU720925:GXW720925 HHQ720925:HHS720925 HRM720925:HRO720925 IBI720925:IBK720925 ILE720925:ILG720925 IVA720925:IVC720925 JEW720925:JEY720925 JOS720925:JOU720925 JYO720925:JYQ720925 KIK720925:KIM720925 KSG720925:KSI720925 LCC720925:LCE720925 LLY720925:LMA720925 LVU720925:LVW720925 MFQ720925:MFS720925 MPM720925:MPO720925 MZI720925:MZK720925 NJE720925:NJG720925 NTA720925:NTC720925 OCW720925:OCY720925 OMS720925:OMU720925 OWO720925:OWQ720925 PGK720925:PGM720925 PQG720925:PQI720925 QAC720925:QAE720925 QJY720925:QKA720925 QTU720925:QTW720925 RDQ720925:RDS720925 RNM720925:RNO720925 RXI720925:RXK720925 SHE720925:SHG720925 SRA720925:SRC720925 TAW720925:TAY720925 TKS720925:TKU720925 TUO720925:TUQ720925 UEK720925:UEM720925 UOG720925:UOI720925 UYC720925:UYE720925 VHY720925:VIA720925 VRU720925:VRW720925 WBQ720925:WBS720925 WLM720925:WLO720925 WVI720925:WVK720925 A786461:C786461 IW786461:IY786461 SS786461:SU786461 ACO786461:ACQ786461 AMK786461:AMM786461 AWG786461:AWI786461 BGC786461:BGE786461 BPY786461:BQA786461 BZU786461:BZW786461 CJQ786461:CJS786461 CTM786461:CTO786461 DDI786461:DDK786461 DNE786461:DNG786461 DXA786461:DXC786461 EGW786461:EGY786461 EQS786461:EQU786461 FAO786461:FAQ786461 FKK786461:FKM786461 FUG786461:FUI786461 GEC786461:GEE786461 GNY786461:GOA786461 GXU786461:GXW786461 HHQ786461:HHS786461 HRM786461:HRO786461 IBI786461:IBK786461 ILE786461:ILG786461 IVA786461:IVC786461 JEW786461:JEY786461 JOS786461:JOU786461 JYO786461:JYQ786461 KIK786461:KIM786461 KSG786461:KSI786461 LCC786461:LCE786461 LLY786461:LMA786461 LVU786461:LVW786461 MFQ786461:MFS786461 MPM786461:MPO786461 MZI786461:MZK786461 NJE786461:NJG786461 NTA786461:NTC786461 OCW786461:OCY786461 OMS786461:OMU786461 OWO786461:OWQ786461 PGK786461:PGM786461 PQG786461:PQI786461 QAC786461:QAE786461 QJY786461:QKA786461 QTU786461:QTW786461 RDQ786461:RDS786461 RNM786461:RNO786461 RXI786461:RXK786461 SHE786461:SHG786461 SRA786461:SRC786461 TAW786461:TAY786461 TKS786461:TKU786461 TUO786461:TUQ786461 UEK786461:UEM786461 UOG786461:UOI786461 UYC786461:UYE786461 VHY786461:VIA786461 VRU786461:VRW786461 WBQ786461:WBS786461 WLM786461:WLO786461 WVI786461:WVK786461 A851997:C851997 IW851997:IY851997 SS851997:SU851997 ACO851997:ACQ851997 AMK851997:AMM851997 AWG851997:AWI851997 BGC851997:BGE851997 BPY851997:BQA851997 BZU851997:BZW851997 CJQ851997:CJS851997 CTM851997:CTO851997 DDI851997:DDK851997 DNE851997:DNG851997 DXA851997:DXC851997 EGW851997:EGY851997 EQS851997:EQU851997 FAO851997:FAQ851997 FKK851997:FKM851997 FUG851997:FUI851997 GEC851997:GEE851997 GNY851997:GOA851997 GXU851997:GXW851997 HHQ851997:HHS851997 HRM851997:HRO851997 IBI851997:IBK851997 ILE851997:ILG851997 IVA851997:IVC851997 JEW851997:JEY851997 JOS851997:JOU851997 JYO851997:JYQ851997 KIK851997:KIM851997 KSG851997:KSI851997 LCC851997:LCE851997 LLY851997:LMA851997 LVU851997:LVW851997 MFQ851997:MFS851997 MPM851997:MPO851997 MZI851997:MZK851997 NJE851997:NJG851997 NTA851997:NTC851997 OCW851997:OCY851997 OMS851997:OMU851997 OWO851997:OWQ851997 PGK851997:PGM851997 PQG851997:PQI851997 QAC851997:QAE851997 QJY851997:QKA851997 QTU851997:QTW851997 RDQ851997:RDS851997 RNM851997:RNO851997 RXI851997:RXK851997 SHE851997:SHG851997 SRA851997:SRC851997 TAW851997:TAY851997 TKS851997:TKU851997 TUO851997:TUQ851997 UEK851997:UEM851997 UOG851997:UOI851997 UYC851997:UYE851997 VHY851997:VIA851997 VRU851997:VRW851997 WBQ851997:WBS851997 WLM851997:WLO851997 WVI851997:WVK851997 A917533:C917533 IW917533:IY917533 SS917533:SU917533 ACO917533:ACQ917533 AMK917533:AMM917533 AWG917533:AWI917533 BGC917533:BGE917533 BPY917533:BQA917533 BZU917533:BZW917533 CJQ917533:CJS917533 CTM917533:CTO917533 DDI917533:DDK917533 DNE917533:DNG917533 DXA917533:DXC917533 EGW917533:EGY917533 EQS917533:EQU917533 FAO917533:FAQ917533 FKK917533:FKM917533 FUG917533:FUI917533 GEC917533:GEE917533 GNY917533:GOA917533 GXU917533:GXW917533 HHQ917533:HHS917533 HRM917533:HRO917533 IBI917533:IBK917533 ILE917533:ILG917533 IVA917533:IVC917533 JEW917533:JEY917533 JOS917533:JOU917533 JYO917533:JYQ917533 KIK917533:KIM917533 KSG917533:KSI917533 LCC917533:LCE917533 LLY917533:LMA917533 LVU917533:LVW917533 MFQ917533:MFS917533 MPM917533:MPO917533 MZI917533:MZK917533 NJE917533:NJG917533 NTA917533:NTC917533 OCW917533:OCY917533 OMS917533:OMU917533 OWO917533:OWQ917533 PGK917533:PGM917533 PQG917533:PQI917533 QAC917533:QAE917533 QJY917533:QKA917533 QTU917533:QTW917533 RDQ917533:RDS917533 RNM917533:RNO917533 RXI917533:RXK917533 SHE917533:SHG917533 SRA917533:SRC917533 TAW917533:TAY917533 TKS917533:TKU917533 TUO917533:TUQ917533 UEK917533:UEM917533 UOG917533:UOI917533 UYC917533:UYE917533 VHY917533:VIA917533 VRU917533:VRW917533 WBQ917533:WBS917533 WLM917533:WLO917533 WVI917533:WVK917533 A983069:C983069 IW983069:IY983069 SS983069:SU983069 ACO983069:ACQ983069 AMK983069:AMM983069 AWG983069:AWI983069 BGC983069:BGE983069 BPY983069:BQA983069 BZU983069:BZW983069 CJQ983069:CJS983069 CTM983069:CTO983069 DDI983069:DDK983069 DNE983069:DNG983069 DXA983069:DXC983069 EGW983069:EGY983069 EQS983069:EQU983069 FAO983069:FAQ983069 FKK983069:FKM983069 FUG983069:FUI983069 GEC983069:GEE983069 GNY983069:GOA983069 GXU983069:GXW983069 HHQ983069:HHS983069 HRM983069:HRO983069 IBI983069:IBK983069 ILE983069:ILG983069 IVA983069:IVC983069 JEW983069:JEY983069 JOS983069:JOU983069 JYO983069:JYQ983069 KIK983069:KIM983069 KSG983069:KSI983069 LCC983069:LCE983069 LLY983069:LMA983069 LVU983069:LVW983069 MFQ983069:MFS983069 MPM983069:MPO983069 MZI983069:MZK983069 NJE983069:NJG983069 NTA983069:NTC983069 OCW983069:OCY983069 OMS983069:OMU983069 OWO983069:OWQ983069 PGK983069:PGM983069 PQG983069:PQI983069 QAC983069:QAE983069 QJY983069:QKA983069 QTU983069:QTW983069 RDQ983069:RDS983069 RNM983069:RNO983069 RXI983069:RXK983069 SHE983069:SHG983069 SRA983069:SRC983069 TAW983069:TAY983069 TKS983069:TKU983069 TUO983069:TUQ983069 UEK983069:UEM983069 UOG983069:UOI983069 UYC983069:UYE983069 VHY983069:VIA983069 VRU983069:VRW983069 WBQ983069:WBS983069 WLM983069:WLO983069 WVI983069:WVK983069"/>
    <dataValidation allowBlank="1" showInputMessage="1" showErrorMessage="1" prompt="Organisme de la personne indépendante" sqref="A31:C31 IW31:IY31 SS31:SU31 ACO31:ACQ31 AMK31:AMM31 AWG31:AWI31 BGC31:BGE31 BPY31:BQA31 BZU31:BZW31 CJQ31:CJS31 CTM31:CTO31 DDI31:DDK31 DNE31:DNG31 DXA31:DXC31 EGW31:EGY31 EQS31:EQU31 FAO31:FAQ31 FKK31:FKM31 FUG31:FUI31 GEC31:GEE31 GNY31:GOA31 GXU31:GXW31 HHQ31:HHS31 HRM31:HRO31 IBI31:IBK31 ILE31:ILG31 IVA31:IVC31 JEW31:JEY31 JOS31:JOU31 JYO31:JYQ31 KIK31:KIM31 KSG31:KSI31 LCC31:LCE31 LLY31:LMA31 LVU31:LVW31 MFQ31:MFS31 MPM31:MPO31 MZI31:MZK31 NJE31:NJG31 NTA31:NTC31 OCW31:OCY31 OMS31:OMU31 OWO31:OWQ31 PGK31:PGM31 PQG31:PQI31 QAC31:QAE31 QJY31:QKA31 QTU31:QTW31 RDQ31:RDS31 RNM31:RNO31 RXI31:RXK31 SHE31:SHG31 SRA31:SRC31 TAW31:TAY31 TKS31:TKU31 TUO31:TUQ31 UEK31:UEM31 UOG31:UOI31 UYC31:UYE31 VHY31:VIA31 VRU31:VRW31 WBQ31:WBS31 WLM31:WLO31 WVI31:WVK31 A65567:C65567 IW65567:IY65567 SS65567:SU65567 ACO65567:ACQ65567 AMK65567:AMM65567 AWG65567:AWI65567 BGC65567:BGE65567 BPY65567:BQA65567 BZU65567:BZW65567 CJQ65567:CJS65567 CTM65567:CTO65567 DDI65567:DDK65567 DNE65567:DNG65567 DXA65567:DXC65567 EGW65567:EGY65567 EQS65567:EQU65567 FAO65567:FAQ65567 FKK65567:FKM65567 FUG65567:FUI65567 GEC65567:GEE65567 GNY65567:GOA65567 GXU65567:GXW65567 HHQ65567:HHS65567 HRM65567:HRO65567 IBI65567:IBK65567 ILE65567:ILG65567 IVA65567:IVC65567 JEW65567:JEY65567 JOS65567:JOU65567 JYO65567:JYQ65567 KIK65567:KIM65567 KSG65567:KSI65567 LCC65567:LCE65567 LLY65567:LMA65567 LVU65567:LVW65567 MFQ65567:MFS65567 MPM65567:MPO65567 MZI65567:MZK65567 NJE65567:NJG65567 NTA65567:NTC65567 OCW65567:OCY65567 OMS65567:OMU65567 OWO65567:OWQ65567 PGK65567:PGM65567 PQG65567:PQI65567 QAC65567:QAE65567 QJY65567:QKA65567 QTU65567:QTW65567 RDQ65567:RDS65567 RNM65567:RNO65567 RXI65567:RXK65567 SHE65567:SHG65567 SRA65567:SRC65567 TAW65567:TAY65567 TKS65567:TKU65567 TUO65567:TUQ65567 UEK65567:UEM65567 UOG65567:UOI65567 UYC65567:UYE65567 VHY65567:VIA65567 VRU65567:VRW65567 WBQ65567:WBS65567 WLM65567:WLO65567 WVI65567:WVK65567 A131103:C131103 IW131103:IY131103 SS131103:SU131103 ACO131103:ACQ131103 AMK131103:AMM131103 AWG131103:AWI131103 BGC131103:BGE131103 BPY131103:BQA131103 BZU131103:BZW131103 CJQ131103:CJS131103 CTM131103:CTO131103 DDI131103:DDK131103 DNE131103:DNG131103 DXA131103:DXC131103 EGW131103:EGY131103 EQS131103:EQU131103 FAO131103:FAQ131103 FKK131103:FKM131103 FUG131103:FUI131103 GEC131103:GEE131103 GNY131103:GOA131103 GXU131103:GXW131103 HHQ131103:HHS131103 HRM131103:HRO131103 IBI131103:IBK131103 ILE131103:ILG131103 IVA131103:IVC131103 JEW131103:JEY131103 JOS131103:JOU131103 JYO131103:JYQ131103 KIK131103:KIM131103 KSG131103:KSI131103 LCC131103:LCE131103 LLY131103:LMA131103 LVU131103:LVW131103 MFQ131103:MFS131103 MPM131103:MPO131103 MZI131103:MZK131103 NJE131103:NJG131103 NTA131103:NTC131103 OCW131103:OCY131103 OMS131103:OMU131103 OWO131103:OWQ131103 PGK131103:PGM131103 PQG131103:PQI131103 QAC131103:QAE131103 QJY131103:QKA131103 QTU131103:QTW131103 RDQ131103:RDS131103 RNM131103:RNO131103 RXI131103:RXK131103 SHE131103:SHG131103 SRA131103:SRC131103 TAW131103:TAY131103 TKS131103:TKU131103 TUO131103:TUQ131103 UEK131103:UEM131103 UOG131103:UOI131103 UYC131103:UYE131103 VHY131103:VIA131103 VRU131103:VRW131103 WBQ131103:WBS131103 WLM131103:WLO131103 WVI131103:WVK131103 A196639:C196639 IW196639:IY196639 SS196639:SU196639 ACO196639:ACQ196639 AMK196639:AMM196639 AWG196639:AWI196639 BGC196639:BGE196639 BPY196639:BQA196639 BZU196639:BZW196639 CJQ196639:CJS196639 CTM196639:CTO196639 DDI196639:DDK196639 DNE196639:DNG196639 DXA196639:DXC196639 EGW196639:EGY196639 EQS196639:EQU196639 FAO196639:FAQ196639 FKK196639:FKM196639 FUG196639:FUI196639 GEC196639:GEE196639 GNY196639:GOA196639 GXU196639:GXW196639 HHQ196639:HHS196639 HRM196639:HRO196639 IBI196639:IBK196639 ILE196639:ILG196639 IVA196639:IVC196639 JEW196639:JEY196639 JOS196639:JOU196639 JYO196639:JYQ196639 KIK196639:KIM196639 KSG196639:KSI196639 LCC196639:LCE196639 LLY196639:LMA196639 LVU196639:LVW196639 MFQ196639:MFS196639 MPM196639:MPO196639 MZI196639:MZK196639 NJE196639:NJG196639 NTA196639:NTC196639 OCW196639:OCY196639 OMS196639:OMU196639 OWO196639:OWQ196639 PGK196639:PGM196639 PQG196639:PQI196639 QAC196639:QAE196639 QJY196639:QKA196639 QTU196639:QTW196639 RDQ196639:RDS196639 RNM196639:RNO196639 RXI196639:RXK196639 SHE196639:SHG196639 SRA196639:SRC196639 TAW196639:TAY196639 TKS196639:TKU196639 TUO196639:TUQ196639 UEK196639:UEM196639 UOG196639:UOI196639 UYC196639:UYE196639 VHY196639:VIA196639 VRU196639:VRW196639 WBQ196639:WBS196639 WLM196639:WLO196639 WVI196639:WVK196639 A262175:C262175 IW262175:IY262175 SS262175:SU262175 ACO262175:ACQ262175 AMK262175:AMM262175 AWG262175:AWI262175 BGC262175:BGE262175 BPY262175:BQA262175 BZU262175:BZW262175 CJQ262175:CJS262175 CTM262175:CTO262175 DDI262175:DDK262175 DNE262175:DNG262175 DXA262175:DXC262175 EGW262175:EGY262175 EQS262175:EQU262175 FAO262175:FAQ262175 FKK262175:FKM262175 FUG262175:FUI262175 GEC262175:GEE262175 GNY262175:GOA262175 GXU262175:GXW262175 HHQ262175:HHS262175 HRM262175:HRO262175 IBI262175:IBK262175 ILE262175:ILG262175 IVA262175:IVC262175 JEW262175:JEY262175 JOS262175:JOU262175 JYO262175:JYQ262175 KIK262175:KIM262175 KSG262175:KSI262175 LCC262175:LCE262175 LLY262175:LMA262175 LVU262175:LVW262175 MFQ262175:MFS262175 MPM262175:MPO262175 MZI262175:MZK262175 NJE262175:NJG262175 NTA262175:NTC262175 OCW262175:OCY262175 OMS262175:OMU262175 OWO262175:OWQ262175 PGK262175:PGM262175 PQG262175:PQI262175 QAC262175:QAE262175 QJY262175:QKA262175 QTU262175:QTW262175 RDQ262175:RDS262175 RNM262175:RNO262175 RXI262175:RXK262175 SHE262175:SHG262175 SRA262175:SRC262175 TAW262175:TAY262175 TKS262175:TKU262175 TUO262175:TUQ262175 UEK262175:UEM262175 UOG262175:UOI262175 UYC262175:UYE262175 VHY262175:VIA262175 VRU262175:VRW262175 WBQ262175:WBS262175 WLM262175:WLO262175 WVI262175:WVK262175 A327711:C327711 IW327711:IY327711 SS327711:SU327711 ACO327711:ACQ327711 AMK327711:AMM327711 AWG327711:AWI327711 BGC327711:BGE327711 BPY327711:BQA327711 BZU327711:BZW327711 CJQ327711:CJS327711 CTM327711:CTO327711 DDI327711:DDK327711 DNE327711:DNG327711 DXA327711:DXC327711 EGW327711:EGY327711 EQS327711:EQU327711 FAO327711:FAQ327711 FKK327711:FKM327711 FUG327711:FUI327711 GEC327711:GEE327711 GNY327711:GOA327711 GXU327711:GXW327711 HHQ327711:HHS327711 HRM327711:HRO327711 IBI327711:IBK327711 ILE327711:ILG327711 IVA327711:IVC327711 JEW327711:JEY327711 JOS327711:JOU327711 JYO327711:JYQ327711 KIK327711:KIM327711 KSG327711:KSI327711 LCC327711:LCE327711 LLY327711:LMA327711 LVU327711:LVW327711 MFQ327711:MFS327711 MPM327711:MPO327711 MZI327711:MZK327711 NJE327711:NJG327711 NTA327711:NTC327711 OCW327711:OCY327711 OMS327711:OMU327711 OWO327711:OWQ327711 PGK327711:PGM327711 PQG327711:PQI327711 QAC327711:QAE327711 QJY327711:QKA327711 QTU327711:QTW327711 RDQ327711:RDS327711 RNM327711:RNO327711 RXI327711:RXK327711 SHE327711:SHG327711 SRA327711:SRC327711 TAW327711:TAY327711 TKS327711:TKU327711 TUO327711:TUQ327711 UEK327711:UEM327711 UOG327711:UOI327711 UYC327711:UYE327711 VHY327711:VIA327711 VRU327711:VRW327711 WBQ327711:WBS327711 WLM327711:WLO327711 WVI327711:WVK327711 A393247:C393247 IW393247:IY393247 SS393247:SU393247 ACO393247:ACQ393247 AMK393247:AMM393247 AWG393247:AWI393247 BGC393247:BGE393247 BPY393247:BQA393247 BZU393247:BZW393247 CJQ393247:CJS393247 CTM393247:CTO393247 DDI393247:DDK393247 DNE393247:DNG393247 DXA393247:DXC393247 EGW393247:EGY393247 EQS393247:EQU393247 FAO393247:FAQ393247 FKK393247:FKM393247 FUG393247:FUI393247 GEC393247:GEE393247 GNY393247:GOA393247 GXU393247:GXW393247 HHQ393247:HHS393247 HRM393247:HRO393247 IBI393247:IBK393247 ILE393247:ILG393247 IVA393247:IVC393247 JEW393247:JEY393247 JOS393247:JOU393247 JYO393247:JYQ393247 KIK393247:KIM393247 KSG393247:KSI393247 LCC393247:LCE393247 LLY393247:LMA393247 LVU393247:LVW393247 MFQ393247:MFS393247 MPM393247:MPO393247 MZI393247:MZK393247 NJE393247:NJG393247 NTA393247:NTC393247 OCW393247:OCY393247 OMS393247:OMU393247 OWO393247:OWQ393247 PGK393247:PGM393247 PQG393247:PQI393247 QAC393247:QAE393247 QJY393247:QKA393247 QTU393247:QTW393247 RDQ393247:RDS393247 RNM393247:RNO393247 RXI393247:RXK393247 SHE393247:SHG393247 SRA393247:SRC393247 TAW393247:TAY393247 TKS393247:TKU393247 TUO393247:TUQ393247 UEK393247:UEM393247 UOG393247:UOI393247 UYC393247:UYE393247 VHY393247:VIA393247 VRU393247:VRW393247 WBQ393247:WBS393247 WLM393247:WLO393247 WVI393247:WVK393247 A458783:C458783 IW458783:IY458783 SS458783:SU458783 ACO458783:ACQ458783 AMK458783:AMM458783 AWG458783:AWI458783 BGC458783:BGE458783 BPY458783:BQA458783 BZU458783:BZW458783 CJQ458783:CJS458783 CTM458783:CTO458783 DDI458783:DDK458783 DNE458783:DNG458783 DXA458783:DXC458783 EGW458783:EGY458783 EQS458783:EQU458783 FAO458783:FAQ458783 FKK458783:FKM458783 FUG458783:FUI458783 GEC458783:GEE458783 GNY458783:GOA458783 GXU458783:GXW458783 HHQ458783:HHS458783 HRM458783:HRO458783 IBI458783:IBK458783 ILE458783:ILG458783 IVA458783:IVC458783 JEW458783:JEY458783 JOS458783:JOU458783 JYO458783:JYQ458783 KIK458783:KIM458783 KSG458783:KSI458783 LCC458783:LCE458783 LLY458783:LMA458783 LVU458783:LVW458783 MFQ458783:MFS458783 MPM458783:MPO458783 MZI458783:MZK458783 NJE458783:NJG458783 NTA458783:NTC458783 OCW458783:OCY458783 OMS458783:OMU458783 OWO458783:OWQ458783 PGK458783:PGM458783 PQG458783:PQI458783 QAC458783:QAE458783 QJY458783:QKA458783 QTU458783:QTW458783 RDQ458783:RDS458783 RNM458783:RNO458783 RXI458783:RXK458783 SHE458783:SHG458783 SRA458783:SRC458783 TAW458783:TAY458783 TKS458783:TKU458783 TUO458783:TUQ458783 UEK458783:UEM458783 UOG458783:UOI458783 UYC458783:UYE458783 VHY458783:VIA458783 VRU458783:VRW458783 WBQ458783:WBS458783 WLM458783:WLO458783 WVI458783:WVK458783 A524319:C524319 IW524319:IY524319 SS524319:SU524319 ACO524319:ACQ524319 AMK524319:AMM524319 AWG524319:AWI524319 BGC524319:BGE524319 BPY524319:BQA524319 BZU524319:BZW524319 CJQ524319:CJS524319 CTM524319:CTO524319 DDI524319:DDK524319 DNE524319:DNG524319 DXA524319:DXC524319 EGW524319:EGY524319 EQS524319:EQU524319 FAO524319:FAQ524319 FKK524319:FKM524319 FUG524319:FUI524319 GEC524319:GEE524319 GNY524319:GOA524319 GXU524319:GXW524319 HHQ524319:HHS524319 HRM524319:HRO524319 IBI524319:IBK524319 ILE524319:ILG524319 IVA524319:IVC524319 JEW524319:JEY524319 JOS524319:JOU524319 JYO524319:JYQ524319 KIK524319:KIM524319 KSG524319:KSI524319 LCC524319:LCE524319 LLY524319:LMA524319 LVU524319:LVW524319 MFQ524319:MFS524319 MPM524319:MPO524319 MZI524319:MZK524319 NJE524319:NJG524319 NTA524319:NTC524319 OCW524319:OCY524319 OMS524319:OMU524319 OWO524319:OWQ524319 PGK524319:PGM524319 PQG524319:PQI524319 QAC524319:QAE524319 QJY524319:QKA524319 QTU524319:QTW524319 RDQ524319:RDS524319 RNM524319:RNO524319 RXI524319:RXK524319 SHE524319:SHG524319 SRA524319:SRC524319 TAW524319:TAY524319 TKS524319:TKU524319 TUO524319:TUQ524319 UEK524319:UEM524319 UOG524319:UOI524319 UYC524319:UYE524319 VHY524319:VIA524319 VRU524319:VRW524319 WBQ524319:WBS524319 WLM524319:WLO524319 WVI524319:WVK524319 A589855:C589855 IW589855:IY589855 SS589855:SU589855 ACO589855:ACQ589855 AMK589855:AMM589855 AWG589855:AWI589855 BGC589855:BGE589855 BPY589855:BQA589855 BZU589855:BZW589855 CJQ589855:CJS589855 CTM589855:CTO589855 DDI589855:DDK589855 DNE589855:DNG589855 DXA589855:DXC589855 EGW589855:EGY589855 EQS589855:EQU589855 FAO589855:FAQ589855 FKK589855:FKM589855 FUG589855:FUI589855 GEC589855:GEE589855 GNY589855:GOA589855 GXU589855:GXW589855 HHQ589855:HHS589855 HRM589855:HRO589855 IBI589855:IBK589855 ILE589855:ILG589855 IVA589855:IVC589855 JEW589855:JEY589855 JOS589855:JOU589855 JYO589855:JYQ589855 KIK589855:KIM589855 KSG589855:KSI589855 LCC589855:LCE589855 LLY589855:LMA589855 LVU589855:LVW589855 MFQ589855:MFS589855 MPM589855:MPO589855 MZI589855:MZK589855 NJE589855:NJG589855 NTA589855:NTC589855 OCW589855:OCY589855 OMS589855:OMU589855 OWO589855:OWQ589855 PGK589855:PGM589855 PQG589855:PQI589855 QAC589855:QAE589855 QJY589855:QKA589855 QTU589855:QTW589855 RDQ589855:RDS589855 RNM589855:RNO589855 RXI589855:RXK589855 SHE589855:SHG589855 SRA589855:SRC589855 TAW589855:TAY589855 TKS589855:TKU589855 TUO589855:TUQ589855 UEK589855:UEM589855 UOG589855:UOI589855 UYC589855:UYE589855 VHY589855:VIA589855 VRU589855:VRW589855 WBQ589855:WBS589855 WLM589855:WLO589855 WVI589855:WVK589855 A655391:C655391 IW655391:IY655391 SS655391:SU655391 ACO655391:ACQ655391 AMK655391:AMM655391 AWG655391:AWI655391 BGC655391:BGE655391 BPY655391:BQA655391 BZU655391:BZW655391 CJQ655391:CJS655391 CTM655391:CTO655391 DDI655391:DDK655391 DNE655391:DNG655391 DXA655391:DXC655391 EGW655391:EGY655391 EQS655391:EQU655391 FAO655391:FAQ655391 FKK655391:FKM655391 FUG655391:FUI655391 GEC655391:GEE655391 GNY655391:GOA655391 GXU655391:GXW655391 HHQ655391:HHS655391 HRM655391:HRO655391 IBI655391:IBK655391 ILE655391:ILG655391 IVA655391:IVC655391 JEW655391:JEY655391 JOS655391:JOU655391 JYO655391:JYQ655391 KIK655391:KIM655391 KSG655391:KSI655391 LCC655391:LCE655391 LLY655391:LMA655391 LVU655391:LVW655391 MFQ655391:MFS655391 MPM655391:MPO655391 MZI655391:MZK655391 NJE655391:NJG655391 NTA655391:NTC655391 OCW655391:OCY655391 OMS655391:OMU655391 OWO655391:OWQ655391 PGK655391:PGM655391 PQG655391:PQI655391 QAC655391:QAE655391 QJY655391:QKA655391 QTU655391:QTW655391 RDQ655391:RDS655391 RNM655391:RNO655391 RXI655391:RXK655391 SHE655391:SHG655391 SRA655391:SRC655391 TAW655391:TAY655391 TKS655391:TKU655391 TUO655391:TUQ655391 UEK655391:UEM655391 UOG655391:UOI655391 UYC655391:UYE655391 VHY655391:VIA655391 VRU655391:VRW655391 WBQ655391:WBS655391 WLM655391:WLO655391 WVI655391:WVK655391 A720927:C720927 IW720927:IY720927 SS720927:SU720927 ACO720927:ACQ720927 AMK720927:AMM720927 AWG720927:AWI720927 BGC720927:BGE720927 BPY720927:BQA720927 BZU720927:BZW720927 CJQ720927:CJS720927 CTM720927:CTO720927 DDI720927:DDK720927 DNE720927:DNG720927 DXA720927:DXC720927 EGW720927:EGY720927 EQS720927:EQU720927 FAO720927:FAQ720927 FKK720927:FKM720927 FUG720927:FUI720927 GEC720927:GEE720927 GNY720927:GOA720927 GXU720927:GXW720927 HHQ720927:HHS720927 HRM720927:HRO720927 IBI720927:IBK720927 ILE720927:ILG720927 IVA720927:IVC720927 JEW720927:JEY720927 JOS720927:JOU720927 JYO720927:JYQ720927 KIK720927:KIM720927 KSG720927:KSI720927 LCC720927:LCE720927 LLY720927:LMA720927 LVU720927:LVW720927 MFQ720927:MFS720927 MPM720927:MPO720927 MZI720927:MZK720927 NJE720927:NJG720927 NTA720927:NTC720927 OCW720927:OCY720927 OMS720927:OMU720927 OWO720927:OWQ720927 PGK720927:PGM720927 PQG720927:PQI720927 QAC720927:QAE720927 QJY720927:QKA720927 QTU720927:QTW720927 RDQ720927:RDS720927 RNM720927:RNO720927 RXI720927:RXK720927 SHE720927:SHG720927 SRA720927:SRC720927 TAW720927:TAY720927 TKS720927:TKU720927 TUO720927:TUQ720927 UEK720927:UEM720927 UOG720927:UOI720927 UYC720927:UYE720927 VHY720927:VIA720927 VRU720927:VRW720927 WBQ720927:WBS720927 WLM720927:WLO720927 WVI720927:WVK720927 A786463:C786463 IW786463:IY786463 SS786463:SU786463 ACO786463:ACQ786463 AMK786463:AMM786463 AWG786463:AWI786463 BGC786463:BGE786463 BPY786463:BQA786463 BZU786463:BZW786463 CJQ786463:CJS786463 CTM786463:CTO786463 DDI786463:DDK786463 DNE786463:DNG786463 DXA786463:DXC786463 EGW786463:EGY786463 EQS786463:EQU786463 FAO786463:FAQ786463 FKK786463:FKM786463 FUG786463:FUI786463 GEC786463:GEE786463 GNY786463:GOA786463 GXU786463:GXW786463 HHQ786463:HHS786463 HRM786463:HRO786463 IBI786463:IBK786463 ILE786463:ILG786463 IVA786463:IVC786463 JEW786463:JEY786463 JOS786463:JOU786463 JYO786463:JYQ786463 KIK786463:KIM786463 KSG786463:KSI786463 LCC786463:LCE786463 LLY786463:LMA786463 LVU786463:LVW786463 MFQ786463:MFS786463 MPM786463:MPO786463 MZI786463:MZK786463 NJE786463:NJG786463 NTA786463:NTC786463 OCW786463:OCY786463 OMS786463:OMU786463 OWO786463:OWQ786463 PGK786463:PGM786463 PQG786463:PQI786463 QAC786463:QAE786463 QJY786463:QKA786463 QTU786463:QTW786463 RDQ786463:RDS786463 RNM786463:RNO786463 RXI786463:RXK786463 SHE786463:SHG786463 SRA786463:SRC786463 TAW786463:TAY786463 TKS786463:TKU786463 TUO786463:TUQ786463 UEK786463:UEM786463 UOG786463:UOI786463 UYC786463:UYE786463 VHY786463:VIA786463 VRU786463:VRW786463 WBQ786463:WBS786463 WLM786463:WLO786463 WVI786463:WVK786463 A851999:C851999 IW851999:IY851999 SS851999:SU851999 ACO851999:ACQ851999 AMK851999:AMM851999 AWG851999:AWI851999 BGC851999:BGE851999 BPY851999:BQA851999 BZU851999:BZW851999 CJQ851999:CJS851999 CTM851999:CTO851999 DDI851999:DDK851999 DNE851999:DNG851999 DXA851999:DXC851999 EGW851999:EGY851999 EQS851999:EQU851999 FAO851999:FAQ851999 FKK851999:FKM851999 FUG851999:FUI851999 GEC851999:GEE851999 GNY851999:GOA851999 GXU851999:GXW851999 HHQ851999:HHS851999 HRM851999:HRO851999 IBI851999:IBK851999 ILE851999:ILG851999 IVA851999:IVC851999 JEW851999:JEY851999 JOS851999:JOU851999 JYO851999:JYQ851999 KIK851999:KIM851999 KSG851999:KSI851999 LCC851999:LCE851999 LLY851999:LMA851999 LVU851999:LVW851999 MFQ851999:MFS851999 MPM851999:MPO851999 MZI851999:MZK851999 NJE851999:NJG851999 NTA851999:NTC851999 OCW851999:OCY851999 OMS851999:OMU851999 OWO851999:OWQ851999 PGK851999:PGM851999 PQG851999:PQI851999 QAC851999:QAE851999 QJY851999:QKA851999 QTU851999:QTW851999 RDQ851999:RDS851999 RNM851999:RNO851999 RXI851999:RXK851999 SHE851999:SHG851999 SRA851999:SRC851999 TAW851999:TAY851999 TKS851999:TKU851999 TUO851999:TUQ851999 UEK851999:UEM851999 UOG851999:UOI851999 UYC851999:UYE851999 VHY851999:VIA851999 VRU851999:VRW851999 WBQ851999:WBS851999 WLM851999:WLO851999 WVI851999:WVK851999 A917535:C917535 IW917535:IY917535 SS917535:SU917535 ACO917535:ACQ917535 AMK917535:AMM917535 AWG917535:AWI917535 BGC917535:BGE917535 BPY917535:BQA917535 BZU917535:BZW917535 CJQ917535:CJS917535 CTM917535:CTO917535 DDI917535:DDK917535 DNE917535:DNG917535 DXA917535:DXC917535 EGW917535:EGY917535 EQS917535:EQU917535 FAO917535:FAQ917535 FKK917535:FKM917535 FUG917535:FUI917535 GEC917535:GEE917535 GNY917535:GOA917535 GXU917535:GXW917535 HHQ917535:HHS917535 HRM917535:HRO917535 IBI917535:IBK917535 ILE917535:ILG917535 IVA917535:IVC917535 JEW917535:JEY917535 JOS917535:JOU917535 JYO917535:JYQ917535 KIK917535:KIM917535 KSG917535:KSI917535 LCC917535:LCE917535 LLY917535:LMA917535 LVU917535:LVW917535 MFQ917535:MFS917535 MPM917535:MPO917535 MZI917535:MZK917535 NJE917535:NJG917535 NTA917535:NTC917535 OCW917535:OCY917535 OMS917535:OMU917535 OWO917535:OWQ917535 PGK917535:PGM917535 PQG917535:PQI917535 QAC917535:QAE917535 QJY917535:QKA917535 QTU917535:QTW917535 RDQ917535:RDS917535 RNM917535:RNO917535 RXI917535:RXK917535 SHE917535:SHG917535 SRA917535:SRC917535 TAW917535:TAY917535 TKS917535:TKU917535 TUO917535:TUQ917535 UEK917535:UEM917535 UOG917535:UOI917535 UYC917535:UYE917535 VHY917535:VIA917535 VRU917535:VRW917535 WBQ917535:WBS917535 WLM917535:WLO917535 WVI917535:WVK917535 A983071:C983071 IW983071:IY983071 SS983071:SU983071 ACO983071:ACQ983071 AMK983071:AMM983071 AWG983071:AWI983071 BGC983071:BGE983071 BPY983071:BQA983071 BZU983071:BZW983071 CJQ983071:CJS983071 CTM983071:CTO983071 DDI983071:DDK983071 DNE983071:DNG983071 DXA983071:DXC983071 EGW983071:EGY983071 EQS983071:EQU983071 FAO983071:FAQ983071 FKK983071:FKM983071 FUG983071:FUI983071 GEC983071:GEE983071 GNY983071:GOA983071 GXU983071:GXW983071 HHQ983071:HHS983071 HRM983071:HRO983071 IBI983071:IBK983071 ILE983071:ILG983071 IVA983071:IVC983071 JEW983071:JEY983071 JOS983071:JOU983071 JYO983071:JYQ983071 KIK983071:KIM983071 KSG983071:KSI983071 LCC983071:LCE983071 LLY983071:LMA983071 LVU983071:LVW983071 MFQ983071:MFS983071 MPM983071:MPO983071 MZI983071:MZK983071 NJE983071:NJG983071 NTA983071:NTC983071 OCW983071:OCY983071 OMS983071:OMU983071 OWO983071:OWQ983071 PGK983071:PGM983071 PQG983071:PQI983071 QAC983071:QAE983071 QJY983071:QKA983071 QTU983071:QTW983071 RDQ983071:RDS983071 RNM983071:RNO983071 RXI983071:RXK983071 SHE983071:SHG983071 SRA983071:SRC983071 TAW983071:TAY983071 TKS983071:TKU983071 TUO983071:TUQ983071 UEK983071:UEM983071 UOG983071:UOI983071 UYC983071:UYE983071 VHY983071:VIA983071 VRU983071:VRW983071 WBQ983071:WBS983071 WLM983071:WLO983071 WVI983071:WVK983071"/>
    <dataValidation allowBlank="1" showInputMessage="1" showErrorMessage="1" prompt="Adresse complète de l'organisme de la personne indépendante" sqref="A32:C32 IW32:IY32 SS32:SU32 ACO32:ACQ32 AMK32:AMM32 AWG32:AWI32 BGC32:BGE32 BPY32:BQA32 BZU32:BZW32 CJQ32:CJS32 CTM32:CTO32 DDI32:DDK32 DNE32:DNG32 DXA32:DXC32 EGW32:EGY32 EQS32:EQU32 FAO32:FAQ32 FKK32:FKM32 FUG32:FUI32 GEC32:GEE32 GNY32:GOA32 GXU32:GXW32 HHQ32:HHS32 HRM32:HRO32 IBI32:IBK32 ILE32:ILG32 IVA32:IVC32 JEW32:JEY32 JOS32:JOU32 JYO32:JYQ32 KIK32:KIM32 KSG32:KSI32 LCC32:LCE32 LLY32:LMA32 LVU32:LVW32 MFQ32:MFS32 MPM32:MPO32 MZI32:MZK32 NJE32:NJG32 NTA32:NTC32 OCW32:OCY32 OMS32:OMU32 OWO32:OWQ32 PGK32:PGM32 PQG32:PQI32 QAC32:QAE32 QJY32:QKA32 QTU32:QTW32 RDQ32:RDS32 RNM32:RNO32 RXI32:RXK32 SHE32:SHG32 SRA32:SRC32 TAW32:TAY32 TKS32:TKU32 TUO32:TUQ32 UEK32:UEM32 UOG32:UOI32 UYC32:UYE32 VHY32:VIA32 VRU32:VRW32 WBQ32:WBS32 WLM32:WLO32 WVI32:WVK32 A65568:C65568 IW65568:IY65568 SS65568:SU65568 ACO65568:ACQ65568 AMK65568:AMM65568 AWG65568:AWI65568 BGC65568:BGE65568 BPY65568:BQA65568 BZU65568:BZW65568 CJQ65568:CJS65568 CTM65568:CTO65568 DDI65568:DDK65568 DNE65568:DNG65568 DXA65568:DXC65568 EGW65568:EGY65568 EQS65568:EQU65568 FAO65568:FAQ65568 FKK65568:FKM65568 FUG65568:FUI65568 GEC65568:GEE65568 GNY65568:GOA65568 GXU65568:GXW65568 HHQ65568:HHS65568 HRM65568:HRO65568 IBI65568:IBK65568 ILE65568:ILG65568 IVA65568:IVC65568 JEW65568:JEY65568 JOS65568:JOU65568 JYO65568:JYQ65568 KIK65568:KIM65568 KSG65568:KSI65568 LCC65568:LCE65568 LLY65568:LMA65568 LVU65568:LVW65568 MFQ65568:MFS65568 MPM65568:MPO65568 MZI65568:MZK65568 NJE65568:NJG65568 NTA65568:NTC65568 OCW65568:OCY65568 OMS65568:OMU65568 OWO65568:OWQ65568 PGK65568:PGM65568 PQG65568:PQI65568 QAC65568:QAE65568 QJY65568:QKA65568 QTU65568:QTW65568 RDQ65568:RDS65568 RNM65568:RNO65568 RXI65568:RXK65568 SHE65568:SHG65568 SRA65568:SRC65568 TAW65568:TAY65568 TKS65568:TKU65568 TUO65568:TUQ65568 UEK65568:UEM65568 UOG65568:UOI65568 UYC65568:UYE65568 VHY65568:VIA65568 VRU65568:VRW65568 WBQ65568:WBS65568 WLM65568:WLO65568 WVI65568:WVK65568 A131104:C131104 IW131104:IY131104 SS131104:SU131104 ACO131104:ACQ131104 AMK131104:AMM131104 AWG131104:AWI131104 BGC131104:BGE131104 BPY131104:BQA131104 BZU131104:BZW131104 CJQ131104:CJS131104 CTM131104:CTO131104 DDI131104:DDK131104 DNE131104:DNG131104 DXA131104:DXC131104 EGW131104:EGY131104 EQS131104:EQU131104 FAO131104:FAQ131104 FKK131104:FKM131104 FUG131104:FUI131104 GEC131104:GEE131104 GNY131104:GOA131104 GXU131104:GXW131104 HHQ131104:HHS131104 HRM131104:HRO131104 IBI131104:IBK131104 ILE131104:ILG131104 IVA131104:IVC131104 JEW131104:JEY131104 JOS131104:JOU131104 JYO131104:JYQ131104 KIK131104:KIM131104 KSG131104:KSI131104 LCC131104:LCE131104 LLY131104:LMA131104 LVU131104:LVW131104 MFQ131104:MFS131104 MPM131104:MPO131104 MZI131104:MZK131104 NJE131104:NJG131104 NTA131104:NTC131104 OCW131104:OCY131104 OMS131104:OMU131104 OWO131104:OWQ131104 PGK131104:PGM131104 PQG131104:PQI131104 QAC131104:QAE131104 QJY131104:QKA131104 QTU131104:QTW131104 RDQ131104:RDS131104 RNM131104:RNO131104 RXI131104:RXK131104 SHE131104:SHG131104 SRA131104:SRC131104 TAW131104:TAY131104 TKS131104:TKU131104 TUO131104:TUQ131104 UEK131104:UEM131104 UOG131104:UOI131104 UYC131104:UYE131104 VHY131104:VIA131104 VRU131104:VRW131104 WBQ131104:WBS131104 WLM131104:WLO131104 WVI131104:WVK131104 A196640:C196640 IW196640:IY196640 SS196640:SU196640 ACO196640:ACQ196640 AMK196640:AMM196640 AWG196640:AWI196640 BGC196640:BGE196640 BPY196640:BQA196640 BZU196640:BZW196640 CJQ196640:CJS196640 CTM196640:CTO196640 DDI196640:DDK196640 DNE196640:DNG196640 DXA196640:DXC196640 EGW196640:EGY196640 EQS196640:EQU196640 FAO196640:FAQ196640 FKK196640:FKM196640 FUG196640:FUI196640 GEC196640:GEE196640 GNY196640:GOA196640 GXU196640:GXW196640 HHQ196640:HHS196640 HRM196640:HRO196640 IBI196640:IBK196640 ILE196640:ILG196640 IVA196640:IVC196640 JEW196640:JEY196640 JOS196640:JOU196640 JYO196640:JYQ196640 KIK196640:KIM196640 KSG196640:KSI196640 LCC196640:LCE196640 LLY196640:LMA196640 LVU196640:LVW196640 MFQ196640:MFS196640 MPM196640:MPO196640 MZI196640:MZK196640 NJE196640:NJG196640 NTA196640:NTC196640 OCW196640:OCY196640 OMS196640:OMU196640 OWO196640:OWQ196640 PGK196640:PGM196640 PQG196640:PQI196640 QAC196640:QAE196640 QJY196640:QKA196640 QTU196640:QTW196640 RDQ196640:RDS196640 RNM196640:RNO196640 RXI196640:RXK196640 SHE196640:SHG196640 SRA196640:SRC196640 TAW196640:TAY196640 TKS196640:TKU196640 TUO196640:TUQ196640 UEK196640:UEM196640 UOG196640:UOI196640 UYC196640:UYE196640 VHY196640:VIA196640 VRU196640:VRW196640 WBQ196640:WBS196640 WLM196640:WLO196640 WVI196640:WVK196640 A262176:C262176 IW262176:IY262176 SS262176:SU262176 ACO262176:ACQ262176 AMK262176:AMM262176 AWG262176:AWI262176 BGC262176:BGE262176 BPY262176:BQA262176 BZU262176:BZW262176 CJQ262176:CJS262176 CTM262176:CTO262176 DDI262176:DDK262176 DNE262176:DNG262176 DXA262176:DXC262176 EGW262176:EGY262176 EQS262176:EQU262176 FAO262176:FAQ262176 FKK262176:FKM262176 FUG262176:FUI262176 GEC262176:GEE262176 GNY262176:GOA262176 GXU262176:GXW262176 HHQ262176:HHS262176 HRM262176:HRO262176 IBI262176:IBK262176 ILE262176:ILG262176 IVA262176:IVC262176 JEW262176:JEY262176 JOS262176:JOU262176 JYO262176:JYQ262176 KIK262176:KIM262176 KSG262176:KSI262176 LCC262176:LCE262176 LLY262176:LMA262176 LVU262176:LVW262176 MFQ262176:MFS262176 MPM262176:MPO262176 MZI262176:MZK262176 NJE262176:NJG262176 NTA262176:NTC262176 OCW262176:OCY262176 OMS262176:OMU262176 OWO262176:OWQ262176 PGK262176:PGM262176 PQG262176:PQI262176 QAC262176:QAE262176 QJY262176:QKA262176 QTU262176:QTW262176 RDQ262176:RDS262176 RNM262176:RNO262176 RXI262176:RXK262176 SHE262176:SHG262176 SRA262176:SRC262176 TAW262176:TAY262176 TKS262176:TKU262176 TUO262176:TUQ262176 UEK262176:UEM262176 UOG262176:UOI262176 UYC262176:UYE262176 VHY262176:VIA262176 VRU262176:VRW262176 WBQ262176:WBS262176 WLM262176:WLO262176 WVI262176:WVK262176 A327712:C327712 IW327712:IY327712 SS327712:SU327712 ACO327712:ACQ327712 AMK327712:AMM327712 AWG327712:AWI327712 BGC327712:BGE327712 BPY327712:BQA327712 BZU327712:BZW327712 CJQ327712:CJS327712 CTM327712:CTO327712 DDI327712:DDK327712 DNE327712:DNG327712 DXA327712:DXC327712 EGW327712:EGY327712 EQS327712:EQU327712 FAO327712:FAQ327712 FKK327712:FKM327712 FUG327712:FUI327712 GEC327712:GEE327712 GNY327712:GOA327712 GXU327712:GXW327712 HHQ327712:HHS327712 HRM327712:HRO327712 IBI327712:IBK327712 ILE327712:ILG327712 IVA327712:IVC327712 JEW327712:JEY327712 JOS327712:JOU327712 JYO327712:JYQ327712 KIK327712:KIM327712 KSG327712:KSI327712 LCC327712:LCE327712 LLY327712:LMA327712 LVU327712:LVW327712 MFQ327712:MFS327712 MPM327712:MPO327712 MZI327712:MZK327712 NJE327712:NJG327712 NTA327712:NTC327712 OCW327712:OCY327712 OMS327712:OMU327712 OWO327712:OWQ327712 PGK327712:PGM327712 PQG327712:PQI327712 QAC327712:QAE327712 QJY327712:QKA327712 QTU327712:QTW327712 RDQ327712:RDS327712 RNM327712:RNO327712 RXI327712:RXK327712 SHE327712:SHG327712 SRA327712:SRC327712 TAW327712:TAY327712 TKS327712:TKU327712 TUO327712:TUQ327712 UEK327712:UEM327712 UOG327712:UOI327712 UYC327712:UYE327712 VHY327712:VIA327712 VRU327712:VRW327712 WBQ327712:WBS327712 WLM327712:WLO327712 WVI327712:WVK327712 A393248:C393248 IW393248:IY393248 SS393248:SU393248 ACO393248:ACQ393248 AMK393248:AMM393248 AWG393248:AWI393248 BGC393248:BGE393248 BPY393248:BQA393248 BZU393248:BZW393248 CJQ393248:CJS393248 CTM393248:CTO393248 DDI393248:DDK393248 DNE393248:DNG393248 DXA393248:DXC393248 EGW393248:EGY393248 EQS393248:EQU393248 FAO393248:FAQ393248 FKK393248:FKM393248 FUG393248:FUI393248 GEC393248:GEE393248 GNY393248:GOA393248 GXU393248:GXW393248 HHQ393248:HHS393248 HRM393248:HRO393248 IBI393248:IBK393248 ILE393248:ILG393248 IVA393248:IVC393248 JEW393248:JEY393248 JOS393248:JOU393248 JYO393248:JYQ393248 KIK393248:KIM393248 KSG393248:KSI393248 LCC393248:LCE393248 LLY393248:LMA393248 LVU393248:LVW393248 MFQ393248:MFS393248 MPM393248:MPO393248 MZI393248:MZK393248 NJE393248:NJG393248 NTA393248:NTC393248 OCW393248:OCY393248 OMS393248:OMU393248 OWO393248:OWQ393248 PGK393248:PGM393248 PQG393248:PQI393248 QAC393248:QAE393248 QJY393248:QKA393248 QTU393248:QTW393248 RDQ393248:RDS393248 RNM393248:RNO393248 RXI393248:RXK393248 SHE393248:SHG393248 SRA393248:SRC393248 TAW393248:TAY393248 TKS393248:TKU393248 TUO393248:TUQ393248 UEK393248:UEM393248 UOG393248:UOI393248 UYC393248:UYE393248 VHY393248:VIA393248 VRU393248:VRW393248 WBQ393248:WBS393248 WLM393248:WLO393248 WVI393248:WVK393248 A458784:C458784 IW458784:IY458784 SS458784:SU458784 ACO458784:ACQ458784 AMK458784:AMM458784 AWG458784:AWI458784 BGC458784:BGE458784 BPY458784:BQA458784 BZU458784:BZW458784 CJQ458784:CJS458784 CTM458784:CTO458784 DDI458784:DDK458784 DNE458784:DNG458784 DXA458784:DXC458784 EGW458784:EGY458784 EQS458784:EQU458784 FAO458784:FAQ458784 FKK458784:FKM458784 FUG458784:FUI458784 GEC458784:GEE458784 GNY458784:GOA458784 GXU458784:GXW458784 HHQ458784:HHS458784 HRM458784:HRO458784 IBI458784:IBK458784 ILE458784:ILG458784 IVA458784:IVC458784 JEW458784:JEY458784 JOS458784:JOU458784 JYO458784:JYQ458784 KIK458784:KIM458784 KSG458784:KSI458784 LCC458784:LCE458784 LLY458784:LMA458784 LVU458784:LVW458784 MFQ458784:MFS458784 MPM458784:MPO458784 MZI458784:MZK458784 NJE458784:NJG458784 NTA458784:NTC458784 OCW458784:OCY458784 OMS458784:OMU458784 OWO458784:OWQ458784 PGK458784:PGM458784 PQG458784:PQI458784 QAC458784:QAE458784 QJY458784:QKA458784 QTU458784:QTW458784 RDQ458784:RDS458784 RNM458784:RNO458784 RXI458784:RXK458784 SHE458784:SHG458784 SRA458784:SRC458784 TAW458784:TAY458784 TKS458784:TKU458784 TUO458784:TUQ458784 UEK458784:UEM458784 UOG458784:UOI458784 UYC458784:UYE458784 VHY458784:VIA458784 VRU458784:VRW458784 WBQ458784:WBS458784 WLM458784:WLO458784 WVI458784:WVK458784 A524320:C524320 IW524320:IY524320 SS524320:SU524320 ACO524320:ACQ524320 AMK524320:AMM524320 AWG524320:AWI524320 BGC524320:BGE524320 BPY524320:BQA524320 BZU524320:BZW524320 CJQ524320:CJS524320 CTM524320:CTO524320 DDI524320:DDK524320 DNE524320:DNG524320 DXA524320:DXC524320 EGW524320:EGY524320 EQS524320:EQU524320 FAO524320:FAQ524320 FKK524320:FKM524320 FUG524320:FUI524320 GEC524320:GEE524320 GNY524320:GOA524320 GXU524320:GXW524320 HHQ524320:HHS524320 HRM524320:HRO524320 IBI524320:IBK524320 ILE524320:ILG524320 IVA524320:IVC524320 JEW524320:JEY524320 JOS524320:JOU524320 JYO524320:JYQ524320 KIK524320:KIM524320 KSG524320:KSI524320 LCC524320:LCE524320 LLY524320:LMA524320 LVU524320:LVW524320 MFQ524320:MFS524320 MPM524320:MPO524320 MZI524320:MZK524320 NJE524320:NJG524320 NTA524320:NTC524320 OCW524320:OCY524320 OMS524320:OMU524320 OWO524320:OWQ524320 PGK524320:PGM524320 PQG524320:PQI524320 QAC524320:QAE524320 QJY524320:QKA524320 QTU524320:QTW524320 RDQ524320:RDS524320 RNM524320:RNO524320 RXI524320:RXK524320 SHE524320:SHG524320 SRA524320:SRC524320 TAW524320:TAY524320 TKS524320:TKU524320 TUO524320:TUQ524320 UEK524320:UEM524320 UOG524320:UOI524320 UYC524320:UYE524320 VHY524320:VIA524320 VRU524320:VRW524320 WBQ524320:WBS524320 WLM524320:WLO524320 WVI524320:WVK524320 A589856:C589856 IW589856:IY589856 SS589856:SU589856 ACO589856:ACQ589856 AMK589856:AMM589856 AWG589856:AWI589856 BGC589856:BGE589856 BPY589856:BQA589856 BZU589856:BZW589856 CJQ589856:CJS589856 CTM589856:CTO589856 DDI589856:DDK589856 DNE589856:DNG589856 DXA589856:DXC589856 EGW589856:EGY589856 EQS589856:EQU589856 FAO589856:FAQ589856 FKK589856:FKM589856 FUG589856:FUI589856 GEC589856:GEE589856 GNY589856:GOA589856 GXU589856:GXW589856 HHQ589856:HHS589856 HRM589856:HRO589856 IBI589856:IBK589856 ILE589856:ILG589856 IVA589856:IVC589856 JEW589856:JEY589856 JOS589856:JOU589856 JYO589856:JYQ589856 KIK589856:KIM589856 KSG589856:KSI589856 LCC589856:LCE589856 LLY589856:LMA589856 LVU589856:LVW589856 MFQ589856:MFS589856 MPM589856:MPO589856 MZI589856:MZK589856 NJE589856:NJG589856 NTA589856:NTC589856 OCW589856:OCY589856 OMS589856:OMU589856 OWO589856:OWQ589856 PGK589856:PGM589856 PQG589856:PQI589856 QAC589856:QAE589856 QJY589856:QKA589856 QTU589856:QTW589856 RDQ589856:RDS589856 RNM589856:RNO589856 RXI589856:RXK589856 SHE589856:SHG589856 SRA589856:SRC589856 TAW589856:TAY589856 TKS589856:TKU589856 TUO589856:TUQ589856 UEK589856:UEM589856 UOG589856:UOI589856 UYC589856:UYE589856 VHY589856:VIA589856 VRU589856:VRW589856 WBQ589856:WBS589856 WLM589856:WLO589856 WVI589856:WVK589856 A655392:C655392 IW655392:IY655392 SS655392:SU655392 ACO655392:ACQ655392 AMK655392:AMM655392 AWG655392:AWI655392 BGC655392:BGE655392 BPY655392:BQA655392 BZU655392:BZW655392 CJQ655392:CJS655392 CTM655392:CTO655392 DDI655392:DDK655392 DNE655392:DNG655392 DXA655392:DXC655392 EGW655392:EGY655392 EQS655392:EQU655392 FAO655392:FAQ655392 FKK655392:FKM655392 FUG655392:FUI655392 GEC655392:GEE655392 GNY655392:GOA655392 GXU655392:GXW655392 HHQ655392:HHS655392 HRM655392:HRO655392 IBI655392:IBK655392 ILE655392:ILG655392 IVA655392:IVC655392 JEW655392:JEY655392 JOS655392:JOU655392 JYO655392:JYQ655392 KIK655392:KIM655392 KSG655392:KSI655392 LCC655392:LCE655392 LLY655392:LMA655392 LVU655392:LVW655392 MFQ655392:MFS655392 MPM655392:MPO655392 MZI655392:MZK655392 NJE655392:NJG655392 NTA655392:NTC655392 OCW655392:OCY655392 OMS655392:OMU655392 OWO655392:OWQ655392 PGK655392:PGM655392 PQG655392:PQI655392 QAC655392:QAE655392 QJY655392:QKA655392 QTU655392:QTW655392 RDQ655392:RDS655392 RNM655392:RNO655392 RXI655392:RXK655392 SHE655392:SHG655392 SRA655392:SRC655392 TAW655392:TAY655392 TKS655392:TKU655392 TUO655392:TUQ655392 UEK655392:UEM655392 UOG655392:UOI655392 UYC655392:UYE655392 VHY655392:VIA655392 VRU655392:VRW655392 WBQ655392:WBS655392 WLM655392:WLO655392 WVI655392:WVK655392 A720928:C720928 IW720928:IY720928 SS720928:SU720928 ACO720928:ACQ720928 AMK720928:AMM720928 AWG720928:AWI720928 BGC720928:BGE720928 BPY720928:BQA720928 BZU720928:BZW720928 CJQ720928:CJS720928 CTM720928:CTO720928 DDI720928:DDK720928 DNE720928:DNG720928 DXA720928:DXC720928 EGW720928:EGY720928 EQS720928:EQU720928 FAO720928:FAQ720928 FKK720928:FKM720928 FUG720928:FUI720928 GEC720928:GEE720928 GNY720928:GOA720928 GXU720928:GXW720928 HHQ720928:HHS720928 HRM720928:HRO720928 IBI720928:IBK720928 ILE720928:ILG720928 IVA720928:IVC720928 JEW720928:JEY720928 JOS720928:JOU720928 JYO720928:JYQ720928 KIK720928:KIM720928 KSG720928:KSI720928 LCC720928:LCE720928 LLY720928:LMA720928 LVU720928:LVW720928 MFQ720928:MFS720928 MPM720928:MPO720928 MZI720928:MZK720928 NJE720928:NJG720928 NTA720928:NTC720928 OCW720928:OCY720928 OMS720928:OMU720928 OWO720928:OWQ720928 PGK720928:PGM720928 PQG720928:PQI720928 QAC720928:QAE720928 QJY720928:QKA720928 QTU720928:QTW720928 RDQ720928:RDS720928 RNM720928:RNO720928 RXI720928:RXK720928 SHE720928:SHG720928 SRA720928:SRC720928 TAW720928:TAY720928 TKS720928:TKU720928 TUO720928:TUQ720928 UEK720928:UEM720928 UOG720928:UOI720928 UYC720928:UYE720928 VHY720928:VIA720928 VRU720928:VRW720928 WBQ720928:WBS720928 WLM720928:WLO720928 WVI720928:WVK720928 A786464:C786464 IW786464:IY786464 SS786464:SU786464 ACO786464:ACQ786464 AMK786464:AMM786464 AWG786464:AWI786464 BGC786464:BGE786464 BPY786464:BQA786464 BZU786464:BZW786464 CJQ786464:CJS786464 CTM786464:CTO786464 DDI786464:DDK786464 DNE786464:DNG786464 DXA786464:DXC786464 EGW786464:EGY786464 EQS786464:EQU786464 FAO786464:FAQ786464 FKK786464:FKM786464 FUG786464:FUI786464 GEC786464:GEE786464 GNY786464:GOA786464 GXU786464:GXW786464 HHQ786464:HHS786464 HRM786464:HRO786464 IBI786464:IBK786464 ILE786464:ILG786464 IVA786464:IVC786464 JEW786464:JEY786464 JOS786464:JOU786464 JYO786464:JYQ786464 KIK786464:KIM786464 KSG786464:KSI786464 LCC786464:LCE786464 LLY786464:LMA786464 LVU786464:LVW786464 MFQ786464:MFS786464 MPM786464:MPO786464 MZI786464:MZK786464 NJE786464:NJG786464 NTA786464:NTC786464 OCW786464:OCY786464 OMS786464:OMU786464 OWO786464:OWQ786464 PGK786464:PGM786464 PQG786464:PQI786464 QAC786464:QAE786464 QJY786464:QKA786464 QTU786464:QTW786464 RDQ786464:RDS786464 RNM786464:RNO786464 RXI786464:RXK786464 SHE786464:SHG786464 SRA786464:SRC786464 TAW786464:TAY786464 TKS786464:TKU786464 TUO786464:TUQ786464 UEK786464:UEM786464 UOG786464:UOI786464 UYC786464:UYE786464 VHY786464:VIA786464 VRU786464:VRW786464 WBQ786464:WBS786464 WLM786464:WLO786464 WVI786464:WVK786464 A852000:C852000 IW852000:IY852000 SS852000:SU852000 ACO852000:ACQ852000 AMK852000:AMM852000 AWG852000:AWI852000 BGC852000:BGE852000 BPY852000:BQA852000 BZU852000:BZW852000 CJQ852000:CJS852000 CTM852000:CTO852000 DDI852000:DDK852000 DNE852000:DNG852000 DXA852000:DXC852000 EGW852000:EGY852000 EQS852000:EQU852000 FAO852000:FAQ852000 FKK852000:FKM852000 FUG852000:FUI852000 GEC852000:GEE852000 GNY852000:GOA852000 GXU852000:GXW852000 HHQ852000:HHS852000 HRM852000:HRO852000 IBI852000:IBK852000 ILE852000:ILG852000 IVA852000:IVC852000 JEW852000:JEY852000 JOS852000:JOU852000 JYO852000:JYQ852000 KIK852000:KIM852000 KSG852000:KSI852000 LCC852000:LCE852000 LLY852000:LMA852000 LVU852000:LVW852000 MFQ852000:MFS852000 MPM852000:MPO852000 MZI852000:MZK852000 NJE852000:NJG852000 NTA852000:NTC852000 OCW852000:OCY852000 OMS852000:OMU852000 OWO852000:OWQ852000 PGK852000:PGM852000 PQG852000:PQI852000 QAC852000:QAE852000 QJY852000:QKA852000 QTU852000:QTW852000 RDQ852000:RDS852000 RNM852000:RNO852000 RXI852000:RXK852000 SHE852000:SHG852000 SRA852000:SRC852000 TAW852000:TAY852000 TKS852000:TKU852000 TUO852000:TUQ852000 UEK852000:UEM852000 UOG852000:UOI852000 UYC852000:UYE852000 VHY852000:VIA852000 VRU852000:VRW852000 WBQ852000:WBS852000 WLM852000:WLO852000 WVI852000:WVK852000 A917536:C917536 IW917536:IY917536 SS917536:SU917536 ACO917536:ACQ917536 AMK917536:AMM917536 AWG917536:AWI917536 BGC917536:BGE917536 BPY917536:BQA917536 BZU917536:BZW917536 CJQ917536:CJS917536 CTM917536:CTO917536 DDI917536:DDK917536 DNE917536:DNG917536 DXA917536:DXC917536 EGW917536:EGY917536 EQS917536:EQU917536 FAO917536:FAQ917536 FKK917536:FKM917536 FUG917536:FUI917536 GEC917536:GEE917536 GNY917536:GOA917536 GXU917536:GXW917536 HHQ917536:HHS917536 HRM917536:HRO917536 IBI917536:IBK917536 ILE917536:ILG917536 IVA917536:IVC917536 JEW917536:JEY917536 JOS917536:JOU917536 JYO917536:JYQ917536 KIK917536:KIM917536 KSG917536:KSI917536 LCC917536:LCE917536 LLY917536:LMA917536 LVU917536:LVW917536 MFQ917536:MFS917536 MPM917536:MPO917536 MZI917536:MZK917536 NJE917536:NJG917536 NTA917536:NTC917536 OCW917536:OCY917536 OMS917536:OMU917536 OWO917536:OWQ917536 PGK917536:PGM917536 PQG917536:PQI917536 QAC917536:QAE917536 QJY917536:QKA917536 QTU917536:QTW917536 RDQ917536:RDS917536 RNM917536:RNO917536 RXI917536:RXK917536 SHE917536:SHG917536 SRA917536:SRC917536 TAW917536:TAY917536 TKS917536:TKU917536 TUO917536:TUQ917536 UEK917536:UEM917536 UOG917536:UOI917536 UYC917536:UYE917536 VHY917536:VIA917536 VRU917536:VRW917536 WBQ917536:WBS917536 WLM917536:WLO917536 WVI917536:WVK917536 A983072:C983072 IW983072:IY983072 SS983072:SU983072 ACO983072:ACQ983072 AMK983072:AMM983072 AWG983072:AWI983072 BGC983072:BGE983072 BPY983072:BQA983072 BZU983072:BZW983072 CJQ983072:CJS983072 CTM983072:CTO983072 DDI983072:DDK983072 DNE983072:DNG983072 DXA983072:DXC983072 EGW983072:EGY983072 EQS983072:EQU983072 FAO983072:FAQ983072 FKK983072:FKM983072 FUG983072:FUI983072 GEC983072:GEE983072 GNY983072:GOA983072 GXU983072:GXW983072 HHQ983072:HHS983072 HRM983072:HRO983072 IBI983072:IBK983072 ILE983072:ILG983072 IVA983072:IVC983072 JEW983072:JEY983072 JOS983072:JOU983072 JYO983072:JYQ983072 KIK983072:KIM983072 KSG983072:KSI983072 LCC983072:LCE983072 LLY983072:LMA983072 LVU983072:LVW983072 MFQ983072:MFS983072 MPM983072:MPO983072 MZI983072:MZK983072 NJE983072:NJG983072 NTA983072:NTC983072 OCW983072:OCY983072 OMS983072:OMU983072 OWO983072:OWQ983072 PGK983072:PGM983072 PQG983072:PQI983072 QAC983072:QAE983072 QJY983072:QKA983072 QTU983072:QTW983072 RDQ983072:RDS983072 RNM983072:RNO983072 RXI983072:RXK983072 SHE983072:SHG983072 SRA983072:SRC983072 TAW983072:TAY983072 TKS983072:TKU983072 TUO983072:TUQ983072 UEK983072:UEM983072 UOG983072:UOI983072 UYC983072:UYE983072 VHY983072:VIA983072 VRU983072:VRW983072 WBQ983072:WBS983072 WLM983072:WLO983072 WVI983072:WVK983072"/>
    <dataValidation allowBlank="1" showInputMessage="1" showErrorMessage="1" prompt="Code postal - Ville - Pays de l'organisme de la personne indépendante" sqref="A33:C33 IW33:IY33 SS33:SU33 ACO33:ACQ33 AMK33:AMM33 AWG33:AWI33 BGC33:BGE33 BPY33:BQA33 BZU33:BZW33 CJQ33:CJS33 CTM33:CTO33 DDI33:DDK33 DNE33:DNG33 DXA33:DXC33 EGW33:EGY33 EQS33:EQU33 FAO33:FAQ33 FKK33:FKM33 FUG33:FUI33 GEC33:GEE33 GNY33:GOA33 GXU33:GXW33 HHQ33:HHS33 HRM33:HRO33 IBI33:IBK33 ILE33:ILG33 IVA33:IVC33 JEW33:JEY33 JOS33:JOU33 JYO33:JYQ33 KIK33:KIM33 KSG33:KSI33 LCC33:LCE33 LLY33:LMA33 LVU33:LVW33 MFQ33:MFS33 MPM33:MPO33 MZI33:MZK33 NJE33:NJG33 NTA33:NTC33 OCW33:OCY33 OMS33:OMU33 OWO33:OWQ33 PGK33:PGM33 PQG33:PQI33 QAC33:QAE33 QJY33:QKA33 QTU33:QTW33 RDQ33:RDS33 RNM33:RNO33 RXI33:RXK33 SHE33:SHG33 SRA33:SRC33 TAW33:TAY33 TKS33:TKU33 TUO33:TUQ33 UEK33:UEM33 UOG33:UOI33 UYC33:UYE33 VHY33:VIA33 VRU33:VRW33 WBQ33:WBS33 WLM33:WLO33 WVI33:WVK33 A65569:C65569 IW65569:IY65569 SS65569:SU65569 ACO65569:ACQ65569 AMK65569:AMM65569 AWG65569:AWI65569 BGC65569:BGE65569 BPY65569:BQA65569 BZU65569:BZW65569 CJQ65569:CJS65569 CTM65569:CTO65569 DDI65569:DDK65569 DNE65569:DNG65569 DXA65569:DXC65569 EGW65569:EGY65569 EQS65569:EQU65569 FAO65569:FAQ65569 FKK65569:FKM65569 FUG65569:FUI65569 GEC65569:GEE65569 GNY65569:GOA65569 GXU65569:GXW65569 HHQ65569:HHS65569 HRM65569:HRO65569 IBI65569:IBK65569 ILE65569:ILG65569 IVA65569:IVC65569 JEW65569:JEY65569 JOS65569:JOU65569 JYO65569:JYQ65569 KIK65569:KIM65569 KSG65569:KSI65569 LCC65569:LCE65569 LLY65569:LMA65569 LVU65569:LVW65569 MFQ65569:MFS65569 MPM65569:MPO65569 MZI65569:MZK65569 NJE65569:NJG65569 NTA65569:NTC65569 OCW65569:OCY65569 OMS65569:OMU65569 OWO65569:OWQ65569 PGK65569:PGM65569 PQG65569:PQI65569 QAC65569:QAE65569 QJY65569:QKA65569 QTU65569:QTW65569 RDQ65569:RDS65569 RNM65569:RNO65569 RXI65569:RXK65569 SHE65569:SHG65569 SRA65569:SRC65569 TAW65569:TAY65569 TKS65569:TKU65569 TUO65569:TUQ65569 UEK65569:UEM65569 UOG65569:UOI65569 UYC65569:UYE65569 VHY65569:VIA65569 VRU65569:VRW65569 WBQ65569:WBS65569 WLM65569:WLO65569 WVI65569:WVK65569 A131105:C131105 IW131105:IY131105 SS131105:SU131105 ACO131105:ACQ131105 AMK131105:AMM131105 AWG131105:AWI131105 BGC131105:BGE131105 BPY131105:BQA131105 BZU131105:BZW131105 CJQ131105:CJS131105 CTM131105:CTO131105 DDI131105:DDK131105 DNE131105:DNG131105 DXA131105:DXC131105 EGW131105:EGY131105 EQS131105:EQU131105 FAO131105:FAQ131105 FKK131105:FKM131105 FUG131105:FUI131105 GEC131105:GEE131105 GNY131105:GOA131105 GXU131105:GXW131105 HHQ131105:HHS131105 HRM131105:HRO131105 IBI131105:IBK131105 ILE131105:ILG131105 IVA131105:IVC131105 JEW131105:JEY131105 JOS131105:JOU131105 JYO131105:JYQ131105 KIK131105:KIM131105 KSG131105:KSI131105 LCC131105:LCE131105 LLY131105:LMA131105 LVU131105:LVW131105 MFQ131105:MFS131105 MPM131105:MPO131105 MZI131105:MZK131105 NJE131105:NJG131105 NTA131105:NTC131105 OCW131105:OCY131105 OMS131105:OMU131105 OWO131105:OWQ131105 PGK131105:PGM131105 PQG131105:PQI131105 QAC131105:QAE131105 QJY131105:QKA131105 QTU131105:QTW131105 RDQ131105:RDS131105 RNM131105:RNO131105 RXI131105:RXK131105 SHE131105:SHG131105 SRA131105:SRC131105 TAW131105:TAY131105 TKS131105:TKU131105 TUO131105:TUQ131105 UEK131105:UEM131105 UOG131105:UOI131105 UYC131105:UYE131105 VHY131105:VIA131105 VRU131105:VRW131105 WBQ131105:WBS131105 WLM131105:WLO131105 WVI131105:WVK131105 A196641:C196641 IW196641:IY196641 SS196641:SU196641 ACO196641:ACQ196641 AMK196641:AMM196641 AWG196641:AWI196641 BGC196641:BGE196641 BPY196641:BQA196641 BZU196641:BZW196641 CJQ196641:CJS196641 CTM196641:CTO196641 DDI196641:DDK196641 DNE196641:DNG196641 DXA196641:DXC196641 EGW196641:EGY196641 EQS196641:EQU196641 FAO196641:FAQ196641 FKK196641:FKM196641 FUG196641:FUI196641 GEC196641:GEE196641 GNY196641:GOA196641 GXU196641:GXW196641 HHQ196641:HHS196641 HRM196641:HRO196641 IBI196641:IBK196641 ILE196641:ILG196641 IVA196641:IVC196641 JEW196641:JEY196641 JOS196641:JOU196641 JYO196641:JYQ196641 KIK196641:KIM196641 KSG196641:KSI196641 LCC196641:LCE196641 LLY196641:LMA196641 LVU196641:LVW196641 MFQ196641:MFS196641 MPM196641:MPO196641 MZI196641:MZK196641 NJE196641:NJG196641 NTA196641:NTC196641 OCW196641:OCY196641 OMS196641:OMU196641 OWO196641:OWQ196641 PGK196641:PGM196641 PQG196641:PQI196641 QAC196641:QAE196641 QJY196641:QKA196641 QTU196641:QTW196641 RDQ196641:RDS196641 RNM196641:RNO196641 RXI196641:RXK196641 SHE196641:SHG196641 SRA196641:SRC196641 TAW196641:TAY196641 TKS196641:TKU196641 TUO196641:TUQ196641 UEK196641:UEM196641 UOG196641:UOI196641 UYC196641:UYE196641 VHY196641:VIA196641 VRU196641:VRW196641 WBQ196641:WBS196641 WLM196641:WLO196641 WVI196641:WVK196641 A262177:C262177 IW262177:IY262177 SS262177:SU262177 ACO262177:ACQ262177 AMK262177:AMM262177 AWG262177:AWI262177 BGC262177:BGE262177 BPY262177:BQA262177 BZU262177:BZW262177 CJQ262177:CJS262177 CTM262177:CTO262177 DDI262177:DDK262177 DNE262177:DNG262177 DXA262177:DXC262177 EGW262177:EGY262177 EQS262177:EQU262177 FAO262177:FAQ262177 FKK262177:FKM262177 FUG262177:FUI262177 GEC262177:GEE262177 GNY262177:GOA262177 GXU262177:GXW262177 HHQ262177:HHS262177 HRM262177:HRO262177 IBI262177:IBK262177 ILE262177:ILG262177 IVA262177:IVC262177 JEW262177:JEY262177 JOS262177:JOU262177 JYO262177:JYQ262177 KIK262177:KIM262177 KSG262177:KSI262177 LCC262177:LCE262177 LLY262177:LMA262177 LVU262177:LVW262177 MFQ262177:MFS262177 MPM262177:MPO262177 MZI262177:MZK262177 NJE262177:NJG262177 NTA262177:NTC262177 OCW262177:OCY262177 OMS262177:OMU262177 OWO262177:OWQ262177 PGK262177:PGM262177 PQG262177:PQI262177 QAC262177:QAE262177 QJY262177:QKA262177 QTU262177:QTW262177 RDQ262177:RDS262177 RNM262177:RNO262177 RXI262177:RXK262177 SHE262177:SHG262177 SRA262177:SRC262177 TAW262177:TAY262177 TKS262177:TKU262177 TUO262177:TUQ262177 UEK262177:UEM262177 UOG262177:UOI262177 UYC262177:UYE262177 VHY262177:VIA262177 VRU262177:VRW262177 WBQ262177:WBS262177 WLM262177:WLO262177 WVI262177:WVK262177 A327713:C327713 IW327713:IY327713 SS327713:SU327713 ACO327713:ACQ327713 AMK327713:AMM327713 AWG327713:AWI327713 BGC327713:BGE327713 BPY327713:BQA327713 BZU327713:BZW327713 CJQ327713:CJS327713 CTM327713:CTO327713 DDI327713:DDK327713 DNE327713:DNG327713 DXA327713:DXC327713 EGW327713:EGY327713 EQS327713:EQU327713 FAO327713:FAQ327713 FKK327713:FKM327713 FUG327713:FUI327713 GEC327713:GEE327713 GNY327713:GOA327713 GXU327713:GXW327713 HHQ327713:HHS327713 HRM327713:HRO327713 IBI327713:IBK327713 ILE327713:ILG327713 IVA327713:IVC327713 JEW327713:JEY327713 JOS327713:JOU327713 JYO327713:JYQ327713 KIK327713:KIM327713 KSG327713:KSI327713 LCC327713:LCE327713 LLY327713:LMA327713 LVU327713:LVW327713 MFQ327713:MFS327713 MPM327713:MPO327713 MZI327713:MZK327713 NJE327713:NJG327713 NTA327713:NTC327713 OCW327713:OCY327713 OMS327713:OMU327713 OWO327713:OWQ327713 PGK327713:PGM327713 PQG327713:PQI327713 QAC327713:QAE327713 QJY327713:QKA327713 QTU327713:QTW327713 RDQ327713:RDS327713 RNM327713:RNO327713 RXI327713:RXK327713 SHE327713:SHG327713 SRA327713:SRC327713 TAW327713:TAY327713 TKS327713:TKU327713 TUO327713:TUQ327713 UEK327713:UEM327713 UOG327713:UOI327713 UYC327713:UYE327713 VHY327713:VIA327713 VRU327713:VRW327713 WBQ327713:WBS327713 WLM327713:WLO327713 WVI327713:WVK327713 A393249:C393249 IW393249:IY393249 SS393249:SU393249 ACO393249:ACQ393249 AMK393249:AMM393249 AWG393249:AWI393249 BGC393249:BGE393249 BPY393249:BQA393249 BZU393249:BZW393249 CJQ393249:CJS393249 CTM393249:CTO393249 DDI393249:DDK393249 DNE393249:DNG393249 DXA393249:DXC393249 EGW393249:EGY393249 EQS393249:EQU393249 FAO393249:FAQ393249 FKK393249:FKM393249 FUG393249:FUI393249 GEC393249:GEE393249 GNY393249:GOA393249 GXU393249:GXW393249 HHQ393249:HHS393249 HRM393249:HRO393249 IBI393249:IBK393249 ILE393249:ILG393249 IVA393249:IVC393249 JEW393249:JEY393249 JOS393249:JOU393249 JYO393249:JYQ393249 KIK393249:KIM393249 KSG393249:KSI393249 LCC393249:LCE393249 LLY393249:LMA393249 LVU393249:LVW393249 MFQ393249:MFS393249 MPM393249:MPO393249 MZI393249:MZK393249 NJE393249:NJG393249 NTA393249:NTC393249 OCW393249:OCY393249 OMS393249:OMU393249 OWO393249:OWQ393249 PGK393249:PGM393249 PQG393249:PQI393249 QAC393249:QAE393249 QJY393249:QKA393249 QTU393249:QTW393249 RDQ393249:RDS393249 RNM393249:RNO393249 RXI393249:RXK393249 SHE393249:SHG393249 SRA393249:SRC393249 TAW393249:TAY393249 TKS393249:TKU393249 TUO393249:TUQ393249 UEK393249:UEM393249 UOG393249:UOI393249 UYC393249:UYE393249 VHY393249:VIA393249 VRU393249:VRW393249 WBQ393249:WBS393249 WLM393249:WLO393249 WVI393249:WVK393249 A458785:C458785 IW458785:IY458785 SS458785:SU458785 ACO458785:ACQ458785 AMK458785:AMM458785 AWG458785:AWI458785 BGC458785:BGE458785 BPY458785:BQA458785 BZU458785:BZW458785 CJQ458785:CJS458785 CTM458785:CTO458785 DDI458785:DDK458785 DNE458785:DNG458785 DXA458785:DXC458785 EGW458785:EGY458785 EQS458785:EQU458785 FAO458785:FAQ458785 FKK458785:FKM458785 FUG458785:FUI458785 GEC458785:GEE458785 GNY458785:GOA458785 GXU458785:GXW458785 HHQ458785:HHS458785 HRM458785:HRO458785 IBI458785:IBK458785 ILE458785:ILG458785 IVA458785:IVC458785 JEW458785:JEY458785 JOS458785:JOU458785 JYO458785:JYQ458785 KIK458785:KIM458785 KSG458785:KSI458785 LCC458785:LCE458785 LLY458785:LMA458785 LVU458785:LVW458785 MFQ458785:MFS458785 MPM458785:MPO458785 MZI458785:MZK458785 NJE458785:NJG458785 NTA458785:NTC458785 OCW458785:OCY458785 OMS458785:OMU458785 OWO458785:OWQ458785 PGK458785:PGM458785 PQG458785:PQI458785 QAC458785:QAE458785 QJY458785:QKA458785 QTU458785:QTW458785 RDQ458785:RDS458785 RNM458785:RNO458785 RXI458785:RXK458785 SHE458785:SHG458785 SRA458785:SRC458785 TAW458785:TAY458785 TKS458785:TKU458785 TUO458785:TUQ458785 UEK458785:UEM458785 UOG458785:UOI458785 UYC458785:UYE458785 VHY458785:VIA458785 VRU458785:VRW458785 WBQ458785:WBS458785 WLM458785:WLO458785 WVI458785:WVK458785 A524321:C524321 IW524321:IY524321 SS524321:SU524321 ACO524321:ACQ524321 AMK524321:AMM524321 AWG524321:AWI524321 BGC524321:BGE524321 BPY524321:BQA524321 BZU524321:BZW524321 CJQ524321:CJS524321 CTM524321:CTO524321 DDI524321:DDK524321 DNE524321:DNG524321 DXA524321:DXC524321 EGW524321:EGY524321 EQS524321:EQU524321 FAO524321:FAQ524321 FKK524321:FKM524321 FUG524321:FUI524321 GEC524321:GEE524321 GNY524321:GOA524321 GXU524321:GXW524321 HHQ524321:HHS524321 HRM524321:HRO524321 IBI524321:IBK524321 ILE524321:ILG524321 IVA524321:IVC524321 JEW524321:JEY524321 JOS524321:JOU524321 JYO524321:JYQ524321 KIK524321:KIM524321 KSG524321:KSI524321 LCC524321:LCE524321 LLY524321:LMA524321 LVU524321:LVW524321 MFQ524321:MFS524321 MPM524321:MPO524321 MZI524321:MZK524321 NJE524321:NJG524321 NTA524321:NTC524321 OCW524321:OCY524321 OMS524321:OMU524321 OWO524321:OWQ524321 PGK524321:PGM524321 PQG524321:PQI524321 QAC524321:QAE524321 QJY524321:QKA524321 QTU524321:QTW524321 RDQ524321:RDS524321 RNM524321:RNO524321 RXI524321:RXK524321 SHE524321:SHG524321 SRA524321:SRC524321 TAW524321:TAY524321 TKS524321:TKU524321 TUO524321:TUQ524321 UEK524321:UEM524321 UOG524321:UOI524321 UYC524321:UYE524321 VHY524321:VIA524321 VRU524321:VRW524321 WBQ524321:WBS524321 WLM524321:WLO524321 WVI524321:WVK524321 A589857:C589857 IW589857:IY589857 SS589857:SU589857 ACO589857:ACQ589857 AMK589857:AMM589857 AWG589857:AWI589857 BGC589857:BGE589857 BPY589857:BQA589857 BZU589857:BZW589857 CJQ589857:CJS589857 CTM589857:CTO589857 DDI589857:DDK589857 DNE589857:DNG589857 DXA589857:DXC589857 EGW589857:EGY589857 EQS589857:EQU589857 FAO589857:FAQ589857 FKK589857:FKM589857 FUG589857:FUI589857 GEC589857:GEE589857 GNY589857:GOA589857 GXU589857:GXW589857 HHQ589857:HHS589857 HRM589857:HRO589857 IBI589857:IBK589857 ILE589857:ILG589857 IVA589857:IVC589857 JEW589857:JEY589857 JOS589857:JOU589857 JYO589857:JYQ589857 KIK589857:KIM589857 KSG589857:KSI589857 LCC589857:LCE589857 LLY589857:LMA589857 LVU589857:LVW589857 MFQ589857:MFS589857 MPM589857:MPO589857 MZI589857:MZK589857 NJE589857:NJG589857 NTA589857:NTC589857 OCW589857:OCY589857 OMS589857:OMU589857 OWO589857:OWQ589857 PGK589857:PGM589857 PQG589857:PQI589857 QAC589857:QAE589857 QJY589857:QKA589857 QTU589857:QTW589857 RDQ589857:RDS589857 RNM589857:RNO589857 RXI589857:RXK589857 SHE589857:SHG589857 SRA589857:SRC589857 TAW589857:TAY589857 TKS589857:TKU589857 TUO589857:TUQ589857 UEK589857:UEM589857 UOG589857:UOI589857 UYC589857:UYE589857 VHY589857:VIA589857 VRU589857:VRW589857 WBQ589857:WBS589857 WLM589857:WLO589857 WVI589857:WVK589857 A655393:C655393 IW655393:IY655393 SS655393:SU655393 ACO655393:ACQ655393 AMK655393:AMM655393 AWG655393:AWI655393 BGC655393:BGE655393 BPY655393:BQA655393 BZU655393:BZW655393 CJQ655393:CJS655393 CTM655393:CTO655393 DDI655393:DDK655393 DNE655393:DNG655393 DXA655393:DXC655393 EGW655393:EGY655393 EQS655393:EQU655393 FAO655393:FAQ655393 FKK655393:FKM655393 FUG655393:FUI655393 GEC655393:GEE655393 GNY655393:GOA655393 GXU655393:GXW655393 HHQ655393:HHS655393 HRM655393:HRO655393 IBI655393:IBK655393 ILE655393:ILG655393 IVA655393:IVC655393 JEW655393:JEY655393 JOS655393:JOU655393 JYO655393:JYQ655393 KIK655393:KIM655393 KSG655393:KSI655393 LCC655393:LCE655393 LLY655393:LMA655393 LVU655393:LVW655393 MFQ655393:MFS655393 MPM655393:MPO655393 MZI655393:MZK655393 NJE655393:NJG655393 NTA655393:NTC655393 OCW655393:OCY655393 OMS655393:OMU655393 OWO655393:OWQ655393 PGK655393:PGM655393 PQG655393:PQI655393 QAC655393:QAE655393 QJY655393:QKA655393 QTU655393:QTW655393 RDQ655393:RDS655393 RNM655393:RNO655393 RXI655393:RXK655393 SHE655393:SHG655393 SRA655393:SRC655393 TAW655393:TAY655393 TKS655393:TKU655393 TUO655393:TUQ655393 UEK655393:UEM655393 UOG655393:UOI655393 UYC655393:UYE655393 VHY655393:VIA655393 VRU655393:VRW655393 WBQ655393:WBS655393 WLM655393:WLO655393 WVI655393:WVK655393 A720929:C720929 IW720929:IY720929 SS720929:SU720929 ACO720929:ACQ720929 AMK720929:AMM720929 AWG720929:AWI720929 BGC720929:BGE720929 BPY720929:BQA720929 BZU720929:BZW720929 CJQ720929:CJS720929 CTM720929:CTO720929 DDI720929:DDK720929 DNE720929:DNG720929 DXA720929:DXC720929 EGW720929:EGY720929 EQS720929:EQU720929 FAO720929:FAQ720929 FKK720929:FKM720929 FUG720929:FUI720929 GEC720929:GEE720929 GNY720929:GOA720929 GXU720929:GXW720929 HHQ720929:HHS720929 HRM720929:HRO720929 IBI720929:IBK720929 ILE720929:ILG720929 IVA720929:IVC720929 JEW720929:JEY720929 JOS720929:JOU720929 JYO720929:JYQ720929 KIK720929:KIM720929 KSG720929:KSI720929 LCC720929:LCE720929 LLY720929:LMA720929 LVU720929:LVW720929 MFQ720929:MFS720929 MPM720929:MPO720929 MZI720929:MZK720929 NJE720929:NJG720929 NTA720929:NTC720929 OCW720929:OCY720929 OMS720929:OMU720929 OWO720929:OWQ720929 PGK720929:PGM720929 PQG720929:PQI720929 QAC720929:QAE720929 QJY720929:QKA720929 QTU720929:QTW720929 RDQ720929:RDS720929 RNM720929:RNO720929 RXI720929:RXK720929 SHE720929:SHG720929 SRA720929:SRC720929 TAW720929:TAY720929 TKS720929:TKU720929 TUO720929:TUQ720929 UEK720929:UEM720929 UOG720929:UOI720929 UYC720929:UYE720929 VHY720929:VIA720929 VRU720929:VRW720929 WBQ720929:WBS720929 WLM720929:WLO720929 WVI720929:WVK720929 A786465:C786465 IW786465:IY786465 SS786465:SU786465 ACO786465:ACQ786465 AMK786465:AMM786465 AWG786465:AWI786465 BGC786465:BGE786465 BPY786465:BQA786465 BZU786465:BZW786465 CJQ786465:CJS786465 CTM786465:CTO786465 DDI786465:DDK786465 DNE786465:DNG786465 DXA786465:DXC786465 EGW786465:EGY786465 EQS786465:EQU786465 FAO786465:FAQ786465 FKK786465:FKM786465 FUG786465:FUI786465 GEC786465:GEE786465 GNY786465:GOA786465 GXU786465:GXW786465 HHQ786465:HHS786465 HRM786465:HRO786465 IBI786465:IBK786465 ILE786465:ILG786465 IVA786465:IVC786465 JEW786465:JEY786465 JOS786465:JOU786465 JYO786465:JYQ786465 KIK786465:KIM786465 KSG786465:KSI786465 LCC786465:LCE786465 LLY786465:LMA786465 LVU786465:LVW786465 MFQ786465:MFS786465 MPM786465:MPO786465 MZI786465:MZK786465 NJE786465:NJG786465 NTA786465:NTC786465 OCW786465:OCY786465 OMS786465:OMU786465 OWO786465:OWQ786465 PGK786465:PGM786465 PQG786465:PQI786465 QAC786465:QAE786465 QJY786465:QKA786465 QTU786465:QTW786465 RDQ786465:RDS786465 RNM786465:RNO786465 RXI786465:RXK786465 SHE786465:SHG786465 SRA786465:SRC786465 TAW786465:TAY786465 TKS786465:TKU786465 TUO786465:TUQ786465 UEK786465:UEM786465 UOG786465:UOI786465 UYC786465:UYE786465 VHY786465:VIA786465 VRU786465:VRW786465 WBQ786465:WBS786465 WLM786465:WLO786465 WVI786465:WVK786465 A852001:C852001 IW852001:IY852001 SS852001:SU852001 ACO852001:ACQ852001 AMK852001:AMM852001 AWG852001:AWI852001 BGC852001:BGE852001 BPY852001:BQA852001 BZU852001:BZW852001 CJQ852001:CJS852001 CTM852001:CTO852001 DDI852001:DDK852001 DNE852001:DNG852001 DXA852001:DXC852001 EGW852001:EGY852001 EQS852001:EQU852001 FAO852001:FAQ852001 FKK852001:FKM852001 FUG852001:FUI852001 GEC852001:GEE852001 GNY852001:GOA852001 GXU852001:GXW852001 HHQ852001:HHS852001 HRM852001:HRO852001 IBI852001:IBK852001 ILE852001:ILG852001 IVA852001:IVC852001 JEW852001:JEY852001 JOS852001:JOU852001 JYO852001:JYQ852001 KIK852001:KIM852001 KSG852001:KSI852001 LCC852001:LCE852001 LLY852001:LMA852001 LVU852001:LVW852001 MFQ852001:MFS852001 MPM852001:MPO852001 MZI852001:MZK852001 NJE852001:NJG852001 NTA852001:NTC852001 OCW852001:OCY852001 OMS852001:OMU852001 OWO852001:OWQ852001 PGK852001:PGM852001 PQG852001:PQI852001 QAC852001:QAE852001 QJY852001:QKA852001 QTU852001:QTW852001 RDQ852001:RDS852001 RNM852001:RNO852001 RXI852001:RXK852001 SHE852001:SHG852001 SRA852001:SRC852001 TAW852001:TAY852001 TKS852001:TKU852001 TUO852001:TUQ852001 UEK852001:UEM852001 UOG852001:UOI852001 UYC852001:UYE852001 VHY852001:VIA852001 VRU852001:VRW852001 WBQ852001:WBS852001 WLM852001:WLO852001 WVI852001:WVK852001 A917537:C917537 IW917537:IY917537 SS917537:SU917537 ACO917537:ACQ917537 AMK917537:AMM917537 AWG917537:AWI917537 BGC917537:BGE917537 BPY917537:BQA917537 BZU917537:BZW917537 CJQ917537:CJS917537 CTM917537:CTO917537 DDI917537:DDK917537 DNE917537:DNG917537 DXA917537:DXC917537 EGW917537:EGY917537 EQS917537:EQU917537 FAO917537:FAQ917537 FKK917537:FKM917537 FUG917537:FUI917537 GEC917537:GEE917537 GNY917537:GOA917537 GXU917537:GXW917537 HHQ917537:HHS917537 HRM917537:HRO917537 IBI917537:IBK917537 ILE917537:ILG917537 IVA917537:IVC917537 JEW917537:JEY917537 JOS917537:JOU917537 JYO917537:JYQ917537 KIK917537:KIM917537 KSG917537:KSI917537 LCC917537:LCE917537 LLY917537:LMA917537 LVU917537:LVW917537 MFQ917537:MFS917537 MPM917537:MPO917537 MZI917537:MZK917537 NJE917537:NJG917537 NTA917537:NTC917537 OCW917537:OCY917537 OMS917537:OMU917537 OWO917537:OWQ917537 PGK917537:PGM917537 PQG917537:PQI917537 QAC917537:QAE917537 QJY917537:QKA917537 QTU917537:QTW917537 RDQ917537:RDS917537 RNM917537:RNO917537 RXI917537:RXK917537 SHE917537:SHG917537 SRA917537:SRC917537 TAW917537:TAY917537 TKS917537:TKU917537 TUO917537:TUQ917537 UEK917537:UEM917537 UOG917537:UOI917537 UYC917537:UYE917537 VHY917537:VIA917537 VRU917537:VRW917537 WBQ917537:WBS917537 WLM917537:WLO917537 WVI917537:WVK917537 A983073:C983073 IW983073:IY983073 SS983073:SU983073 ACO983073:ACQ983073 AMK983073:AMM983073 AWG983073:AWI983073 BGC983073:BGE983073 BPY983073:BQA983073 BZU983073:BZW983073 CJQ983073:CJS983073 CTM983073:CTO983073 DDI983073:DDK983073 DNE983073:DNG983073 DXA983073:DXC983073 EGW983073:EGY983073 EQS983073:EQU983073 FAO983073:FAQ983073 FKK983073:FKM983073 FUG983073:FUI983073 GEC983073:GEE983073 GNY983073:GOA983073 GXU983073:GXW983073 HHQ983073:HHS983073 HRM983073:HRO983073 IBI983073:IBK983073 ILE983073:ILG983073 IVA983073:IVC983073 JEW983073:JEY983073 JOS983073:JOU983073 JYO983073:JYQ983073 KIK983073:KIM983073 KSG983073:KSI983073 LCC983073:LCE983073 LLY983073:LMA983073 LVU983073:LVW983073 MFQ983073:MFS983073 MPM983073:MPO983073 MZI983073:MZK983073 NJE983073:NJG983073 NTA983073:NTC983073 OCW983073:OCY983073 OMS983073:OMU983073 OWO983073:OWQ983073 PGK983073:PGM983073 PQG983073:PQI983073 QAC983073:QAE983073 QJY983073:QKA983073 QTU983073:QTW983073 RDQ983073:RDS983073 RNM983073:RNO983073 RXI983073:RXK983073 SHE983073:SHG983073 SRA983073:SRC983073 TAW983073:TAY983073 TKS983073:TKU983073 TUO983073:TUQ983073 UEK983073:UEM983073 UOG983073:UOI983073 UYC983073:UYE983073 VHY983073:VIA983073 VRU983073:VRW983073 WBQ983073:WBS983073 WLM983073:WLO983073 WVI983073:WVK983073"/>
    <dataValidation allowBlank="1" showInputMessage="1" showErrorMessage="1" prompt="Tél et email de la personne indépendante" sqref="A34:C34 IW34:IY34 SS34:SU34 ACO34:ACQ34 AMK34:AMM34 AWG34:AWI34 BGC34:BGE34 BPY34:BQA34 BZU34:BZW34 CJQ34:CJS34 CTM34:CTO34 DDI34:DDK34 DNE34:DNG34 DXA34:DXC34 EGW34:EGY34 EQS34:EQU34 FAO34:FAQ34 FKK34:FKM34 FUG34:FUI34 GEC34:GEE34 GNY34:GOA34 GXU34:GXW34 HHQ34:HHS34 HRM34:HRO34 IBI34:IBK34 ILE34:ILG34 IVA34:IVC34 JEW34:JEY34 JOS34:JOU34 JYO34:JYQ34 KIK34:KIM34 KSG34:KSI34 LCC34:LCE34 LLY34:LMA34 LVU34:LVW34 MFQ34:MFS34 MPM34:MPO34 MZI34:MZK34 NJE34:NJG34 NTA34:NTC34 OCW34:OCY34 OMS34:OMU34 OWO34:OWQ34 PGK34:PGM34 PQG34:PQI34 QAC34:QAE34 QJY34:QKA34 QTU34:QTW34 RDQ34:RDS34 RNM34:RNO34 RXI34:RXK34 SHE34:SHG34 SRA34:SRC34 TAW34:TAY34 TKS34:TKU34 TUO34:TUQ34 UEK34:UEM34 UOG34:UOI34 UYC34:UYE34 VHY34:VIA34 VRU34:VRW34 WBQ34:WBS34 WLM34:WLO34 WVI34:WVK34 A65570:C65570 IW65570:IY65570 SS65570:SU65570 ACO65570:ACQ65570 AMK65570:AMM65570 AWG65570:AWI65570 BGC65570:BGE65570 BPY65570:BQA65570 BZU65570:BZW65570 CJQ65570:CJS65570 CTM65570:CTO65570 DDI65570:DDK65570 DNE65570:DNG65570 DXA65570:DXC65570 EGW65570:EGY65570 EQS65570:EQU65570 FAO65570:FAQ65570 FKK65570:FKM65570 FUG65570:FUI65570 GEC65570:GEE65570 GNY65570:GOA65570 GXU65570:GXW65570 HHQ65570:HHS65570 HRM65570:HRO65570 IBI65570:IBK65570 ILE65570:ILG65570 IVA65570:IVC65570 JEW65570:JEY65570 JOS65570:JOU65570 JYO65570:JYQ65570 KIK65570:KIM65570 KSG65570:KSI65570 LCC65570:LCE65570 LLY65570:LMA65570 LVU65570:LVW65570 MFQ65570:MFS65570 MPM65570:MPO65570 MZI65570:MZK65570 NJE65570:NJG65570 NTA65570:NTC65570 OCW65570:OCY65570 OMS65570:OMU65570 OWO65570:OWQ65570 PGK65570:PGM65570 PQG65570:PQI65570 QAC65570:QAE65570 QJY65570:QKA65570 QTU65570:QTW65570 RDQ65570:RDS65570 RNM65570:RNO65570 RXI65570:RXK65570 SHE65570:SHG65570 SRA65570:SRC65570 TAW65570:TAY65570 TKS65570:TKU65570 TUO65570:TUQ65570 UEK65570:UEM65570 UOG65570:UOI65570 UYC65570:UYE65570 VHY65570:VIA65570 VRU65570:VRW65570 WBQ65570:WBS65570 WLM65570:WLO65570 WVI65570:WVK65570 A131106:C131106 IW131106:IY131106 SS131106:SU131106 ACO131106:ACQ131106 AMK131106:AMM131106 AWG131106:AWI131106 BGC131106:BGE131106 BPY131106:BQA131106 BZU131106:BZW131106 CJQ131106:CJS131106 CTM131106:CTO131106 DDI131106:DDK131106 DNE131106:DNG131106 DXA131106:DXC131106 EGW131106:EGY131106 EQS131106:EQU131106 FAO131106:FAQ131106 FKK131106:FKM131106 FUG131106:FUI131106 GEC131106:GEE131106 GNY131106:GOA131106 GXU131106:GXW131106 HHQ131106:HHS131106 HRM131106:HRO131106 IBI131106:IBK131106 ILE131106:ILG131106 IVA131106:IVC131106 JEW131106:JEY131106 JOS131106:JOU131106 JYO131106:JYQ131106 KIK131106:KIM131106 KSG131106:KSI131106 LCC131106:LCE131106 LLY131106:LMA131106 LVU131106:LVW131106 MFQ131106:MFS131106 MPM131106:MPO131106 MZI131106:MZK131106 NJE131106:NJG131106 NTA131106:NTC131106 OCW131106:OCY131106 OMS131106:OMU131106 OWO131106:OWQ131106 PGK131106:PGM131106 PQG131106:PQI131106 QAC131106:QAE131106 QJY131106:QKA131106 QTU131106:QTW131106 RDQ131106:RDS131106 RNM131106:RNO131106 RXI131106:RXK131106 SHE131106:SHG131106 SRA131106:SRC131106 TAW131106:TAY131106 TKS131106:TKU131106 TUO131106:TUQ131106 UEK131106:UEM131106 UOG131106:UOI131106 UYC131106:UYE131106 VHY131106:VIA131106 VRU131106:VRW131106 WBQ131106:WBS131106 WLM131106:WLO131106 WVI131106:WVK131106 A196642:C196642 IW196642:IY196642 SS196642:SU196642 ACO196642:ACQ196642 AMK196642:AMM196642 AWG196642:AWI196642 BGC196642:BGE196642 BPY196642:BQA196642 BZU196642:BZW196642 CJQ196642:CJS196642 CTM196642:CTO196642 DDI196642:DDK196642 DNE196642:DNG196642 DXA196642:DXC196642 EGW196642:EGY196642 EQS196642:EQU196642 FAO196642:FAQ196642 FKK196642:FKM196642 FUG196642:FUI196642 GEC196642:GEE196642 GNY196642:GOA196642 GXU196642:GXW196642 HHQ196642:HHS196642 HRM196642:HRO196642 IBI196642:IBK196642 ILE196642:ILG196642 IVA196642:IVC196642 JEW196642:JEY196642 JOS196642:JOU196642 JYO196642:JYQ196642 KIK196642:KIM196642 KSG196642:KSI196642 LCC196642:LCE196642 LLY196642:LMA196642 LVU196642:LVW196642 MFQ196642:MFS196642 MPM196642:MPO196642 MZI196642:MZK196642 NJE196642:NJG196642 NTA196642:NTC196642 OCW196642:OCY196642 OMS196642:OMU196642 OWO196642:OWQ196642 PGK196642:PGM196642 PQG196642:PQI196642 QAC196642:QAE196642 QJY196642:QKA196642 QTU196642:QTW196642 RDQ196642:RDS196642 RNM196642:RNO196642 RXI196642:RXK196642 SHE196642:SHG196642 SRA196642:SRC196642 TAW196642:TAY196642 TKS196642:TKU196642 TUO196642:TUQ196642 UEK196642:UEM196642 UOG196642:UOI196642 UYC196642:UYE196642 VHY196642:VIA196642 VRU196642:VRW196642 WBQ196642:WBS196642 WLM196642:WLO196642 WVI196642:WVK196642 A262178:C262178 IW262178:IY262178 SS262178:SU262178 ACO262178:ACQ262178 AMK262178:AMM262178 AWG262178:AWI262178 BGC262178:BGE262178 BPY262178:BQA262178 BZU262178:BZW262178 CJQ262178:CJS262178 CTM262178:CTO262178 DDI262178:DDK262178 DNE262178:DNG262178 DXA262178:DXC262178 EGW262178:EGY262178 EQS262178:EQU262178 FAO262178:FAQ262178 FKK262178:FKM262178 FUG262178:FUI262178 GEC262178:GEE262178 GNY262178:GOA262178 GXU262178:GXW262178 HHQ262178:HHS262178 HRM262178:HRO262178 IBI262178:IBK262178 ILE262178:ILG262178 IVA262178:IVC262178 JEW262178:JEY262178 JOS262178:JOU262178 JYO262178:JYQ262178 KIK262178:KIM262178 KSG262178:KSI262178 LCC262178:LCE262178 LLY262178:LMA262178 LVU262178:LVW262178 MFQ262178:MFS262178 MPM262178:MPO262178 MZI262178:MZK262178 NJE262178:NJG262178 NTA262178:NTC262178 OCW262178:OCY262178 OMS262178:OMU262178 OWO262178:OWQ262178 PGK262178:PGM262178 PQG262178:PQI262178 QAC262178:QAE262178 QJY262178:QKA262178 QTU262178:QTW262178 RDQ262178:RDS262178 RNM262178:RNO262178 RXI262178:RXK262178 SHE262178:SHG262178 SRA262178:SRC262178 TAW262178:TAY262178 TKS262178:TKU262178 TUO262178:TUQ262178 UEK262178:UEM262178 UOG262178:UOI262178 UYC262178:UYE262178 VHY262178:VIA262178 VRU262178:VRW262178 WBQ262178:WBS262178 WLM262178:WLO262178 WVI262178:WVK262178 A327714:C327714 IW327714:IY327714 SS327714:SU327714 ACO327714:ACQ327714 AMK327714:AMM327714 AWG327714:AWI327714 BGC327714:BGE327714 BPY327714:BQA327714 BZU327714:BZW327714 CJQ327714:CJS327714 CTM327714:CTO327714 DDI327714:DDK327714 DNE327714:DNG327714 DXA327714:DXC327714 EGW327714:EGY327714 EQS327714:EQU327714 FAO327714:FAQ327714 FKK327714:FKM327714 FUG327714:FUI327714 GEC327714:GEE327714 GNY327714:GOA327714 GXU327714:GXW327714 HHQ327714:HHS327714 HRM327714:HRO327714 IBI327714:IBK327714 ILE327714:ILG327714 IVA327714:IVC327714 JEW327714:JEY327714 JOS327714:JOU327714 JYO327714:JYQ327714 KIK327714:KIM327714 KSG327714:KSI327714 LCC327714:LCE327714 LLY327714:LMA327714 LVU327714:LVW327714 MFQ327714:MFS327714 MPM327714:MPO327714 MZI327714:MZK327714 NJE327714:NJG327714 NTA327714:NTC327714 OCW327714:OCY327714 OMS327714:OMU327714 OWO327714:OWQ327714 PGK327714:PGM327714 PQG327714:PQI327714 QAC327714:QAE327714 QJY327714:QKA327714 QTU327714:QTW327714 RDQ327714:RDS327714 RNM327714:RNO327714 RXI327714:RXK327714 SHE327714:SHG327714 SRA327714:SRC327714 TAW327714:TAY327714 TKS327714:TKU327714 TUO327714:TUQ327714 UEK327714:UEM327714 UOG327714:UOI327714 UYC327714:UYE327714 VHY327714:VIA327714 VRU327714:VRW327714 WBQ327714:WBS327714 WLM327714:WLO327714 WVI327714:WVK327714 A393250:C393250 IW393250:IY393250 SS393250:SU393250 ACO393250:ACQ393250 AMK393250:AMM393250 AWG393250:AWI393250 BGC393250:BGE393250 BPY393250:BQA393250 BZU393250:BZW393250 CJQ393250:CJS393250 CTM393250:CTO393250 DDI393250:DDK393250 DNE393250:DNG393250 DXA393250:DXC393250 EGW393250:EGY393250 EQS393250:EQU393250 FAO393250:FAQ393250 FKK393250:FKM393250 FUG393250:FUI393250 GEC393250:GEE393250 GNY393250:GOA393250 GXU393250:GXW393250 HHQ393250:HHS393250 HRM393250:HRO393250 IBI393250:IBK393250 ILE393250:ILG393250 IVA393250:IVC393250 JEW393250:JEY393250 JOS393250:JOU393250 JYO393250:JYQ393250 KIK393250:KIM393250 KSG393250:KSI393250 LCC393250:LCE393250 LLY393250:LMA393250 LVU393250:LVW393250 MFQ393250:MFS393250 MPM393250:MPO393250 MZI393250:MZK393250 NJE393250:NJG393250 NTA393250:NTC393250 OCW393250:OCY393250 OMS393250:OMU393250 OWO393250:OWQ393250 PGK393250:PGM393250 PQG393250:PQI393250 QAC393250:QAE393250 QJY393250:QKA393250 QTU393250:QTW393250 RDQ393250:RDS393250 RNM393250:RNO393250 RXI393250:RXK393250 SHE393250:SHG393250 SRA393250:SRC393250 TAW393250:TAY393250 TKS393250:TKU393250 TUO393250:TUQ393250 UEK393250:UEM393250 UOG393250:UOI393250 UYC393250:UYE393250 VHY393250:VIA393250 VRU393250:VRW393250 WBQ393250:WBS393250 WLM393250:WLO393250 WVI393250:WVK393250 A458786:C458786 IW458786:IY458786 SS458786:SU458786 ACO458786:ACQ458786 AMK458786:AMM458786 AWG458786:AWI458786 BGC458786:BGE458786 BPY458786:BQA458786 BZU458786:BZW458786 CJQ458786:CJS458786 CTM458786:CTO458786 DDI458786:DDK458786 DNE458786:DNG458786 DXA458786:DXC458786 EGW458786:EGY458786 EQS458786:EQU458786 FAO458786:FAQ458786 FKK458786:FKM458786 FUG458786:FUI458786 GEC458786:GEE458786 GNY458786:GOA458786 GXU458786:GXW458786 HHQ458786:HHS458786 HRM458786:HRO458786 IBI458786:IBK458786 ILE458786:ILG458786 IVA458786:IVC458786 JEW458786:JEY458786 JOS458786:JOU458786 JYO458786:JYQ458786 KIK458786:KIM458786 KSG458786:KSI458786 LCC458786:LCE458786 LLY458786:LMA458786 LVU458786:LVW458786 MFQ458786:MFS458786 MPM458786:MPO458786 MZI458786:MZK458786 NJE458786:NJG458786 NTA458786:NTC458786 OCW458786:OCY458786 OMS458786:OMU458786 OWO458786:OWQ458786 PGK458786:PGM458786 PQG458786:PQI458786 QAC458786:QAE458786 QJY458786:QKA458786 QTU458786:QTW458786 RDQ458786:RDS458786 RNM458786:RNO458786 RXI458786:RXK458786 SHE458786:SHG458786 SRA458786:SRC458786 TAW458786:TAY458786 TKS458786:TKU458786 TUO458786:TUQ458786 UEK458786:UEM458786 UOG458786:UOI458786 UYC458786:UYE458786 VHY458786:VIA458786 VRU458786:VRW458786 WBQ458786:WBS458786 WLM458786:WLO458786 WVI458786:WVK458786 A524322:C524322 IW524322:IY524322 SS524322:SU524322 ACO524322:ACQ524322 AMK524322:AMM524322 AWG524322:AWI524322 BGC524322:BGE524322 BPY524322:BQA524322 BZU524322:BZW524322 CJQ524322:CJS524322 CTM524322:CTO524322 DDI524322:DDK524322 DNE524322:DNG524322 DXA524322:DXC524322 EGW524322:EGY524322 EQS524322:EQU524322 FAO524322:FAQ524322 FKK524322:FKM524322 FUG524322:FUI524322 GEC524322:GEE524322 GNY524322:GOA524322 GXU524322:GXW524322 HHQ524322:HHS524322 HRM524322:HRO524322 IBI524322:IBK524322 ILE524322:ILG524322 IVA524322:IVC524322 JEW524322:JEY524322 JOS524322:JOU524322 JYO524322:JYQ524322 KIK524322:KIM524322 KSG524322:KSI524322 LCC524322:LCE524322 LLY524322:LMA524322 LVU524322:LVW524322 MFQ524322:MFS524322 MPM524322:MPO524322 MZI524322:MZK524322 NJE524322:NJG524322 NTA524322:NTC524322 OCW524322:OCY524322 OMS524322:OMU524322 OWO524322:OWQ524322 PGK524322:PGM524322 PQG524322:PQI524322 QAC524322:QAE524322 QJY524322:QKA524322 QTU524322:QTW524322 RDQ524322:RDS524322 RNM524322:RNO524322 RXI524322:RXK524322 SHE524322:SHG524322 SRA524322:SRC524322 TAW524322:TAY524322 TKS524322:TKU524322 TUO524322:TUQ524322 UEK524322:UEM524322 UOG524322:UOI524322 UYC524322:UYE524322 VHY524322:VIA524322 VRU524322:VRW524322 WBQ524322:WBS524322 WLM524322:WLO524322 WVI524322:WVK524322 A589858:C589858 IW589858:IY589858 SS589858:SU589858 ACO589858:ACQ589858 AMK589858:AMM589858 AWG589858:AWI589858 BGC589858:BGE589858 BPY589858:BQA589858 BZU589858:BZW589858 CJQ589858:CJS589858 CTM589858:CTO589858 DDI589858:DDK589858 DNE589858:DNG589858 DXA589858:DXC589858 EGW589858:EGY589858 EQS589858:EQU589858 FAO589858:FAQ589858 FKK589858:FKM589858 FUG589858:FUI589858 GEC589858:GEE589858 GNY589858:GOA589858 GXU589858:GXW589858 HHQ589858:HHS589858 HRM589858:HRO589858 IBI589858:IBK589858 ILE589858:ILG589858 IVA589858:IVC589858 JEW589858:JEY589858 JOS589858:JOU589858 JYO589858:JYQ589858 KIK589858:KIM589858 KSG589858:KSI589858 LCC589858:LCE589858 LLY589858:LMA589858 LVU589858:LVW589858 MFQ589858:MFS589858 MPM589858:MPO589858 MZI589858:MZK589858 NJE589858:NJG589858 NTA589858:NTC589858 OCW589858:OCY589858 OMS589858:OMU589858 OWO589858:OWQ589858 PGK589858:PGM589858 PQG589858:PQI589858 QAC589858:QAE589858 QJY589858:QKA589858 QTU589858:QTW589858 RDQ589858:RDS589858 RNM589858:RNO589858 RXI589858:RXK589858 SHE589858:SHG589858 SRA589858:SRC589858 TAW589858:TAY589858 TKS589858:TKU589858 TUO589858:TUQ589858 UEK589858:UEM589858 UOG589858:UOI589858 UYC589858:UYE589858 VHY589858:VIA589858 VRU589858:VRW589858 WBQ589858:WBS589858 WLM589858:WLO589858 WVI589858:WVK589858 A655394:C655394 IW655394:IY655394 SS655394:SU655394 ACO655394:ACQ655394 AMK655394:AMM655394 AWG655394:AWI655394 BGC655394:BGE655394 BPY655394:BQA655394 BZU655394:BZW655394 CJQ655394:CJS655394 CTM655394:CTO655394 DDI655394:DDK655394 DNE655394:DNG655394 DXA655394:DXC655394 EGW655394:EGY655394 EQS655394:EQU655394 FAO655394:FAQ655394 FKK655394:FKM655394 FUG655394:FUI655394 GEC655394:GEE655394 GNY655394:GOA655394 GXU655394:GXW655394 HHQ655394:HHS655394 HRM655394:HRO655394 IBI655394:IBK655394 ILE655394:ILG655394 IVA655394:IVC655394 JEW655394:JEY655394 JOS655394:JOU655394 JYO655394:JYQ655394 KIK655394:KIM655394 KSG655394:KSI655394 LCC655394:LCE655394 LLY655394:LMA655394 LVU655394:LVW655394 MFQ655394:MFS655394 MPM655394:MPO655394 MZI655394:MZK655394 NJE655394:NJG655394 NTA655394:NTC655394 OCW655394:OCY655394 OMS655394:OMU655394 OWO655394:OWQ655394 PGK655394:PGM655394 PQG655394:PQI655394 QAC655394:QAE655394 QJY655394:QKA655394 QTU655394:QTW655394 RDQ655394:RDS655394 RNM655394:RNO655394 RXI655394:RXK655394 SHE655394:SHG655394 SRA655394:SRC655394 TAW655394:TAY655394 TKS655394:TKU655394 TUO655394:TUQ655394 UEK655394:UEM655394 UOG655394:UOI655394 UYC655394:UYE655394 VHY655394:VIA655394 VRU655394:VRW655394 WBQ655394:WBS655394 WLM655394:WLO655394 WVI655394:WVK655394 A720930:C720930 IW720930:IY720930 SS720930:SU720930 ACO720930:ACQ720930 AMK720930:AMM720930 AWG720930:AWI720930 BGC720930:BGE720930 BPY720930:BQA720930 BZU720930:BZW720930 CJQ720930:CJS720930 CTM720930:CTO720930 DDI720930:DDK720930 DNE720930:DNG720930 DXA720930:DXC720930 EGW720930:EGY720930 EQS720930:EQU720930 FAO720930:FAQ720930 FKK720930:FKM720930 FUG720930:FUI720930 GEC720930:GEE720930 GNY720930:GOA720930 GXU720930:GXW720930 HHQ720930:HHS720930 HRM720930:HRO720930 IBI720930:IBK720930 ILE720930:ILG720930 IVA720930:IVC720930 JEW720930:JEY720930 JOS720930:JOU720930 JYO720930:JYQ720930 KIK720930:KIM720930 KSG720930:KSI720930 LCC720930:LCE720930 LLY720930:LMA720930 LVU720930:LVW720930 MFQ720930:MFS720930 MPM720930:MPO720930 MZI720930:MZK720930 NJE720930:NJG720930 NTA720930:NTC720930 OCW720930:OCY720930 OMS720930:OMU720930 OWO720930:OWQ720930 PGK720930:PGM720930 PQG720930:PQI720930 QAC720930:QAE720930 QJY720930:QKA720930 QTU720930:QTW720930 RDQ720930:RDS720930 RNM720930:RNO720930 RXI720930:RXK720930 SHE720930:SHG720930 SRA720930:SRC720930 TAW720930:TAY720930 TKS720930:TKU720930 TUO720930:TUQ720930 UEK720930:UEM720930 UOG720930:UOI720930 UYC720930:UYE720930 VHY720930:VIA720930 VRU720930:VRW720930 WBQ720930:WBS720930 WLM720930:WLO720930 WVI720930:WVK720930 A786466:C786466 IW786466:IY786466 SS786466:SU786466 ACO786466:ACQ786466 AMK786466:AMM786466 AWG786466:AWI786466 BGC786466:BGE786466 BPY786466:BQA786466 BZU786466:BZW786466 CJQ786466:CJS786466 CTM786466:CTO786466 DDI786466:DDK786466 DNE786466:DNG786466 DXA786466:DXC786466 EGW786466:EGY786466 EQS786466:EQU786466 FAO786466:FAQ786466 FKK786466:FKM786466 FUG786466:FUI786466 GEC786466:GEE786466 GNY786466:GOA786466 GXU786466:GXW786466 HHQ786466:HHS786466 HRM786466:HRO786466 IBI786466:IBK786466 ILE786466:ILG786466 IVA786466:IVC786466 JEW786466:JEY786466 JOS786466:JOU786466 JYO786466:JYQ786466 KIK786466:KIM786466 KSG786466:KSI786466 LCC786466:LCE786466 LLY786466:LMA786466 LVU786466:LVW786466 MFQ786466:MFS786466 MPM786466:MPO786466 MZI786466:MZK786466 NJE786466:NJG786466 NTA786466:NTC786466 OCW786466:OCY786466 OMS786466:OMU786466 OWO786466:OWQ786466 PGK786466:PGM786466 PQG786466:PQI786466 QAC786466:QAE786466 QJY786466:QKA786466 QTU786466:QTW786466 RDQ786466:RDS786466 RNM786466:RNO786466 RXI786466:RXK786466 SHE786466:SHG786466 SRA786466:SRC786466 TAW786466:TAY786466 TKS786466:TKU786466 TUO786466:TUQ786466 UEK786466:UEM786466 UOG786466:UOI786466 UYC786466:UYE786466 VHY786466:VIA786466 VRU786466:VRW786466 WBQ786466:WBS786466 WLM786466:WLO786466 WVI786466:WVK786466 A852002:C852002 IW852002:IY852002 SS852002:SU852002 ACO852002:ACQ852002 AMK852002:AMM852002 AWG852002:AWI852002 BGC852002:BGE852002 BPY852002:BQA852002 BZU852002:BZW852002 CJQ852002:CJS852002 CTM852002:CTO852002 DDI852002:DDK852002 DNE852002:DNG852002 DXA852002:DXC852002 EGW852002:EGY852002 EQS852002:EQU852002 FAO852002:FAQ852002 FKK852002:FKM852002 FUG852002:FUI852002 GEC852002:GEE852002 GNY852002:GOA852002 GXU852002:GXW852002 HHQ852002:HHS852002 HRM852002:HRO852002 IBI852002:IBK852002 ILE852002:ILG852002 IVA852002:IVC852002 JEW852002:JEY852002 JOS852002:JOU852002 JYO852002:JYQ852002 KIK852002:KIM852002 KSG852002:KSI852002 LCC852002:LCE852002 LLY852002:LMA852002 LVU852002:LVW852002 MFQ852002:MFS852002 MPM852002:MPO852002 MZI852002:MZK852002 NJE852002:NJG852002 NTA852002:NTC852002 OCW852002:OCY852002 OMS852002:OMU852002 OWO852002:OWQ852002 PGK852002:PGM852002 PQG852002:PQI852002 QAC852002:QAE852002 QJY852002:QKA852002 QTU852002:QTW852002 RDQ852002:RDS852002 RNM852002:RNO852002 RXI852002:RXK852002 SHE852002:SHG852002 SRA852002:SRC852002 TAW852002:TAY852002 TKS852002:TKU852002 TUO852002:TUQ852002 UEK852002:UEM852002 UOG852002:UOI852002 UYC852002:UYE852002 VHY852002:VIA852002 VRU852002:VRW852002 WBQ852002:WBS852002 WLM852002:WLO852002 WVI852002:WVK852002 A917538:C917538 IW917538:IY917538 SS917538:SU917538 ACO917538:ACQ917538 AMK917538:AMM917538 AWG917538:AWI917538 BGC917538:BGE917538 BPY917538:BQA917538 BZU917538:BZW917538 CJQ917538:CJS917538 CTM917538:CTO917538 DDI917538:DDK917538 DNE917538:DNG917538 DXA917538:DXC917538 EGW917538:EGY917538 EQS917538:EQU917538 FAO917538:FAQ917538 FKK917538:FKM917538 FUG917538:FUI917538 GEC917538:GEE917538 GNY917538:GOA917538 GXU917538:GXW917538 HHQ917538:HHS917538 HRM917538:HRO917538 IBI917538:IBK917538 ILE917538:ILG917538 IVA917538:IVC917538 JEW917538:JEY917538 JOS917538:JOU917538 JYO917538:JYQ917538 KIK917538:KIM917538 KSG917538:KSI917538 LCC917538:LCE917538 LLY917538:LMA917538 LVU917538:LVW917538 MFQ917538:MFS917538 MPM917538:MPO917538 MZI917538:MZK917538 NJE917538:NJG917538 NTA917538:NTC917538 OCW917538:OCY917538 OMS917538:OMU917538 OWO917538:OWQ917538 PGK917538:PGM917538 PQG917538:PQI917538 QAC917538:QAE917538 QJY917538:QKA917538 QTU917538:QTW917538 RDQ917538:RDS917538 RNM917538:RNO917538 RXI917538:RXK917538 SHE917538:SHG917538 SRA917538:SRC917538 TAW917538:TAY917538 TKS917538:TKU917538 TUO917538:TUQ917538 UEK917538:UEM917538 UOG917538:UOI917538 UYC917538:UYE917538 VHY917538:VIA917538 VRU917538:VRW917538 WBQ917538:WBS917538 WLM917538:WLO917538 WVI917538:WVK917538 A983074:C983074 IW983074:IY983074 SS983074:SU983074 ACO983074:ACQ983074 AMK983074:AMM983074 AWG983074:AWI983074 BGC983074:BGE983074 BPY983074:BQA983074 BZU983074:BZW983074 CJQ983074:CJS983074 CTM983074:CTO983074 DDI983074:DDK983074 DNE983074:DNG983074 DXA983074:DXC983074 EGW983074:EGY983074 EQS983074:EQU983074 FAO983074:FAQ983074 FKK983074:FKM983074 FUG983074:FUI983074 GEC983074:GEE983074 GNY983074:GOA983074 GXU983074:GXW983074 HHQ983074:HHS983074 HRM983074:HRO983074 IBI983074:IBK983074 ILE983074:ILG983074 IVA983074:IVC983074 JEW983074:JEY983074 JOS983074:JOU983074 JYO983074:JYQ983074 KIK983074:KIM983074 KSG983074:KSI983074 LCC983074:LCE983074 LLY983074:LMA983074 LVU983074:LVW983074 MFQ983074:MFS983074 MPM983074:MPO983074 MZI983074:MZK983074 NJE983074:NJG983074 NTA983074:NTC983074 OCW983074:OCY983074 OMS983074:OMU983074 OWO983074:OWQ983074 PGK983074:PGM983074 PQG983074:PQI983074 QAC983074:QAE983074 QJY983074:QKA983074 QTU983074:QTW983074 RDQ983074:RDS983074 RNM983074:RNO983074 RXI983074:RXK983074 SHE983074:SHG983074 SRA983074:SRC983074 TAW983074:TAY983074 TKS983074:TKU983074 TUO983074:TUQ983074 UEK983074:UEM983074 UOG983074:UOI983074 UYC983074:UYE983074 VHY983074:VIA983074 VRU983074:VRW983074 WBQ983074:WBS983074 WLM983074:WLO983074 WVI983074:WVK983074"/>
    <dataValidation allowBlank="1" showInputMessage="1" showErrorMessage="1" prompt="Mettre la date de signature par la personne compétente" sqref="A36 IW36 SS36 ACO36 AMK36 AWG36 BGC36 BPY36 BZU36 CJQ36 CTM36 DDI36 DNE36 DXA36 EGW36 EQS36 FAO36 FKK36 FUG36 GEC36 GNY36 GXU36 HHQ36 HRM36 IBI36 ILE36 IVA36 JEW36 JOS36 JYO36 KIK36 KSG36 LCC36 LLY36 LVU36 MFQ36 MPM36 MZI36 NJE36 NTA36 OCW36 OMS36 OWO36 PGK36 PQG36 QAC36 QJY36 QTU36 RDQ36 RNM36 RXI36 SHE36 SRA36 TAW36 TKS36 TUO36 UEK36 UOG36 UYC36 VHY36 VRU36 WBQ36 WLM36 WVI36 A65572 IW65572 SS65572 ACO65572 AMK65572 AWG65572 BGC65572 BPY65572 BZU65572 CJQ65572 CTM65572 DDI65572 DNE65572 DXA65572 EGW65572 EQS65572 FAO65572 FKK65572 FUG65572 GEC65572 GNY65572 GXU65572 HHQ65572 HRM65572 IBI65572 ILE65572 IVA65572 JEW65572 JOS65572 JYO65572 KIK65572 KSG65572 LCC65572 LLY65572 LVU65572 MFQ65572 MPM65572 MZI65572 NJE65572 NTA65572 OCW65572 OMS65572 OWO65572 PGK65572 PQG65572 QAC65572 QJY65572 QTU65572 RDQ65572 RNM65572 RXI65572 SHE65572 SRA65572 TAW65572 TKS65572 TUO65572 UEK65572 UOG65572 UYC65572 VHY65572 VRU65572 WBQ65572 WLM65572 WVI65572 A131108 IW131108 SS131108 ACO131108 AMK131108 AWG131108 BGC131108 BPY131108 BZU131108 CJQ131108 CTM131108 DDI131108 DNE131108 DXA131108 EGW131108 EQS131108 FAO131108 FKK131108 FUG131108 GEC131108 GNY131108 GXU131108 HHQ131108 HRM131108 IBI131108 ILE131108 IVA131108 JEW131108 JOS131108 JYO131108 KIK131108 KSG131108 LCC131108 LLY131108 LVU131108 MFQ131108 MPM131108 MZI131108 NJE131108 NTA131108 OCW131108 OMS131108 OWO131108 PGK131108 PQG131108 QAC131108 QJY131108 QTU131108 RDQ131108 RNM131108 RXI131108 SHE131108 SRA131108 TAW131108 TKS131108 TUO131108 UEK131108 UOG131108 UYC131108 VHY131108 VRU131108 WBQ131108 WLM131108 WVI131108 A196644 IW196644 SS196644 ACO196644 AMK196644 AWG196644 BGC196644 BPY196644 BZU196644 CJQ196644 CTM196644 DDI196644 DNE196644 DXA196644 EGW196644 EQS196644 FAO196644 FKK196644 FUG196644 GEC196644 GNY196644 GXU196644 HHQ196644 HRM196644 IBI196644 ILE196644 IVA196644 JEW196644 JOS196644 JYO196644 KIK196644 KSG196644 LCC196644 LLY196644 LVU196644 MFQ196644 MPM196644 MZI196644 NJE196644 NTA196644 OCW196644 OMS196644 OWO196644 PGK196644 PQG196644 QAC196644 QJY196644 QTU196644 RDQ196644 RNM196644 RXI196644 SHE196644 SRA196644 TAW196644 TKS196644 TUO196644 UEK196644 UOG196644 UYC196644 VHY196644 VRU196644 WBQ196644 WLM196644 WVI196644 A262180 IW262180 SS262180 ACO262180 AMK262180 AWG262180 BGC262180 BPY262180 BZU262180 CJQ262180 CTM262180 DDI262180 DNE262180 DXA262180 EGW262180 EQS262180 FAO262180 FKK262180 FUG262180 GEC262180 GNY262180 GXU262180 HHQ262180 HRM262180 IBI262180 ILE262180 IVA262180 JEW262180 JOS262180 JYO262180 KIK262180 KSG262180 LCC262180 LLY262180 LVU262180 MFQ262180 MPM262180 MZI262180 NJE262180 NTA262180 OCW262180 OMS262180 OWO262180 PGK262180 PQG262180 QAC262180 QJY262180 QTU262180 RDQ262180 RNM262180 RXI262180 SHE262180 SRA262180 TAW262180 TKS262180 TUO262180 UEK262180 UOG262180 UYC262180 VHY262180 VRU262180 WBQ262180 WLM262180 WVI262180 A327716 IW327716 SS327716 ACO327716 AMK327716 AWG327716 BGC327716 BPY327716 BZU327716 CJQ327716 CTM327716 DDI327716 DNE327716 DXA327716 EGW327716 EQS327716 FAO327716 FKK327716 FUG327716 GEC327716 GNY327716 GXU327716 HHQ327716 HRM327716 IBI327716 ILE327716 IVA327716 JEW327716 JOS327716 JYO327716 KIK327716 KSG327716 LCC327716 LLY327716 LVU327716 MFQ327716 MPM327716 MZI327716 NJE327716 NTA327716 OCW327716 OMS327716 OWO327716 PGK327716 PQG327716 QAC327716 QJY327716 QTU327716 RDQ327716 RNM327716 RXI327716 SHE327716 SRA327716 TAW327716 TKS327716 TUO327716 UEK327716 UOG327716 UYC327716 VHY327716 VRU327716 WBQ327716 WLM327716 WVI327716 A393252 IW393252 SS393252 ACO393252 AMK393252 AWG393252 BGC393252 BPY393252 BZU393252 CJQ393252 CTM393252 DDI393252 DNE393252 DXA393252 EGW393252 EQS393252 FAO393252 FKK393252 FUG393252 GEC393252 GNY393252 GXU393252 HHQ393252 HRM393252 IBI393252 ILE393252 IVA393252 JEW393252 JOS393252 JYO393252 KIK393252 KSG393252 LCC393252 LLY393252 LVU393252 MFQ393252 MPM393252 MZI393252 NJE393252 NTA393252 OCW393252 OMS393252 OWO393252 PGK393252 PQG393252 QAC393252 QJY393252 QTU393252 RDQ393252 RNM393252 RXI393252 SHE393252 SRA393252 TAW393252 TKS393252 TUO393252 UEK393252 UOG393252 UYC393252 VHY393252 VRU393252 WBQ393252 WLM393252 WVI393252 A458788 IW458788 SS458788 ACO458788 AMK458788 AWG458788 BGC458788 BPY458788 BZU458788 CJQ458788 CTM458788 DDI458788 DNE458788 DXA458788 EGW458788 EQS458788 FAO458788 FKK458788 FUG458788 GEC458788 GNY458788 GXU458788 HHQ458788 HRM458788 IBI458788 ILE458788 IVA458788 JEW458788 JOS458788 JYO458788 KIK458788 KSG458788 LCC458788 LLY458788 LVU458788 MFQ458788 MPM458788 MZI458788 NJE458788 NTA458788 OCW458788 OMS458788 OWO458788 PGK458788 PQG458788 QAC458788 QJY458788 QTU458788 RDQ458788 RNM458788 RXI458788 SHE458788 SRA458788 TAW458788 TKS458788 TUO458788 UEK458788 UOG458788 UYC458788 VHY458788 VRU458788 WBQ458788 WLM458788 WVI458788 A524324 IW524324 SS524324 ACO524324 AMK524324 AWG524324 BGC524324 BPY524324 BZU524324 CJQ524324 CTM524324 DDI524324 DNE524324 DXA524324 EGW524324 EQS524324 FAO524324 FKK524324 FUG524324 GEC524324 GNY524324 GXU524324 HHQ524324 HRM524324 IBI524324 ILE524324 IVA524324 JEW524324 JOS524324 JYO524324 KIK524324 KSG524324 LCC524324 LLY524324 LVU524324 MFQ524324 MPM524324 MZI524324 NJE524324 NTA524324 OCW524324 OMS524324 OWO524324 PGK524324 PQG524324 QAC524324 QJY524324 QTU524324 RDQ524324 RNM524324 RXI524324 SHE524324 SRA524324 TAW524324 TKS524324 TUO524324 UEK524324 UOG524324 UYC524324 VHY524324 VRU524324 WBQ524324 WLM524324 WVI524324 A589860 IW589860 SS589860 ACO589860 AMK589860 AWG589860 BGC589860 BPY589860 BZU589860 CJQ589860 CTM589860 DDI589860 DNE589860 DXA589860 EGW589860 EQS589860 FAO589860 FKK589860 FUG589860 GEC589860 GNY589860 GXU589860 HHQ589860 HRM589860 IBI589860 ILE589860 IVA589860 JEW589860 JOS589860 JYO589860 KIK589860 KSG589860 LCC589860 LLY589860 LVU589860 MFQ589860 MPM589860 MZI589860 NJE589860 NTA589860 OCW589860 OMS589860 OWO589860 PGK589860 PQG589860 QAC589860 QJY589860 QTU589860 RDQ589860 RNM589860 RXI589860 SHE589860 SRA589860 TAW589860 TKS589860 TUO589860 UEK589860 UOG589860 UYC589860 VHY589860 VRU589860 WBQ589860 WLM589860 WVI589860 A655396 IW655396 SS655396 ACO655396 AMK655396 AWG655396 BGC655396 BPY655396 BZU655396 CJQ655396 CTM655396 DDI655396 DNE655396 DXA655396 EGW655396 EQS655396 FAO655396 FKK655396 FUG655396 GEC655396 GNY655396 GXU655396 HHQ655396 HRM655396 IBI655396 ILE655396 IVA655396 JEW655396 JOS655396 JYO655396 KIK655396 KSG655396 LCC655396 LLY655396 LVU655396 MFQ655396 MPM655396 MZI655396 NJE655396 NTA655396 OCW655396 OMS655396 OWO655396 PGK655396 PQG655396 QAC655396 QJY655396 QTU655396 RDQ655396 RNM655396 RXI655396 SHE655396 SRA655396 TAW655396 TKS655396 TUO655396 UEK655396 UOG655396 UYC655396 VHY655396 VRU655396 WBQ655396 WLM655396 WVI655396 A720932 IW720932 SS720932 ACO720932 AMK720932 AWG720932 BGC720932 BPY720932 BZU720932 CJQ720932 CTM720932 DDI720932 DNE720932 DXA720932 EGW720932 EQS720932 FAO720932 FKK720932 FUG720932 GEC720932 GNY720932 GXU720932 HHQ720932 HRM720932 IBI720932 ILE720932 IVA720932 JEW720932 JOS720932 JYO720932 KIK720932 KSG720932 LCC720932 LLY720932 LVU720932 MFQ720932 MPM720932 MZI720932 NJE720932 NTA720932 OCW720932 OMS720932 OWO720932 PGK720932 PQG720932 QAC720932 QJY720932 QTU720932 RDQ720932 RNM720932 RXI720932 SHE720932 SRA720932 TAW720932 TKS720932 TUO720932 UEK720932 UOG720932 UYC720932 VHY720932 VRU720932 WBQ720932 WLM720932 WVI720932 A786468 IW786468 SS786468 ACO786468 AMK786468 AWG786468 BGC786468 BPY786468 BZU786468 CJQ786468 CTM786468 DDI786468 DNE786468 DXA786468 EGW786468 EQS786468 FAO786468 FKK786468 FUG786468 GEC786468 GNY786468 GXU786468 HHQ786468 HRM786468 IBI786468 ILE786468 IVA786468 JEW786468 JOS786468 JYO786468 KIK786468 KSG786468 LCC786468 LLY786468 LVU786468 MFQ786468 MPM786468 MZI786468 NJE786468 NTA786468 OCW786468 OMS786468 OWO786468 PGK786468 PQG786468 QAC786468 QJY786468 QTU786468 RDQ786468 RNM786468 RXI786468 SHE786468 SRA786468 TAW786468 TKS786468 TUO786468 UEK786468 UOG786468 UYC786468 VHY786468 VRU786468 WBQ786468 WLM786468 WVI786468 A852004 IW852004 SS852004 ACO852004 AMK852004 AWG852004 BGC852004 BPY852004 BZU852004 CJQ852004 CTM852004 DDI852004 DNE852004 DXA852004 EGW852004 EQS852004 FAO852004 FKK852004 FUG852004 GEC852004 GNY852004 GXU852004 HHQ852004 HRM852004 IBI852004 ILE852004 IVA852004 JEW852004 JOS852004 JYO852004 KIK852004 KSG852004 LCC852004 LLY852004 LVU852004 MFQ852004 MPM852004 MZI852004 NJE852004 NTA852004 OCW852004 OMS852004 OWO852004 PGK852004 PQG852004 QAC852004 QJY852004 QTU852004 RDQ852004 RNM852004 RXI852004 SHE852004 SRA852004 TAW852004 TKS852004 TUO852004 UEK852004 UOG852004 UYC852004 VHY852004 VRU852004 WBQ852004 WLM852004 WVI852004 A917540 IW917540 SS917540 ACO917540 AMK917540 AWG917540 BGC917540 BPY917540 BZU917540 CJQ917540 CTM917540 DDI917540 DNE917540 DXA917540 EGW917540 EQS917540 FAO917540 FKK917540 FUG917540 GEC917540 GNY917540 GXU917540 HHQ917540 HRM917540 IBI917540 ILE917540 IVA917540 JEW917540 JOS917540 JYO917540 KIK917540 KSG917540 LCC917540 LLY917540 LVU917540 MFQ917540 MPM917540 MZI917540 NJE917540 NTA917540 OCW917540 OMS917540 OWO917540 PGK917540 PQG917540 QAC917540 QJY917540 QTU917540 RDQ917540 RNM917540 RXI917540 SHE917540 SRA917540 TAW917540 TKS917540 TUO917540 UEK917540 UOG917540 UYC917540 VHY917540 VRU917540 WBQ917540 WLM917540 WVI917540 A983076 IW983076 SS983076 ACO983076 AMK983076 AWG983076 BGC983076 BPY983076 BZU983076 CJQ983076 CTM983076 DDI983076 DNE983076 DXA983076 EGW983076 EQS983076 FAO983076 FKK983076 FUG983076 GEC983076 GNY983076 GXU983076 HHQ983076 HRM983076 IBI983076 ILE983076 IVA983076 JEW983076 JOS983076 JYO983076 KIK983076 KSG983076 LCC983076 LLY983076 LVU983076 MFQ983076 MPM983076 MZI983076 NJE983076 NTA983076 OCW983076 OMS983076 OWO983076 PGK983076 PQG983076 QAC983076 QJY983076 QTU983076 RDQ983076 RNM983076 RXI983076 SHE983076 SRA983076 TAW983076 TKS983076 TUO983076 UEK983076 UOG983076 UYC983076 VHY983076 VRU983076 WBQ983076 WLM983076 WVI983076"/>
    <dataValidation allowBlank="1" showInputMessage="1" showErrorMessage="1" prompt="Adresse complète de l'Exploitant des dispositifs médicaux" sqref="D32:F32 IZ32:JB32 SV32:SX32 ACR32:ACT32 AMN32:AMP32 AWJ32:AWL32 BGF32:BGH32 BQB32:BQD32 BZX32:BZZ32 CJT32:CJV32 CTP32:CTR32 DDL32:DDN32 DNH32:DNJ32 DXD32:DXF32 EGZ32:EHB32 EQV32:EQX32 FAR32:FAT32 FKN32:FKP32 FUJ32:FUL32 GEF32:GEH32 GOB32:GOD32 GXX32:GXZ32 HHT32:HHV32 HRP32:HRR32 IBL32:IBN32 ILH32:ILJ32 IVD32:IVF32 JEZ32:JFB32 JOV32:JOX32 JYR32:JYT32 KIN32:KIP32 KSJ32:KSL32 LCF32:LCH32 LMB32:LMD32 LVX32:LVZ32 MFT32:MFV32 MPP32:MPR32 MZL32:MZN32 NJH32:NJJ32 NTD32:NTF32 OCZ32:ODB32 OMV32:OMX32 OWR32:OWT32 PGN32:PGP32 PQJ32:PQL32 QAF32:QAH32 QKB32:QKD32 QTX32:QTZ32 RDT32:RDV32 RNP32:RNR32 RXL32:RXN32 SHH32:SHJ32 SRD32:SRF32 TAZ32:TBB32 TKV32:TKX32 TUR32:TUT32 UEN32:UEP32 UOJ32:UOL32 UYF32:UYH32 VIB32:VID32 VRX32:VRZ32 WBT32:WBV32 WLP32:WLR32 WVL32:WVN32 D65568:F65568 IZ65568:JB65568 SV65568:SX65568 ACR65568:ACT65568 AMN65568:AMP65568 AWJ65568:AWL65568 BGF65568:BGH65568 BQB65568:BQD65568 BZX65568:BZZ65568 CJT65568:CJV65568 CTP65568:CTR65568 DDL65568:DDN65568 DNH65568:DNJ65568 DXD65568:DXF65568 EGZ65568:EHB65568 EQV65568:EQX65568 FAR65568:FAT65568 FKN65568:FKP65568 FUJ65568:FUL65568 GEF65568:GEH65568 GOB65568:GOD65568 GXX65568:GXZ65568 HHT65568:HHV65568 HRP65568:HRR65568 IBL65568:IBN65568 ILH65568:ILJ65568 IVD65568:IVF65568 JEZ65568:JFB65568 JOV65568:JOX65568 JYR65568:JYT65568 KIN65568:KIP65568 KSJ65568:KSL65568 LCF65568:LCH65568 LMB65568:LMD65568 LVX65568:LVZ65568 MFT65568:MFV65568 MPP65568:MPR65568 MZL65568:MZN65568 NJH65568:NJJ65568 NTD65568:NTF65568 OCZ65568:ODB65568 OMV65568:OMX65568 OWR65568:OWT65568 PGN65568:PGP65568 PQJ65568:PQL65568 QAF65568:QAH65568 QKB65568:QKD65568 QTX65568:QTZ65568 RDT65568:RDV65568 RNP65568:RNR65568 RXL65568:RXN65568 SHH65568:SHJ65568 SRD65568:SRF65568 TAZ65568:TBB65568 TKV65568:TKX65568 TUR65568:TUT65568 UEN65568:UEP65568 UOJ65568:UOL65568 UYF65568:UYH65568 VIB65568:VID65568 VRX65568:VRZ65568 WBT65568:WBV65568 WLP65568:WLR65568 WVL65568:WVN65568 D131104:F131104 IZ131104:JB131104 SV131104:SX131104 ACR131104:ACT131104 AMN131104:AMP131104 AWJ131104:AWL131104 BGF131104:BGH131104 BQB131104:BQD131104 BZX131104:BZZ131104 CJT131104:CJV131104 CTP131104:CTR131104 DDL131104:DDN131104 DNH131104:DNJ131104 DXD131104:DXF131104 EGZ131104:EHB131104 EQV131104:EQX131104 FAR131104:FAT131104 FKN131104:FKP131104 FUJ131104:FUL131104 GEF131104:GEH131104 GOB131104:GOD131104 GXX131104:GXZ131104 HHT131104:HHV131104 HRP131104:HRR131104 IBL131104:IBN131104 ILH131104:ILJ131104 IVD131104:IVF131104 JEZ131104:JFB131104 JOV131104:JOX131104 JYR131104:JYT131104 KIN131104:KIP131104 KSJ131104:KSL131104 LCF131104:LCH131104 LMB131104:LMD131104 LVX131104:LVZ131104 MFT131104:MFV131104 MPP131104:MPR131104 MZL131104:MZN131104 NJH131104:NJJ131104 NTD131104:NTF131104 OCZ131104:ODB131104 OMV131104:OMX131104 OWR131104:OWT131104 PGN131104:PGP131104 PQJ131104:PQL131104 QAF131104:QAH131104 QKB131104:QKD131104 QTX131104:QTZ131104 RDT131104:RDV131104 RNP131104:RNR131104 RXL131104:RXN131104 SHH131104:SHJ131104 SRD131104:SRF131104 TAZ131104:TBB131104 TKV131104:TKX131104 TUR131104:TUT131104 UEN131104:UEP131104 UOJ131104:UOL131104 UYF131104:UYH131104 VIB131104:VID131104 VRX131104:VRZ131104 WBT131104:WBV131104 WLP131104:WLR131104 WVL131104:WVN131104 D196640:F196640 IZ196640:JB196640 SV196640:SX196640 ACR196640:ACT196640 AMN196640:AMP196640 AWJ196640:AWL196640 BGF196640:BGH196640 BQB196640:BQD196640 BZX196640:BZZ196640 CJT196640:CJV196640 CTP196640:CTR196640 DDL196640:DDN196640 DNH196640:DNJ196640 DXD196640:DXF196640 EGZ196640:EHB196640 EQV196640:EQX196640 FAR196640:FAT196640 FKN196640:FKP196640 FUJ196640:FUL196640 GEF196640:GEH196640 GOB196640:GOD196640 GXX196640:GXZ196640 HHT196640:HHV196640 HRP196640:HRR196640 IBL196640:IBN196640 ILH196640:ILJ196640 IVD196640:IVF196640 JEZ196640:JFB196640 JOV196640:JOX196640 JYR196640:JYT196640 KIN196640:KIP196640 KSJ196640:KSL196640 LCF196640:LCH196640 LMB196640:LMD196640 LVX196640:LVZ196640 MFT196640:MFV196640 MPP196640:MPR196640 MZL196640:MZN196640 NJH196640:NJJ196640 NTD196640:NTF196640 OCZ196640:ODB196640 OMV196640:OMX196640 OWR196640:OWT196640 PGN196640:PGP196640 PQJ196640:PQL196640 QAF196640:QAH196640 QKB196640:QKD196640 QTX196640:QTZ196640 RDT196640:RDV196640 RNP196640:RNR196640 RXL196640:RXN196640 SHH196640:SHJ196640 SRD196640:SRF196640 TAZ196640:TBB196640 TKV196640:TKX196640 TUR196640:TUT196640 UEN196640:UEP196640 UOJ196640:UOL196640 UYF196640:UYH196640 VIB196640:VID196640 VRX196640:VRZ196640 WBT196640:WBV196640 WLP196640:WLR196640 WVL196640:WVN196640 D262176:F262176 IZ262176:JB262176 SV262176:SX262176 ACR262176:ACT262176 AMN262176:AMP262176 AWJ262176:AWL262176 BGF262176:BGH262176 BQB262176:BQD262176 BZX262176:BZZ262176 CJT262176:CJV262176 CTP262176:CTR262176 DDL262176:DDN262176 DNH262176:DNJ262176 DXD262176:DXF262176 EGZ262176:EHB262176 EQV262176:EQX262176 FAR262176:FAT262176 FKN262176:FKP262176 FUJ262176:FUL262176 GEF262176:GEH262176 GOB262176:GOD262176 GXX262176:GXZ262176 HHT262176:HHV262176 HRP262176:HRR262176 IBL262176:IBN262176 ILH262176:ILJ262176 IVD262176:IVF262176 JEZ262176:JFB262176 JOV262176:JOX262176 JYR262176:JYT262176 KIN262176:KIP262176 KSJ262176:KSL262176 LCF262176:LCH262176 LMB262176:LMD262176 LVX262176:LVZ262176 MFT262176:MFV262176 MPP262176:MPR262176 MZL262176:MZN262176 NJH262176:NJJ262176 NTD262176:NTF262176 OCZ262176:ODB262176 OMV262176:OMX262176 OWR262176:OWT262176 PGN262176:PGP262176 PQJ262176:PQL262176 QAF262176:QAH262176 QKB262176:QKD262176 QTX262176:QTZ262176 RDT262176:RDV262176 RNP262176:RNR262176 RXL262176:RXN262176 SHH262176:SHJ262176 SRD262176:SRF262176 TAZ262176:TBB262176 TKV262176:TKX262176 TUR262176:TUT262176 UEN262176:UEP262176 UOJ262176:UOL262176 UYF262176:UYH262176 VIB262176:VID262176 VRX262176:VRZ262176 WBT262176:WBV262176 WLP262176:WLR262176 WVL262176:WVN262176 D327712:F327712 IZ327712:JB327712 SV327712:SX327712 ACR327712:ACT327712 AMN327712:AMP327712 AWJ327712:AWL327712 BGF327712:BGH327712 BQB327712:BQD327712 BZX327712:BZZ327712 CJT327712:CJV327712 CTP327712:CTR327712 DDL327712:DDN327712 DNH327712:DNJ327712 DXD327712:DXF327712 EGZ327712:EHB327712 EQV327712:EQX327712 FAR327712:FAT327712 FKN327712:FKP327712 FUJ327712:FUL327712 GEF327712:GEH327712 GOB327712:GOD327712 GXX327712:GXZ327712 HHT327712:HHV327712 HRP327712:HRR327712 IBL327712:IBN327712 ILH327712:ILJ327712 IVD327712:IVF327712 JEZ327712:JFB327712 JOV327712:JOX327712 JYR327712:JYT327712 KIN327712:KIP327712 KSJ327712:KSL327712 LCF327712:LCH327712 LMB327712:LMD327712 LVX327712:LVZ327712 MFT327712:MFV327712 MPP327712:MPR327712 MZL327712:MZN327712 NJH327712:NJJ327712 NTD327712:NTF327712 OCZ327712:ODB327712 OMV327712:OMX327712 OWR327712:OWT327712 PGN327712:PGP327712 PQJ327712:PQL327712 QAF327712:QAH327712 QKB327712:QKD327712 QTX327712:QTZ327712 RDT327712:RDV327712 RNP327712:RNR327712 RXL327712:RXN327712 SHH327712:SHJ327712 SRD327712:SRF327712 TAZ327712:TBB327712 TKV327712:TKX327712 TUR327712:TUT327712 UEN327712:UEP327712 UOJ327712:UOL327712 UYF327712:UYH327712 VIB327712:VID327712 VRX327712:VRZ327712 WBT327712:WBV327712 WLP327712:WLR327712 WVL327712:WVN327712 D393248:F393248 IZ393248:JB393248 SV393248:SX393248 ACR393248:ACT393248 AMN393248:AMP393248 AWJ393248:AWL393248 BGF393248:BGH393248 BQB393248:BQD393248 BZX393248:BZZ393248 CJT393248:CJV393248 CTP393248:CTR393248 DDL393248:DDN393248 DNH393248:DNJ393248 DXD393248:DXF393248 EGZ393248:EHB393248 EQV393248:EQX393248 FAR393248:FAT393248 FKN393248:FKP393248 FUJ393248:FUL393248 GEF393248:GEH393248 GOB393248:GOD393248 GXX393248:GXZ393248 HHT393248:HHV393248 HRP393248:HRR393248 IBL393248:IBN393248 ILH393248:ILJ393248 IVD393248:IVF393248 JEZ393248:JFB393248 JOV393248:JOX393248 JYR393248:JYT393248 KIN393248:KIP393248 KSJ393248:KSL393248 LCF393248:LCH393248 LMB393248:LMD393248 LVX393248:LVZ393248 MFT393248:MFV393248 MPP393248:MPR393248 MZL393248:MZN393248 NJH393248:NJJ393248 NTD393248:NTF393248 OCZ393248:ODB393248 OMV393248:OMX393248 OWR393248:OWT393248 PGN393248:PGP393248 PQJ393248:PQL393248 QAF393248:QAH393248 QKB393248:QKD393248 QTX393248:QTZ393248 RDT393248:RDV393248 RNP393248:RNR393248 RXL393248:RXN393248 SHH393248:SHJ393248 SRD393248:SRF393248 TAZ393248:TBB393248 TKV393248:TKX393248 TUR393248:TUT393248 UEN393248:UEP393248 UOJ393248:UOL393248 UYF393248:UYH393248 VIB393248:VID393248 VRX393248:VRZ393248 WBT393248:WBV393248 WLP393248:WLR393248 WVL393248:WVN393248 D458784:F458784 IZ458784:JB458784 SV458784:SX458784 ACR458784:ACT458784 AMN458784:AMP458784 AWJ458784:AWL458784 BGF458784:BGH458784 BQB458784:BQD458784 BZX458784:BZZ458784 CJT458784:CJV458784 CTP458784:CTR458784 DDL458784:DDN458784 DNH458784:DNJ458784 DXD458784:DXF458784 EGZ458784:EHB458784 EQV458784:EQX458784 FAR458784:FAT458784 FKN458784:FKP458784 FUJ458784:FUL458784 GEF458784:GEH458784 GOB458784:GOD458784 GXX458784:GXZ458784 HHT458784:HHV458784 HRP458784:HRR458784 IBL458784:IBN458784 ILH458784:ILJ458784 IVD458784:IVF458784 JEZ458784:JFB458784 JOV458784:JOX458784 JYR458784:JYT458784 KIN458784:KIP458784 KSJ458784:KSL458784 LCF458784:LCH458784 LMB458784:LMD458784 LVX458784:LVZ458784 MFT458784:MFV458784 MPP458784:MPR458784 MZL458784:MZN458784 NJH458784:NJJ458784 NTD458784:NTF458784 OCZ458784:ODB458784 OMV458784:OMX458784 OWR458784:OWT458784 PGN458784:PGP458784 PQJ458784:PQL458784 QAF458784:QAH458784 QKB458784:QKD458784 QTX458784:QTZ458784 RDT458784:RDV458784 RNP458784:RNR458784 RXL458784:RXN458784 SHH458784:SHJ458784 SRD458784:SRF458784 TAZ458784:TBB458784 TKV458784:TKX458784 TUR458784:TUT458784 UEN458784:UEP458784 UOJ458784:UOL458784 UYF458784:UYH458784 VIB458784:VID458784 VRX458784:VRZ458784 WBT458784:WBV458784 WLP458784:WLR458784 WVL458784:WVN458784 D524320:F524320 IZ524320:JB524320 SV524320:SX524320 ACR524320:ACT524320 AMN524320:AMP524320 AWJ524320:AWL524320 BGF524320:BGH524320 BQB524320:BQD524320 BZX524320:BZZ524320 CJT524320:CJV524320 CTP524320:CTR524320 DDL524320:DDN524320 DNH524320:DNJ524320 DXD524320:DXF524320 EGZ524320:EHB524320 EQV524320:EQX524320 FAR524320:FAT524320 FKN524320:FKP524320 FUJ524320:FUL524320 GEF524320:GEH524320 GOB524320:GOD524320 GXX524320:GXZ524320 HHT524320:HHV524320 HRP524320:HRR524320 IBL524320:IBN524320 ILH524320:ILJ524320 IVD524320:IVF524320 JEZ524320:JFB524320 JOV524320:JOX524320 JYR524320:JYT524320 KIN524320:KIP524320 KSJ524320:KSL524320 LCF524320:LCH524320 LMB524320:LMD524320 LVX524320:LVZ524320 MFT524320:MFV524320 MPP524320:MPR524320 MZL524320:MZN524320 NJH524320:NJJ524320 NTD524320:NTF524320 OCZ524320:ODB524320 OMV524320:OMX524320 OWR524320:OWT524320 PGN524320:PGP524320 PQJ524320:PQL524320 QAF524320:QAH524320 QKB524320:QKD524320 QTX524320:QTZ524320 RDT524320:RDV524320 RNP524320:RNR524320 RXL524320:RXN524320 SHH524320:SHJ524320 SRD524320:SRF524320 TAZ524320:TBB524320 TKV524320:TKX524320 TUR524320:TUT524320 UEN524320:UEP524320 UOJ524320:UOL524320 UYF524320:UYH524320 VIB524320:VID524320 VRX524320:VRZ524320 WBT524320:WBV524320 WLP524320:WLR524320 WVL524320:WVN524320 D589856:F589856 IZ589856:JB589856 SV589856:SX589856 ACR589856:ACT589856 AMN589856:AMP589856 AWJ589856:AWL589856 BGF589856:BGH589856 BQB589856:BQD589856 BZX589856:BZZ589856 CJT589856:CJV589856 CTP589856:CTR589856 DDL589856:DDN589856 DNH589856:DNJ589856 DXD589856:DXF589856 EGZ589856:EHB589856 EQV589856:EQX589856 FAR589856:FAT589856 FKN589856:FKP589856 FUJ589856:FUL589856 GEF589856:GEH589856 GOB589856:GOD589856 GXX589856:GXZ589856 HHT589856:HHV589856 HRP589856:HRR589856 IBL589856:IBN589856 ILH589856:ILJ589856 IVD589856:IVF589856 JEZ589856:JFB589856 JOV589856:JOX589856 JYR589856:JYT589856 KIN589856:KIP589856 KSJ589856:KSL589856 LCF589856:LCH589856 LMB589856:LMD589856 LVX589856:LVZ589856 MFT589856:MFV589856 MPP589856:MPR589856 MZL589856:MZN589856 NJH589856:NJJ589856 NTD589856:NTF589856 OCZ589856:ODB589856 OMV589856:OMX589856 OWR589856:OWT589856 PGN589856:PGP589856 PQJ589856:PQL589856 QAF589856:QAH589856 QKB589856:QKD589856 QTX589856:QTZ589856 RDT589856:RDV589856 RNP589856:RNR589856 RXL589856:RXN589856 SHH589856:SHJ589856 SRD589856:SRF589856 TAZ589856:TBB589856 TKV589856:TKX589856 TUR589856:TUT589856 UEN589856:UEP589856 UOJ589856:UOL589856 UYF589856:UYH589856 VIB589856:VID589856 VRX589856:VRZ589856 WBT589856:WBV589856 WLP589856:WLR589856 WVL589856:WVN589856 D655392:F655392 IZ655392:JB655392 SV655392:SX655392 ACR655392:ACT655392 AMN655392:AMP655392 AWJ655392:AWL655392 BGF655392:BGH655392 BQB655392:BQD655392 BZX655392:BZZ655392 CJT655392:CJV655392 CTP655392:CTR655392 DDL655392:DDN655392 DNH655392:DNJ655392 DXD655392:DXF655392 EGZ655392:EHB655392 EQV655392:EQX655392 FAR655392:FAT655392 FKN655392:FKP655392 FUJ655392:FUL655392 GEF655392:GEH655392 GOB655392:GOD655392 GXX655392:GXZ655392 HHT655392:HHV655392 HRP655392:HRR655392 IBL655392:IBN655392 ILH655392:ILJ655392 IVD655392:IVF655392 JEZ655392:JFB655392 JOV655392:JOX655392 JYR655392:JYT655392 KIN655392:KIP655392 KSJ655392:KSL655392 LCF655392:LCH655392 LMB655392:LMD655392 LVX655392:LVZ655392 MFT655392:MFV655392 MPP655392:MPR655392 MZL655392:MZN655392 NJH655392:NJJ655392 NTD655392:NTF655392 OCZ655392:ODB655392 OMV655392:OMX655392 OWR655392:OWT655392 PGN655392:PGP655392 PQJ655392:PQL655392 QAF655392:QAH655392 QKB655392:QKD655392 QTX655392:QTZ655392 RDT655392:RDV655392 RNP655392:RNR655392 RXL655392:RXN655392 SHH655392:SHJ655392 SRD655392:SRF655392 TAZ655392:TBB655392 TKV655392:TKX655392 TUR655392:TUT655392 UEN655392:UEP655392 UOJ655392:UOL655392 UYF655392:UYH655392 VIB655392:VID655392 VRX655392:VRZ655392 WBT655392:WBV655392 WLP655392:WLR655392 WVL655392:WVN655392 D720928:F720928 IZ720928:JB720928 SV720928:SX720928 ACR720928:ACT720928 AMN720928:AMP720928 AWJ720928:AWL720928 BGF720928:BGH720928 BQB720928:BQD720928 BZX720928:BZZ720928 CJT720928:CJV720928 CTP720928:CTR720928 DDL720928:DDN720928 DNH720928:DNJ720928 DXD720928:DXF720928 EGZ720928:EHB720928 EQV720928:EQX720928 FAR720928:FAT720928 FKN720928:FKP720928 FUJ720928:FUL720928 GEF720928:GEH720928 GOB720928:GOD720928 GXX720928:GXZ720928 HHT720928:HHV720928 HRP720928:HRR720928 IBL720928:IBN720928 ILH720928:ILJ720928 IVD720928:IVF720928 JEZ720928:JFB720928 JOV720928:JOX720928 JYR720928:JYT720928 KIN720928:KIP720928 KSJ720928:KSL720928 LCF720928:LCH720928 LMB720928:LMD720928 LVX720928:LVZ720928 MFT720928:MFV720928 MPP720928:MPR720928 MZL720928:MZN720928 NJH720928:NJJ720928 NTD720928:NTF720928 OCZ720928:ODB720928 OMV720928:OMX720928 OWR720928:OWT720928 PGN720928:PGP720928 PQJ720928:PQL720928 QAF720928:QAH720928 QKB720928:QKD720928 QTX720928:QTZ720928 RDT720928:RDV720928 RNP720928:RNR720928 RXL720928:RXN720928 SHH720928:SHJ720928 SRD720928:SRF720928 TAZ720928:TBB720928 TKV720928:TKX720928 TUR720928:TUT720928 UEN720928:UEP720928 UOJ720928:UOL720928 UYF720928:UYH720928 VIB720928:VID720928 VRX720928:VRZ720928 WBT720928:WBV720928 WLP720928:WLR720928 WVL720928:WVN720928 D786464:F786464 IZ786464:JB786464 SV786464:SX786464 ACR786464:ACT786464 AMN786464:AMP786464 AWJ786464:AWL786464 BGF786464:BGH786464 BQB786464:BQD786464 BZX786464:BZZ786464 CJT786464:CJV786464 CTP786464:CTR786464 DDL786464:DDN786464 DNH786464:DNJ786464 DXD786464:DXF786464 EGZ786464:EHB786464 EQV786464:EQX786464 FAR786464:FAT786464 FKN786464:FKP786464 FUJ786464:FUL786464 GEF786464:GEH786464 GOB786464:GOD786464 GXX786464:GXZ786464 HHT786464:HHV786464 HRP786464:HRR786464 IBL786464:IBN786464 ILH786464:ILJ786464 IVD786464:IVF786464 JEZ786464:JFB786464 JOV786464:JOX786464 JYR786464:JYT786464 KIN786464:KIP786464 KSJ786464:KSL786464 LCF786464:LCH786464 LMB786464:LMD786464 LVX786464:LVZ786464 MFT786464:MFV786464 MPP786464:MPR786464 MZL786464:MZN786464 NJH786464:NJJ786464 NTD786464:NTF786464 OCZ786464:ODB786464 OMV786464:OMX786464 OWR786464:OWT786464 PGN786464:PGP786464 PQJ786464:PQL786464 QAF786464:QAH786464 QKB786464:QKD786464 QTX786464:QTZ786464 RDT786464:RDV786464 RNP786464:RNR786464 RXL786464:RXN786464 SHH786464:SHJ786464 SRD786464:SRF786464 TAZ786464:TBB786464 TKV786464:TKX786464 TUR786464:TUT786464 UEN786464:UEP786464 UOJ786464:UOL786464 UYF786464:UYH786464 VIB786464:VID786464 VRX786464:VRZ786464 WBT786464:WBV786464 WLP786464:WLR786464 WVL786464:WVN786464 D852000:F852000 IZ852000:JB852000 SV852000:SX852000 ACR852000:ACT852000 AMN852000:AMP852000 AWJ852000:AWL852000 BGF852000:BGH852000 BQB852000:BQD852000 BZX852000:BZZ852000 CJT852000:CJV852000 CTP852000:CTR852000 DDL852000:DDN852000 DNH852000:DNJ852000 DXD852000:DXF852000 EGZ852000:EHB852000 EQV852000:EQX852000 FAR852000:FAT852000 FKN852000:FKP852000 FUJ852000:FUL852000 GEF852000:GEH852000 GOB852000:GOD852000 GXX852000:GXZ852000 HHT852000:HHV852000 HRP852000:HRR852000 IBL852000:IBN852000 ILH852000:ILJ852000 IVD852000:IVF852000 JEZ852000:JFB852000 JOV852000:JOX852000 JYR852000:JYT852000 KIN852000:KIP852000 KSJ852000:KSL852000 LCF852000:LCH852000 LMB852000:LMD852000 LVX852000:LVZ852000 MFT852000:MFV852000 MPP852000:MPR852000 MZL852000:MZN852000 NJH852000:NJJ852000 NTD852000:NTF852000 OCZ852000:ODB852000 OMV852000:OMX852000 OWR852000:OWT852000 PGN852000:PGP852000 PQJ852000:PQL852000 QAF852000:QAH852000 QKB852000:QKD852000 QTX852000:QTZ852000 RDT852000:RDV852000 RNP852000:RNR852000 RXL852000:RXN852000 SHH852000:SHJ852000 SRD852000:SRF852000 TAZ852000:TBB852000 TKV852000:TKX852000 TUR852000:TUT852000 UEN852000:UEP852000 UOJ852000:UOL852000 UYF852000:UYH852000 VIB852000:VID852000 VRX852000:VRZ852000 WBT852000:WBV852000 WLP852000:WLR852000 WVL852000:WVN852000 D917536:F917536 IZ917536:JB917536 SV917536:SX917536 ACR917536:ACT917536 AMN917536:AMP917536 AWJ917536:AWL917536 BGF917536:BGH917536 BQB917536:BQD917536 BZX917536:BZZ917536 CJT917536:CJV917536 CTP917536:CTR917536 DDL917536:DDN917536 DNH917536:DNJ917536 DXD917536:DXF917536 EGZ917536:EHB917536 EQV917536:EQX917536 FAR917536:FAT917536 FKN917536:FKP917536 FUJ917536:FUL917536 GEF917536:GEH917536 GOB917536:GOD917536 GXX917536:GXZ917536 HHT917536:HHV917536 HRP917536:HRR917536 IBL917536:IBN917536 ILH917536:ILJ917536 IVD917536:IVF917536 JEZ917536:JFB917536 JOV917536:JOX917536 JYR917536:JYT917536 KIN917536:KIP917536 KSJ917536:KSL917536 LCF917536:LCH917536 LMB917536:LMD917536 LVX917536:LVZ917536 MFT917536:MFV917536 MPP917536:MPR917536 MZL917536:MZN917536 NJH917536:NJJ917536 NTD917536:NTF917536 OCZ917536:ODB917536 OMV917536:OMX917536 OWR917536:OWT917536 PGN917536:PGP917536 PQJ917536:PQL917536 QAF917536:QAH917536 QKB917536:QKD917536 QTX917536:QTZ917536 RDT917536:RDV917536 RNP917536:RNR917536 RXL917536:RXN917536 SHH917536:SHJ917536 SRD917536:SRF917536 TAZ917536:TBB917536 TKV917536:TKX917536 TUR917536:TUT917536 UEN917536:UEP917536 UOJ917536:UOL917536 UYF917536:UYH917536 VIB917536:VID917536 VRX917536:VRZ917536 WBT917536:WBV917536 WLP917536:WLR917536 WVL917536:WVN917536 D983072:F983072 IZ983072:JB983072 SV983072:SX983072 ACR983072:ACT983072 AMN983072:AMP983072 AWJ983072:AWL983072 BGF983072:BGH983072 BQB983072:BQD983072 BZX983072:BZZ983072 CJT983072:CJV983072 CTP983072:CTR983072 DDL983072:DDN983072 DNH983072:DNJ983072 DXD983072:DXF983072 EGZ983072:EHB983072 EQV983072:EQX983072 FAR983072:FAT983072 FKN983072:FKP983072 FUJ983072:FUL983072 GEF983072:GEH983072 GOB983072:GOD983072 GXX983072:GXZ983072 HHT983072:HHV983072 HRP983072:HRR983072 IBL983072:IBN983072 ILH983072:ILJ983072 IVD983072:IVF983072 JEZ983072:JFB983072 JOV983072:JOX983072 JYR983072:JYT983072 KIN983072:KIP983072 KSJ983072:KSL983072 LCF983072:LCH983072 LMB983072:LMD983072 LVX983072:LVZ983072 MFT983072:MFV983072 MPP983072:MPR983072 MZL983072:MZN983072 NJH983072:NJJ983072 NTD983072:NTF983072 OCZ983072:ODB983072 OMV983072:OMX983072 OWR983072:OWT983072 PGN983072:PGP983072 PQJ983072:PQL983072 QAF983072:QAH983072 QKB983072:QKD983072 QTX983072:QTZ983072 RDT983072:RDV983072 RNP983072:RNR983072 RXL983072:RXN983072 SHH983072:SHJ983072 SRD983072:SRF983072 TAZ983072:TBB983072 TKV983072:TKX983072 TUR983072:TUT983072 UEN983072:UEP983072 UOJ983072:UOL983072 UYF983072:UYH983072 VIB983072:VID983072 VRX983072:VRZ983072 WBT983072:WBV983072 WLP983072:WLR983072 WVL983072:WVN983072"/>
    <dataValidation allowBlank="1" showInputMessage="1" showErrorMessage="1" prompt="Code postal - Ville - Pays de l'Exploitant" sqref="D33:F33 IZ33:JB33 SV33:SX33 ACR33:ACT33 AMN33:AMP33 AWJ33:AWL33 BGF33:BGH33 BQB33:BQD33 BZX33:BZZ33 CJT33:CJV33 CTP33:CTR33 DDL33:DDN33 DNH33:DNJ33 DXD33:DXF33 EGZ33:EHB33 EQV33:EQX33 FAR33:FAT33 FKN33:FKP33 FUJ33:FUL33 GEF33:GEH33 GOB33:GOD33 GXX33:GXZ33 HHT33:HHV33 HRP33:HRR33 IBL33:IBN33 ILH33:ILJ33 IVD33:IVF33 JEZ33:JFB33 JOV33:JOX33 JYR33:JYT33 KIN33:KIP33 KSJ33:KSL33 LCF33:LCH33 LMB33:LMD33 LVX33:LVZ33 MFT33:MFV33 MPP33:MPR33 MZL33:MZN33 NJH33:NJJ33 NTD33:NTF33 OCZ33:ODB33 OMV33:OMX33 OWR33:OWT33 PGN33:PGP33 PQJ33:PQL33 QAF33:QAH33 QKB33:QKD33 QTX33:QTZ33 RDT33:RDV33 RNP33:RNR33 RXL33:RXN33 SHH33:SHJ33 SRD33:SRF33 TAZ33:TBB33 TKV33:TKX33 TUR33:TUT33 UEN33:UEP33 UOJ33:UOL33 UYF33:UYH33 VIB33:VID33 VRX33:VRZ33 WBT33:WBV33 WLP33:WLR33 WVL33:WVN33 D65569:F65569 IZ65569:JB65569 SV65569:SX65569 ACR65569:ACT65569 AMN65569:AMP65569 AWJ65569:AWL65569 BGF65569:BGH65569 BQB65569:BQD65569 BZX65569:BZZ65569 CJT65569:CJV65569 CTP65569:CTR65569 DDL65569:DDN65569 DNH65569:DNJ65569 DXD65569:DXF65569 EGZ65569:EHB65569 EQV65569:EQX65569 FAR65569:FAT65569 FKN65569:FKP65569 FUJ65569:FUL65569 GEF65569:GEH65569 GOB65569:GOD65569 GXX65569:GXZ65569 HHT65569:HHV65569 HRP65569:HRR65569 IBL65569:IBN65569 ILH65569:ILJ65569 IVD65569:IVF65569 JEZ65569:JFB65569 JOV65569:JOX65569 JYR65569:JYT65569 KIN65569:KIP65569 KSJ65569:KSL65569 LCF65569:LCH65569 LMB65569:LMD65569 LVX65569:LVZ65569 MFT65569:MFV65569 MPP65569:MPR65569 MZL65569:MZN65569 NJH65569:NJJ65569 NTD65569:NTF65569 OCZ65569:ODB65569 OMV65569:OMX65569 OWR65569:OWT65569 PGN65569:PGP65569 PQJ65569:PQL65569 QAF65569:QAH65569 QKB65569:QKD65569 QTX65569:QTZ65569 RDT65569:RDV65569 RNP65569:RNR65569 RXL65569:RXN65569 SHH65569:SHJ65569 SRD65569:SRF65569 TAZ65569:TBB65569 TKV65569:TKX65569 TUR65569:TUT65569 UEN65569:UEP65569 UOJ65569:UOL65569 UYF65569:UYH65569 VIB65569:VID65569 VRX65569:VRZ65569 WBT65569:WBV65569 WLP65569:WLR65569 WVL65569:WVN65569 D131105:F131105 IZ131105:JB131105 SV131105:SX131105 ACR131105:ACT131105 AMN131105:AMP131105 AWJ131105:AWL131105 BGF131105:BGH131105 BQB131105:BQD131105 BZX131105:BZZ131105 CJT131105:CJV131105 CTP131105:CTR131105 DDL131105:DDN131105 DNH131105:DNJ131105 DXD131105:DXF131105 EGZ131105:EHB131105 EQV131105:EQX131105 FAR131105:FAT131105 FKN131105:FKP131105 FUJ131105:FUL131105 GEF131105:GEH131105 GOB131105:GOD131105 GXX131105:GXZ131105 HHT131105:HHV131105 HRP131105:HRR131105 IBL131105:IBN131105 ILH131105:ILJ131105 IVD131105:IVF131105 JEZ131105:JFB131105 JOV131105:JOX131105 JYR131105:JYT131105 KIN131105:KIP131105 KSJ131105:KSL131105 LCF131105:LCH131105 LMB131105:LMD131105 LVX131105:LVZ131105 MFT131105:MFV131105 MPP131105:MPR131105 MZL131105:MZN131105 NJH131105:NJJ131105 NTD131105:NTF131105 OCZ131105:ODB131105 OMV131105:OMX131105 OWR131105:OWT131105 PGN131105:PGP131105 PQJ131105:PQL131105 QAF131105:QAH131105 QKB131105:QKD131105 QTX131105:QTZ131105 RDT131105:RDV131105 RNP131105:RNR131105 RXL131105:RXN131105 SHH131105:SHJ131105 SRD131105:SRF131105 TAZ131105:TBB131105 TKV131105:TKX131105 TUR131105:TUT131105 UEN131105:UEP131105 UOJ131105:UOL131105 UYF131105:UYH131105 VIB131105:VID131105 VRX131105:VRZ131105 WBT131105:WBV131105 WLP131105:WLR131105 WVL131105:WVN131105 D196641:F196641 IZ196641:JB196641 SV196641:SX196641 ACR196641:ACT196641 AMN196641:AMP196641 AWJ196641:AWL196641 BGF196641:BGH196641 BQB196641:BQD196641 BZX196641:BZZ196641 CJT196641:CJV196641 CTP196641:CTR196641 DDL196641:DDN196641 DNH196641:DNJ196641 DXD196641:DXF196641 EGZ196641:EHB196641 EQV196641:EQX196641 FAR196641:FAT196641 FKN196641:FKP196641 FUJ196641:FUL196641 GEF196641:GEH196641 GOB196641:GOD196641 GXX196641:GXZ196641 HHT196641:HHV196641 HRP196641:HRR196641 IBL196641:IBN196641 ILH196641:ILJ196641 IVD196641:IVF196641 JEZ196641:JFB196641 JOV196641:JOX196641 JYR196641:JYT196641 KIN196641:KIP196641 KSJ196641:KSL196641 LCF196641:LCH196641 LMB196641:LMD196641 LVX196641:LVZ196641 MFT196641:MFV196641 MPP196641:MPR196641 MZL196641:MZN196641 NJH196641:NJJ196641 NTD196641:NTF196641 OCZ196641:ODB196641 OMV196641:OMX196641 OWR196641:OWT196641 PGN196641:PGP196641 PQJ196641:PQL196641 QAF196641:QAH196641 QKB196641:QKD196641 QTX196641:QTZ196641 RDT196641:RDV196641 RNP196641:RNR196641 RXL196641:RXN196641 SHH196641:SHJ196641 SRD196641:SRF196641 TAZ196641:TBB196641 TKV196641:TKX196641 TUR196641:TUT196641 UEN196641:UEP196641 UOJ196641:UOL196641 UYF196641:UYH196641 VIB196641:VID196641 VRX196641:VRZ196641 WBT196641:WBV196641 WLP196641:WLR196641 WVL196641:WVN196641 D262177:F262177 IZ262177:JB262177 SV262177:SX262177 ACR262177:ACT262177 AMN262177:AMP262177 AWJ262177:AWL262177 BGF262177:BGH262177 BQB262177:BQD262177 BZX262177:BZZ262177 CJT262177:CJV262177 CTP262177:CTR262177 DDL262177:DDN262177 DNH262177:DNJ262177 DXD262177:DXF262177 EGZ262177:EHB262177 EQV262177:EQX262177 FAR262177:FAT262177 FKN262177:FKP262177 FUJ262177:FUL262177 GEF262177:GEH262177 GOB262177:GOD262177 GXX262177:GXZ262177 HHT262177:HHV262177 HRP262177:HRR262177 IBL262177:IBN262177 ILH262177:ILJ262177 IVD262177:IVF262177 JEZ262177:JFB262177 JOV262177:JOX262177 JYR262177:JYT262177 KIN262177:KIP262177 KSJ262177:KSL262177 LCF262177:LCH262177 LMB262177:LMD262177 LVX262177:LVZ262177 MFT262177:MFV262177 MPP262177:MPR262177 MZL262177:MZN262177 NJH262177:NJJ262177 NTD262177:NTF262177 OCZ262177:ODB262177 OMV262177:OMX262177 OWR262177:OWT262177 PGN262177:PGP262177 PQJ262177:PQL262177 QAF262177:QAH262177 QKB262177:QKD262177 QTX262177:QTZ262177 RDT262177:RDV262177 RNP262177:RNR262177 RXL262177:RXN262177 SHH262177:SHJ262177 SRD262177:SRF262177 TAZ262177:TBB262177 TKV262177:TKX262177 TUR262177:TUT262177 UEN262177:UEP262177 UOJ262177:UOL262177 UYF262177:UYH262177 VIB262177:VID262177 VRX262177:VRZ262177 WBT262177:WBV262177 WLP262177:WLR262177 WVL262177:WVN262177 D327713:F327713 IZ327713:JB327713 SV327713:SX327713 ACR327713:ACT327713 AMN327713:AMP327713 AWJ327713:AWL327713 BGF327713:BGH327713 BQB327713:BQD327713 BZX327713:BZZ327713 CJT327713:CJV327713 CTP327713:CTR327713 DDL327713:DDN327713 DNH327713:DNJ327713 DXD327713:DXF327713 EGZ327713:EHB327713 EQV327713:EQX327713 FAR327713:FAT327713 FKN327713:FKP327713 FUJ327713:FUL327713 GEF327713:GEH327713 GOB327713:GOD327713 GXX327713:GXZ327713 HHT327713:HHV327713 HRP327713:HRR327713 IBL327713:IBN327713 ILH327713:ILJ327713 IVD327713:IVF327713 JEZ327713:JFB327713 JOV327713:JOX327713 JYR327713:JYT327713 KIN327713:KIP327713 KSJ327713:KSL327713 LCF327713:LCH327713 LMB327713:LMD327713 LVX327713:LVZ327713 MFT327713:MFV327713 MPP327713:MPR327713 MZL327713:MZN327713 NJH327713:NJJ327713 NTD327713:NTF327713 OCZ327713:ODB327713 OMV327713:OMX327713 OWR327713:OWT327713 PGN327713:PGP327713 PQJ327713:PQL327713 QAF327713:QAH327713 QKB327713:QKD327713 QTX327713:QTZ327713 RDT327713:RDV327713 RNP327713:RNR327713 RXL327713:RXN327713 SHH327713:SHJ327713 SRD327713:SRF327713 TAZ327713:TBB327713 TKV327713:TKX327713 TUR327713:TUT327713 UEN327713:UEP327713 UOJ327713:UOL327713 UYF327713:UYH327713 VIB327713:VID327713 VRX327713:VRZ327713 WBT327713:WBV327713 WLP327713:WLR327713 WVL327713:WVN327713 D393249:F393249 IZ393249:JB393249 SV393249:SX393249 ACR393249:ACT393249 AMN393249:AMP393249 AWJ393249:AWL393249 BGF393249:BGH393249 BQB393249:BQD393249 BZX393249:BZZ393249 CJT393249:CJV393249 CTP393249:CTR393249 DDL393249:DDN393249 DNH393249:DNJ393249 DXD393249:DXF393249 EGZ393249:EHB393249 EQV393249:EQX393249 FAR393249:FAT393249 FKN393249:FKP393249 FUJ393249:FUL393249 GEF393249:GEH393249 GOB393249:GOD393249 GXX393249:GXZ393249 HHT393249:HHV393249 HRP393249:HRR393249 IBL393249:IBN393249 ILH393249:ILJ393249 IVD393249:IVF393249 JEZ393249:JFB393249 JOV393249:JOX393249 JYR393249:JYT393249 KIN393249:KIP393249 KSJ393249:KSL393249 LCF393249:LCH393249 LMB393249:LMD393249 LVX393249:LVZ393249 MFT393249:MFV393249 MPP393249:MPR393249 MZL393249:MZN393249 NJH393249:NJJ393249 NTD393249:NTF393249 OCZ393249:ODB393249 OMV393249:OMX393249 OWR393249:OWT393249 PGN393249:PGP393249 PQJ393249:PQL393249 QAF393249:QAH393249 QKB393249:QKD393249 QTX393249:QTZ393249 RDT393249:RDV393249 RNP393249:RNR393249 RXL393249:RXN393249 SHH393249:SHJ393249 SRD393249:SRF393249 TAZ393249:TBB393249 TKV393249:TKX393249 TUR393249:TUT393249 UEN393249:UEP393249 UOJ393249:UOL393249 UYF393249:UYH393249 VIB393249:VID393249 VRX393249:VRZ393249 WBT393249:WBV393249 WLP393249:WLR393249 WVL393249:WVN393249 D458785:F458785 IZ458785:JB458785 SV458785:SX458785 ACR458785:ACT458785 AMN458785:AMP458785 AWJ458785:AWL458785 BGF458785:BGH458785 BQB458785:BQD458785 BZX458785:BZZ458785 CJT458785:CJV458785 CTP458785:CTR458785 DDL458785:DDN458785 DNH458785:DNJ458785 DXD458785:DXF458785 EGZ458785:EHB458785 EQV458785:EQX458785 FAR458785:FAT458785 FKN458785:FKP458785 FUJ458785:FUL458785 GEF458785:GEH458785 GOB458785:GOD458785 GXX458785:GXZ458785 HHT458785:HHV458785 HRP458785:HRR458785 IBL458785:IBN458785 ILH458785:ILJ458785 IVD458785:IVF458785 JEZ458785:JFB458785 JOV458785:JOX458785 JYR458785:JYT458785 KIN458785:KIP458785 KSJ458785:KSL458785 LCF458785:LCH458785 LMB458785:LMD458785 LVX458785:LVZ458785 MFT458785:MFV458785 MPP458785:MPR458785 MZL458785:MZN458785 NJH458785:NJJ458785 NTD458785:NTF458785 OCZ458785:ODB458785 OMV458785:OMX458785 OWR458785:OWT458785 PGN458785:PGP458785 PQJ458785:PQL458785 QAF458785:QAH458785 QKB458785:QKD458785 QTX458785:QTZ458785 RDT458785:RDV458785 RNP458785:RNR458785 RXL458785:RXN458785 SHH458785:SHJ458785 SRD458785:SRF458785 TAZ458785:TBB458785 TKV458785:TKX458785 TUR458785:TUT458785 UEN458785:UEP458785 UOJ458785:UOL458785 UYF458785:UYH458785 VIB458785:VID458785 VRX458785:VRZ458785 WBT458785:WBV458785 WLP458785:WLR458785 WVL458785:WVN458785 D524321:F524321 IZ524321:JB524321 SV524321:SX524321 ACR524321:ACT524321 AMN524321:AMP524321 AWJ524321:AWL524321 BGF524321:BGH524321 BQB524321:BQD524321 BZX524321:BZZ524321 CJT524321:CJV524321 CTP524321:CTR524321 DDL524321:DDN524321 DNH524321:DNJ524321 DXD524321:DXF524321 EGZ524321:EHB524321 EQV524321:EQX524321 FAR524321:FAT524321 FKN524321:FKP524321 FUJ524321:FUL524321 GEF524321:GEH524321 GOB524321:GOD524321 GXX524321:GXZ524321 HHT524321:HHV524321 HRP524321:HRR524321 IBL524321:IBN524321 ILH524321:ILJ524321 IVD524321:IVF524321 JEZ524321:JFB524321 JOV524321:JOX524321 JYR524321:JYT524321 KIN524321:KIP524321 KSJ524321:KSL524321 LCF524321:LCH524321 LMB524321:LMD524321 LVX524321:LVZ524321 MFT524321:MFV524321 MPP524321:MPR524321 MZL524321:MZN524321 NJH524321:NJJ524321 NTD524321:NTF524321 OCZ524321:ODB524321 OMV524321:OMX524321 OWR524321:OWT524321 PGN524321:PGP524321 PQJ524321:PQL524321 QAF524321:QAH524321 QKB524321:QKD524321 QTX524321:QTZ524321 RDT524321:RDV524321 RNP524321:RNR524321 RXL524321:RXN524321 SHH524321:SHJ524321 SRD524321:SRF524321 TAZ524321:TBB524321 TKV524321:TKX524321 TUR524321:TUT524321 UEN524321:UEP524321 UOJ524321:UOL524321 UYF524321:UYH524321 VIB524321:VID524321 VRX524321:VRZ524321 WBT524321:WBV524321 WLP524321:WLR524321 WVL524321:WVN524321 D589857:F589857 IZ589857:JB589857 SV589857:SX589857 ACR589857:ACT589857 AMN589857:AMP589857 AWJ589857:AWL589857 BGF589857:BGH589857 BQB589857:BQD589857 BZX589857:BZZ589857 CJT589857:CJV589857 CTP589857:CTR589857 DDL589857:DDN589857 DNH589857:DNJ589857 DXD589857:DXF589857 EGZ589857:EHB589857 EQV589857:EQX589857 FAR589857:FAT589857 FKN589857:FKP589857 FUJ589857:FUL589857 GEF589857:GEH589857 GOB589857:GOD589857 GXX589857:GXZ589857 HHT589857:HHV589857 HRP589857:HRR589857 IBL589857:IBN589857 ILH589857:ILJ589857 IVD589857:IVF589857 JEZ589857:JFB589857 JOV589857:JOX589857 JYR589857:JYT589857 KIN589857:KIP589857 KSJ589857:KSL589857 LCF589857:LCH589857 LMB589857:LMD589857 LVX589857:LVZ589857 MFT589857:MFV589857 MPP589857:MPR589857 MZL589857:MZN589857 NJH589857:NJJ589857 NTD589857:NTF589857 OCZ589857:ODB589857 OMV589857:OMX589857 OWR589857:OWT589857 PGN589857:PGP589857 PQJ589857:PQL589857 QAF589857:QAH589857 QKB589857:QKD589857 QTX589857:QTZ589857 RDT589857:RDV589857 RNP589857:RNR589857 RXL589857:RXN589857 SHH589857:SHJ589857 SRD589857:SRF589857 TAZ589857:TBB589857 TKV589857:TKX589857 TUR589857:TUT589857 UEN589857:UEP589857 UOJ589857:UOL589857 UYF589857:UYH589857 VIB589857:VID589857 VRX589857:VRZ589857 WBT589857:WBV589857 WLP589857:WLR589857 WVL589857:WVN589857 D655393:F655393 IZ655393:JB655393 SV655393:SX655393 ACR655393:ACT655393 AMN655393:AMP655393 AWJ655393:AWL655393 BGF655393:BGH655393 BQB655393:BQD655393 BZX655393:BZZ655393 CJT655393:CJV655393 CTP655393:CTR655393 DDL655393:DDN655393 DNH655393:DNJ655393 DXD655393:DXF655393 EGZ655393:EHB655393 EQV655393:EQX655393 FAR655393:FAT655393 FKN655393:FKP655393 FUJ655393:FUL655393 GEF655393:GEH655393 GOB655393:GOD655393 GXX655393:GXZ655393 HHT655393:HHV655393 HRP655393:HRR655393 IBL655393:IBN655393 ILH655393:ILJ655393 IVD655393:IVF655393 JEZ655393:JFB655393 JOV655393:JOX655393 JYR655393:JYT655393 KIN655393:KIP655393 KSJ655393:KSL655393 LCF655393:LCH655393 LMB655393:LMD655393 LVX655393:LVZ655393 MFT655393:MFV655393 MPP655393:MPR655393 MZL655393:MZN655393 NJH655393:NJJ655393 NTD655393:NTF655393 OCZ655393:ODB655393 OMV655393:OMX655393 OWR655393:OWT655393 PGN655393:PGP655393 PQJ655393:PQL655393 QAF655393:QAH655393 QKB655393:QKD655393 QTX655393:QTZ655393 RDT655393:RDV655393 RNP655393:RNR655393 RXL655393:RXN655393 SHH655393:SHJ655393 SRD655393:SRF655393 TAZ655393:TBB655393 TKV655393:TKX655393 TUR655393:TUT655393 UEN655393:UEP655393 UOJ655393:UOL655393 UYF655393:UYH655393 VIB655393:VID655393 VRX655393:VRZ655393 WBT655393:WBV655393 WLP655393:WLR655393 WVL655393:WVN655393 D720929:F720929 IZ720929:JB720929 SV720929:SX720929 ACR720929:ACT720929 AMN720929:AMP720929 AWJ720929:AWL720929 BGF720929:BGH720929 BQB720929:BQD720929 BZX720929:BZZ720929 CJT720929:CJV720929 CTP720929:CTR720929 DDL720929:DDN720929 DNH720929:DNJ720929 DXD720929:DXF720929 EGZ720929:EHB720929 EQV720929:EQX720929 FAR720929:FAT720929 FKN720929:FKP720929 FUJ720929:FUL720929 GEF720929:GEH720929 GOB720929:GOD720929 GXX720929:GXZ720929 HHT720929:HHV720929 HRP720929:HRR720929 IBL720929:IBN720929 ILH720929:ILJ720929 IVD720929:IVF720929 JEZ720929:JFB720929 JOV720929:JOX720929 JYR720929:JYT720929 KIN720929:KIP720929 KSJ720929:KSL720929 LCF720929:LCH720929 LMB720929:LMD720929 LVX720929:LVZ720929 MFT720929:MFV720929 MPP720929:MPR720929 MZL720929:MZN720929 NJH720929:NJJ720929 NTD720929:NTF720929 OCZ720929:ODB720929 OMV720929:OMX720929 OWR720929:OWT720929 PGN720929:PGP720929 PQJ720929:PQL720929 QAF720929:QAH720929 QKB720929:QKD720929 QTX720929:QTZ720929 RDT720929:RDV720929 RNP720929:RNR720929 RXL720929:RXN720929 SHH720929:SHJ720929 SRD720929:SRF720929 TAZ720929:TBB720929 TKV720929:TKX720929 TUR720929:TUT720929 UEN720929:UEP720929 UOJ720929:UOL720929 UYF720929:UYH720929 VIB720929:VID720929 VRX720929:VRZ720929 WBT720929:WBV720929 WLP720929:WLR720929 WVL720929:WVN720929 D786465:F786465 IZ786465:JB786465 SV786465:SX786465 ACR786465:ACT786465 AMN786465:AMP786465 AWJ786465:AWL786465 BGF786465:BGH786465 BQB786465:BQD786465 BZX786465:BZZ786465 CJT786465:CJV786465 CTP786465:CTR786465 DDL786465:DDN786465 DNH786465:DNJ786465 DXD786465:DXF786465 EGZ786465:EHB786465 EQV786465:EQX786465 FAR786465:FAT786465 FKN786465:FKP786465 FUJ786465:FUL786465 GEF786465:GEH786465 GOB786465:GOD786465 GXX786465:GXZ786465 HHT786465:HHV786465 HRP786465:HRR786465 IBL786465:IBN786465 ILH786465:ILJ786465 IVD786465:IVF786465 JEZ786465:JFB786465 JOV786465:JOX786465 JYR786465:JYT786465 KIN786465:KIP786465 KSJ786465:KSL786465 LCF786465:LCH786465 LMB786465:LMD786465 LVX786465:LVZ786465 MFT786465:MFV786465 MPP786465:MPR786465 MZL786465:MZN786465 NJH786465:NJJ786465 NTD786465:NTF786465 OCZ786465:ODB786465 OMV786465:OMX786465 OWR786465:OWT786465 PGN786465:PGP786465 PQJ786465:PQL786465 QAF786465:QAH786465 QKB786465:QKD786465 QTX786465:QTZ786465 RDT786465:RDV786465 RNP786465:RNR786465 RXL786465:RXN786465 SHH786465:SHJ786465 SRD786465:SRF786465 TAZ786465:TBB786465 TKV786465:TKX786465 TUR786465:TUT786465 UEN786465:UEP786465 UOJ786465:UOL786465 UYF786465:UYH786465 VIB786465:VID786465 VRX786465:VRZ786465 WBT786465:WBV786465 WLP786465:WLR786465 WVL786465:WVN786465 D852001:F852001 IZ852001:JB852001 SV852001:SX852001 ACR852001:ACT852001 AMN852001:AMP852001 AWJ852001:AWL852001 BGF852001:BGH852001 BQB852001:BQD852001 BZX852001:BZZ852001 CJT852001:CJV852001 CTP852001:CTR852001 DDL852001:DDN852001 DNH852001:DNJ852001 DXD852001:DXF852001 EGZ852001:EHB852001 EQV852001:EQX852001 FAR852001:FAT852001 FKN852001:FKP852001 FUJ852001:FUL852001 GEF852001:GEH852001 GOB852001:GOD852001 GXX852001:GXZ852001 HHT852001:HHV852001 HRP852001:HRR852001 IBL852001:IBN852001 ILH852001:ILJ852001 IVD852001:IVF852001 JEZ852001:JFB852001 JOV852001:JOX852001 JYR852001:JYT852001 KIN852001:KIP852001 KSJ852001:KSL852001 LCF852001:LCH852001 LMB852001:LMD852001 LVX852001:LVZ852001 MFT852001:MFV852001 MPP852001:MPR852001 MZL852001:MZN852001 NJH852001:NJJ852001 NTD852001:NTF852001 OCZ852001:ODB852001 OMV852001:OMX852001 OWR852001:OWT852001 PGN852001:PGP852001 PQJ852001:PQL852001 QAF852001:QAH852001 QKB852001:QKD852001 QTX852001:QTZ852001 RDT852001:RDV852001 RNP852001:RNR852001 RXL852001:RXN852001 SHH852001:SHJ852001 SRD852001:SRF852001 TAZ852001:TBB852001 TKV852001:TKX852001 TUR852001:TUT852001 UEN852001:UEP852001 UOJ852001:UOL852001 UYF852001:UYH852001 VIB852001:VID852001 VRX852001:VRZ852001 WBT852001:WBV852001 WLP852001:WLR852001 WVL852001:WVN852001 D917537:F917537 IZ917537:JB917537 SV917537:SX917537 ACR917537:ACT917537 AMN917537:AMP917537 AWJ917537:AWL917537 BGF917537:BGH917537 BQB917537:BQD917537 BZX917537:BZZ917537 CJT917537:CJV917537 CTP917537:CTR917537 DDL917537:DDN917537 DNH917537:DNJ917537 DXD917537:DXF917537 EGZ917537:EHB917537 EQV917537:EQX917537 FAR917537:FAT917537 FKN917537:FKP917537 FUJ917537:FUL917537 GEF917537:GEH917537 GOB917537:GOD917537 GXX917537:GXZ917537 HHT917537:HHV917537 HRP917537:HRR917537 IBL917537:IBN917537 ILH917537:ILJ917537 IVD917537:IVF917537 JEZ917537:JFB917537 JOV917537:JOX917537 JYR917537:JYT917537 KIN917537:KIP917537 KSJ917537:KSL917537 LCF917537:LCH917537 LMB917537:LMD917537 LVX917537:LVZ917537 MFT917537:MFV917537 MPP917537:MPR917537 MZL917537:MZN917537 NJH917537:NJJ917537 NTD917537:NTF917537 OCZ917537:ODB917537 OMV917537:OMX917537 OWR917537:OWT917537 PGN917537:PGP917537 PQJ917537:PQL917537 QAF917537:QAH917537 QKB917537:QKD917537 QTX917537:QTZ917537 RDT917537:RDV917537 RNP917537:RNR917537 RXL917537:RXN917537 SHH917537:SHJ917537 SRD917537:SRF917537 TAZ917537:TBB917537 TKV917537:TKX917537 TUR917537:TUT917537 UEN917537:UEP917537 UOJ917537:UOL917537 UYF917537:UYH917537 VIB917537:VID917537 VRX917537:VRZ917537 WBT917537:WBV917537 WLP917537:WLR917537 WVL917537:WVN917537 D983073:F983073 IZ983073:JB983073 SV983073:SX983073 ACR983073:ACT983073 AMN983073:AMP983073 AWJ983073:AWL983073 BGF983073:BGH983073 BQB983073:BQD983073 BZX983073:BZZ983073 CJT983073:CJV983073 CTP983073:CTR983073 DDL983073:DDN983073 DNH983073:DNJ983073 DXD983073:DXF983073 EGZ983073:EHB983073 EQV983073:EQX983073 FAR983073:FAT983073 FKN983073:FKP983073 FUJ983073:FUL983073 GEF983073:GEH983073 GOB983073:GOD983073 GXX983073:GXZ983073 HHT983073:HHV983073 HRP983073:HRR983073 IBL983073:IBN983073 ILH983073:ILJ983073 IVD983073:IVF983073 JEZ983073:JFB983073 JOV983073:JOX983073 JYR983073:JYT983073 KIN983073:KIP983073 KSJ983073:KSL983073 LCF983073:LCH983073 LMB983073:LMD983073 LVX983073:LVZ983073 MFT983073:MFV983073 MPP983073:MPR983073 MZL983073:MZN983073 NJH983073:NJJ983073 NTD983073:NTF983073 OCZ983073:ODB983073 OMV983073:OMX983073 OWR983073:OWT983073 PGN983073:PGP983073 PQJ983073:PQL983073 QAF983073:QAH983073 QKB983073:QKD983073 QTX983073:QTZ983073 RDT983073:RDV983073 RNP983073:RNR983073 RXL983073:RXN983073 SHH983073:SHJ983073 SRD983073:SRF983073 TAZ983073:TBB983073 TKV983073:TKX983073 TUR983073:TUT983073 UEN983073:UEP983073 UOJ983073:UOL983073 UYF983073:UYH983073 VIB983073:VID983073 VRX983073:VRZ983073 WBT983073:WBV983073 WLP983073:WLR983073 WVL983073:WVN983073"/>
  </dataValidations>
  <printOptions horizontalCentered="1"/>
  <pageMargins left="0.4" right="0.4" top="0.45833333333333331" bottom="0.59" header="0.19685039370078741" footer="0.19685039370078741"/>
  <pageSetup paperSize="9" scale="90" orientation="portrait"/>
  <headerFooter alignWithMargins="0">
    <oddHeader xml:space="preserve">&amp;L&amp;"Arial Narrow,Normal"&amp;8
</oddHeader>
    <oddFooter>&amp;L&amp;"Arial Narrow,Normal"&amp;8
&amp;"Arial Narrow,Gras"Fichier utilisé : &amp;"Arial Narrow,Normal"&amp;F
&amp;R&amp;"Arial Narrow,Normal"&amp;8
page n°&amp;P/&amp;N</oddFooter>
  </headerFooter>
  <extLst>
    <ext xmlns:mx="http://schemas.microsoft.com/office/mac/excel/2008/main" uri="{64002731-A6B0-56B0-2670-7721B7C09600}">
      <mx:PLV Mode="1"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EEFA"/>
  </sheetPr>
  <dimension ref="A1:I398"/>
  <sheetViews>
    <sheetView view="pageLayout" zoomScale="125" zoomScaleNormal="125" zoomScalePageLayoutView="125" workbookViewId="0">
      <selection activeCell="D66" sqref="D66"/>
    </sheetView>
  </sheetViews>
  <sheetFormatPr baseColWidth="10" defaultRowHeight="10" x14ac:dyDescent="0"/>
  <cols>
    <col min="1" max="1" width="7" style="1174" customWidth="1"/>
    <col min="2" max="2" width="66.83203125" style="1135" customWidth="1"/>
    <col min="3" max="3" width="7" style="1174" customWidth="1"/>
    <col min="4" max="4" width="12.5" style="1174" customWidth="1"/>
    <col min="5" max="5" width="6.5" style="1135" customWidth="1"/>
    <col min="6" max="16384" width="10.83203125" style="1135"/>
  </cols>
  <sheetData>
    <row r="1" spans="1:9">
      <c r="A1" s="1133"/>
      <c r="B1" s="1134" t="s">
        <v>1327</v>
      </c>
      <c r="C1" s="1134"/>
      <c r="D1" s="1134"/>
      <c r="E1" s="1134"/>
    </row>
    <row r="2" spans="1:9" ht="20">
      <c r="A2" s="1136" t="s">
        <v>166</v>
      </c>
      <c r="B2" s="1137" t="s">
        <v>353</v>
      </c>
      <c r="C2" s="1138" t="s">
        <v>85</v>
      </c>
      <c r="D2" s="1139" t="s">
        <v>355</v>
      </c>
      <c r="E2" s="1140" t="s">
        <v>354</v>
      </c>
    </row>
    <row r="3" spans="1:9">
      <c r="A3" s="1139">
        <v>4</v>
      </c>
      <c r="B3" s="1137" t="str">
        <f>'Estim. ISO 9001'!$A$122</f>
        <v>Art 4 : Contexte de l'organisme</v>
      </c>
      <c r="C3" s="1139">
        <v>4</v>
      </c>
      <c r="D3" s="1141" t="str">
        <f>IFERROR(VLOOKUP(E3,'Page accueil'!$A$36:$E$40,3),"")</f>
        <v>Insuffisant</v>
      </c>
      <c r="E3" s="1140">
        <f>IFERROR((E4+E8+E12+E21)/4,"")</f>
        <v>0</v>
      </c>
    </row>
    <row r="4" spans="1:9">
      <c r="A4" s="1142" t="s">
        <v>86</v>
      </c>
      <c r="B4" s="1143" t="str">
        <f>'Estim. ISO 9001'!$B$123</f>
        <v>Compréhension de l'organisme et de son contexte</v>
      </c>
      <c r="C4" s="1139" t="s">
        <v>702</v>
      </c>
      <c r="D4" s="1141" t="str">
        <f>IFERROR(VLOOKUP(E4,'Page accueil'!$A$36:$E$40,3),"")</f>
        <v>Insuffisant</v>
      </c>
      <c r="E4" s="1140">
        <f>IFERROR(SUM(E5:E7)/COUNTA(E5:E7),"")</f>
        <v>0</v>
      </c>
    </row>
    <row r="5" spans="1:9" ht="20">
      <c r="A5" s="1144" t="s">
        <v>86</v>
      </c>
      <c r="B5" s="1145" t="s">
        <v>825</v>
      </c>
      <c r="C5" s="1146" t="s">
        <v>702</v>
      </c>
      <c r="D5" s="426" t="str">
        <f>'Critères '!D40</f>
        <v>Choix de Véracité</v>
      </c>
      <c r="E5" s="1147" t="str">
        <f>IFERROR(VLOOKUP(D5,'Page accueil'!$A$27:$C$33,2),"")</f>
        <v>Taux</v>
      </c>
    </row>
    <row r="6" spans="1:9">
      <c r="A6" s="1144" t="s">
        <v>86</v>
      </c>
      <c r="B6" s="1145" t="s">
        <v>826</v>
      </c>
      <c r="C6" s="1146" t="s">
        <v>702</v>
      </c>
      <c r="D6" s="426" t="str">
        <f>'Critères '!D41</f>
        <v>Choix de Véracité</v>
      </c>
      <c r="E6" s="1147" t="str">
        <f>IFERROR(VLOOKUP(D6,'Page accueil'!$A$27:$C$33,2),"")</f>
        <v>Taux</v>
      </c>
    </row>
    <row r="7" spans="1:9">
      <c r="A7" s="1144" t="s">
        <v>86</v>
      </c>
      <c r="B7" s="1145" t="s">
        <v>827</v>
      </c>
      <c r="C7" s="1146" t="s">
        <v>702</v>
      </c>
      <c r="D7" s="426" t="str">
        <f>'Critères '!D42</f>
        <v>Choix de Véracité</v>
      </c>
      <c r="E7" s="1147" t="str">
        <f>IFERROR(VLOOKUP(D7,'Page accueil'!$A$27:$C$33,2),"")</f>
        <v>Taux</v>
      </c>
    </row>
    <row r="8" spans="1:9">
      <c r="A8" s="1142" t="s">
        <v>1</v>
      </c>
      <c r="B8" s="1143" t="str">
        <f>'Estim. ISO 9001'!$B$124</f>
        <v>Compréhension des besoins et des attentes des parties intéressées</v>
      </c>
      <c r="C8" s="1139" t="s">
        <v>702</v>
      </c>
      <c r="D8" s="1141" t="str">
        <f>IFERROR(VLOOKUP(E8,'Page accueil'!$A$36:$E$40,3),"")</f>
        <v>Insuffisant</v>
      </c>
      <c r="E8" s="1140">
        <f>IFERROR(SUM(E9:E11)/COUNTA(E9:E11),"")</f>
        <v>0</v>
      </c>
    </row>
    <row r="9" spans="1:9">
      <c r="A9" s="1148" t="s">
        <v>1</v>
      </c>
      <c r="B9" s="1145" t="s">
        <v>828</v>
      </c>
      <c r="C9" s="1146" t="s">
        <v>702</v>
      </c>
      <c r="D9" s="426" t="str">
        <f>'Critères '!D44</f>
        <v>Choix de Véracité</v>
      </c>
      <c r="E9" s="1147" t="str">
        <f>IFERROR(VLOOKUP(D9,'Page accueil'!$A$27:$C$33,2),"")</f>
        <v>Taux</v>
      </c>
    </row>
    <row r="10" spans="1:9" ht="20">
      <c r="A10" s="1148" t="s">
        <v>1</v>
      </c>
      <c r="B10" s="1145" t="s">
        <v>829</v>
      </c>
      <c r="C10" s="1146" t="s">
        <v>702</v>
      </c>
      <c r="D10" s="1149" t="str">
        <f>'Critères '!D45</f>
        <v>Choix de Véracité</v>
      </c>
      <c r="E10" s="1147" t="str">
        <f>IFERROR(VLOOKUP(D10,'Page accueil'!$A$27:$C$33,2),"")</f>
        <v>Taux</v>
      </c>
    </row>
    <row r="11" spans="1:9">
      <c r="A11" s="1148" t="s">
        <v>1</v>
      </c>
      <c r="B11" s="1145" t="s">
        <v>830</v>
      </c>
      <c r="C11" s="1146" t="s">
        <v>702</v>
      </c>
      <c r="D11" s="1149" t="str">
        <f>'Critères '!D46</f>
        <v>Choix de Véracité</v>
      </c>
      <c r="E11" s="1147" t="str">
        <f>IFERROR(VLOOKUP(D11,'Page accueil'!$A$27:$C$33,2),"")</f>
        <v>Taux</v>
      </c>
    </row>
    <row r="12" spans="1:9">
      <c r="A12" s="1142" t="s">
        <v>168</v>
      </c>
      <c r="B12" s="1143" t="str">
        <f>'Estim. ISO 9001'!$B$125</f>
        <v>Détermination du domaine d'application du système de management de la qualité</v>
      </c>
      <c r="C12" s="1139" t="s">
        <v>702</v>
      </c>
      <c r="D12" s="1141" t="str">
        <f>IFERROR(VLOOKUP(E12,'Page accueil'!$A$36:$E$40,3),"")</f>
        <v>Insuffisant</v>
      </c>
      <c r="E12" s="1140">
        <f>IFERROR(SUM(E13:E20)/COUNTA(E13:E20),"")</f>
        <v>0</v>
      </c>
    </row>
    <row r="13" spans="1:9" ht="20">
      <c r="A13" s="1150" t="s">
        <v>168</v>
      </c>
      <c r="B13" s="1151" t="s">
        <v>401</v>
      </c>
      <c r="C13" s="1150" t="s">
        <v>400</v>
      </c>
      <c r="D13" s="1149" t="str">
        <f>'Critères '!D54</f>
        <v>Choix de Véracité</v>
      </c>
      <c r="E13" s="1147" t="str">
        <f>IFERROR(VLOOKUP(D13,'Page accueil'!$A$27:$C$33,2),"")</f>
        <v>Taux</v>
      </c>
      <c r="F13" s="1152"/>
      <c r="G13" s="1152"/>
      <c r="H13" s="1152"/>
      <c r="I13" s="1152"/>
    </row>
    <row r="14" spans="1:9" ht="20">
      <c r="A14" s="1136" t="s">
        <v>406</v>
      </c>
      <c r="B14" s="1153" t="s">
        <v>405</v>
      </c>
      <c r="C14" s="1136" t="s">
        <v>702</v>
      </c>
      <c r="D14" s="1149" t="str">
        <f>'Critères '!D58</f>
        <v>Choix de Véracité</v>
      </c>
      <c r="E14" s="1147" t="str">
        <f>IFERROR(VLOOKUP(D14,'Page accueil'!$A$27:$C$33,2),"")</f>
        <v>Taux</v>
      </c>
      <c r="F14" s="1152"/>
      <c r="G14" s="1152"/>
      <c r="H14" s="1152"/>
      <c r="I14" s="1152"/>
    </row>
    <row r="15" spans="1:9" ht="20">
      <c r="A15" s="1136" t="s">
        <v>408</v>
      </c>
      <c r="B15" s="1153" t="s">
        <v>407</v>
      </c>
      <c r="C15" s="1136" t="s">
        <v>702</v>
      </c>
      <c r="D15" s="1149" t="str">
        <f>'Critères '!D59</f>
        <v>Choix de Véracité</v>
      </c>
      <c r="E15" s="1147" t="str">
        <f>IFERROR(VLOOKUP(D15,'Page accueil'!$A$27:$C$33,2),"")</f>
        <v>Taux</v>
      </c>
      <c r="F15" s="1152"/>
      <c r="G15" s="1152"/>
      <c r="H15" s="1152"/>
      <c r="I15" s="1152"/>
    </row>
    <row r="16" spans="1:9" ht="20">
      <c r="A16" s="1136" t="s">
        <v>410</v>
      </c>
      <c r="B16" s="1153" t="s">
        <v>409</v>
      </c>
      <c r="C16" s="1136" t="s">
        <v>702</v>
      </c>
      <c r="D16" s="1149" t="str">
        <f>'Critères '!D60</f>
        <v>Choix de Véracité</v>
      </c>
      <c r="E16" s="1147" t="str">
        <f>IFERROR(VLOOKUP(D16,'Page accueil'!$A$27:$C$33,2),"")</f>
        <v>Taux</v>
      </c>
      <c r="F16" s="1152"/>
      <c r="G16" s="1152"/>
      <c r="H16" s="1152"/>
      <c r="I16" s="1152"/>
    </row>
    <row r="17" spans="1:9" ht="20">
      <c r="A17" s="1136" t="s">
        <v>168</v>
      </c>
      <c r="B17" s="1153" t="s">
        <v>411</v>
      </c>
      <c r="C17" s="1136" t="s">
        <v>702</v>
      </c>
      <c r="D17" s="1149" t="str">
        <f>'Critères '!D61</f>
        <v>Choix de Véracité</v>
      </c>
      <c r="E17" s="1147" t="str">
        <f>IFERROR(VLOOKUP(D17,'Page accueil'!$A$27:$C$33,2),"")</f>
        <v>Taux</v>
      </c>
      <c r="F17" s="1152"/>
      <c r="G17" s="1152"/>
      <c r="H17" s="1152"/>
      <c r="I17" s="1152"/>
    </row>
    <row r="18" spans="1:9" ht="20">
      <c r="A18" s="1136" t="s">
        <v>168</v>
      </c>
      <c r="B18" s="1153" t="s">
        <v>412</v>
      </c>
      <c r="C18" s="1136" t="s">
        <v>702</v>
      </c>
      <c r="D18" s="1149" t="str">
        <f>'Critères '!D62</f>
        <v>Choix de Véracité</v>
      </c>
      <c r="E18" s="1147" t="str">
        <f>IFERROR(VLOOKUP(D18,'Page accueil'!$A$27:$C$33,2),"")</f>
        <v>Taux</v>
      </c>
      <c r="F18" s="1152"/>
      <c r="G18" s="1152"/>
      <c r="H18" s="1152"/>
      <c r="I18" s="1152"/>
    </row>
    <row r="19" spans="1:9" ht="30">
      <c r="A19" s="1136" t="s">
        <v>168</v>
      </c>
      <c r="B19" s="1153" t="s">
        <v>413</v>
      </c>
      <c r="C19" s="1136" t="s">
        <v>702</v>
      </c>
      <c r="D19" s="1149" t="str">
        <f>'Critères '!D63</f>
        <v>Choix de Véracité</v>
      </c>
      <c r="E19" s="1147" t="str">
        <f>IFERROR(VLOOKUP(D19,'Page accueil'!$A$27:$C$33,2),"")</f>
        <v>Taux</v>
      </c>
      <c r="F19" s="1152"/>
      <c r="G19" s="1152"/>
      <c r="H19" s="1152"/>
      <c r="I19" s="1152"/>
    </row>
    <row r="20" spans="1:9" ht="30">
      <c r="A20" s="1136" t="s">
        <v>168</v>
      </c>
      <c r="B20" s="1153" t="s">
        <v>414</v>
      </c>
      <c r="C20" s="1136" t="s">
        <v>702</v>
      </c>
      <c r="D20" s="1149" t="str">
        <f>'Critères '!D64</f>
        <v>Choix de Véracité</v>
      </c>
      <c r="E20" s="1147" t="str">
        <f>IFERROR(VLOOKUP(D20,'Page accueil'!$A$27:$C$33,2),"")</f>
        <v>Taux</v>
      </c>
      <c r="F20" s="1152"/>
      <c r="G20" s="1152"/>
      <c r="H20" s="1152"/>
      <c r="I20" s="1152"/>
    </row>
    <row r="21" spans="1:9">
      <c r="A21" s="1139" t="s">
        <v>167</v>
      </c>
      <c r="B21" s="1154" t="str">
        <f>'Estim. ISO 9001'!$B$126</f>
        <v>Système de management de la qualité et ses processus</v>
      </c>
      <c r="C21" s="1139" t="s">
        <v>86</v>
      </c>
      <c r="D21" s="1141" t="str">
        <f>IFERROR(VLOOKUP(E21,'Page accueil'!$A$36:$E$40,3),"")</f>
        <v>Insuffisant</v>
      </c>
      <c r="E21" s="1140">
        <f>IFERROR(SUM(E22:E33)/COUNTA(E22:E33),"")</f>
        <v>0</v>
      </c>
    </row>
    <row r="22" spans="1:9" ht="30">
      <c r="A22" s="1150" t="s">
        <v>357</v>
      </c>
      <c r="B22" s="1151" t="s">
        <v>356</v>
      </c>
      <c r="C22" s="1150" t="s">
        <v>87</v>
      </c>
      <c r="D22" s="1149" t="str">
        <f>'Critères '!D19</f>
        <v>Choix de Véracité</v>
      </c>
      <c r="E22" s="1147" t="str">
        <f>IFERROR(VLOOKUP(D22,'Page accueil'!$A$27:$C$33,2),"")</f>
        <v>Taux</v>
      </c>
      <c r="F22" s="1152"/>
      <c r="G22" s="1152"/>
      <c r="H22" s="1152"/>
      <c r="I22" s="1152"/>
    </row>
    <row r="23" spans="1:9" ht="20">
      <c r="A23" s="1150" t="s">
        <v>360</v>
      </c>
      <c r="B23" s="1151" t="s">
        <v>359</v>
      </c>
      <c r="C23" s="1150" t="s">
        <v>358</v>
      </c>
      <c r="D23" s="1149" t="str">
        <f>'Critères '!D22</f>
        <v>Choix de Véracité</v>
      </c>
      <c r="E23" s="1147" t="str">
        <f>IFERROR(VLOOKUP(D23,'Page accueil'!$A$27:$C$33,2),"")</f>
        <v>Taux</v>
      </c>
      <c r="F23" s="1152"/>
      <c r="G23" s="1152"/>
      <c r="H23" s="1152"/>
      <c r="I23" s="1152"/>
    </row>
    <row r="24" spans="1:9" ht="20">
      <c r="A24" s="1150" t="s">
        <v>363</v>
      </c>
      <c r="B24" s="1151" t="s">
        <v>362</v>
      </c>
      <c r="C24" s="1150" t="s">
        <v>361</v>
      </c>
      <c r="D24" s="1149" t="str">
        <f>'Critères '!D23</f>
        <v>Choix de Véracité</v>
      </c>
      <c r="E24" s="1147" t="str">
        <f>IFERROR(VLOOKUP(D24,'Page accueil'!$A$27:$C$33,2),"")</f>
        <v>Taux</v>
      </c>
      <c r="F24" s="1152"/>
      <c r="G24" s="1152"/>
      <c r="H24" s="1152"/>
      <c r="I24" s="1152"/>
    </row>
    <row r="25" spans="1:9">
      <c r="A25" s="1150" t="s">
        <v>366</v>
      </c>
      <c r="B25" s="1151" t="s">
        <v>365</v>
      </c>
      <c r="C25" s="1150" t="s">
        <v>364</v>
      </c>
      <c r="D25" s="1149" t="str">
        <f>'Critères '!D24</f>
        <v>Choix de Véracité</v>
      </c>
      <c r="E25" s="1147" t="str">
        <f>IFERROR(VLOOKUP(D25,'Page accueil'!$A$27:$C$33,2),"")</f>
        <v>Taux</v>
      </c>
      <c r="F25" s="1152"/>
      <c r="G25" s="1152"/>
      <c r="H25" s="1152"/>
      <c r="I25" s="1152"/>
    </row>
    <row r="26" spans="1:9" ht="40">
      <c r="A26" s="1150" t="s">
        <v>369</v>
      </c>
      <c r="B26" s="1151" t="s">
        <v>368</v>
      </c>
      <c r="C26" s="1150" t="s">
        <v>367</v>
      </c>
      <c r="D26" s="1149" t="str">
        <f>'Critères '!D25</f>
        <v>Choix de Véracité</v>
      </c>
      <c r="E26" s="1147" t="str">
        <f>IFERROR(VLOOKUP(D26,'Page accueil'!$A$27:$C$33,2),"")</f>
        <v>Taux</v>
      </c>
      <c r="F26" s="1152"/>
      <c r="G26" s="1152"/>
      <c r="H26" s="1152"/>
      <c r="I26" s="1152"/>
    </row>
    <row r="27" spans="1:9" ht="40">
      <c r="A27" s="1150" t="s">
        <v>372</v>
      </c>
      <c r="B27" s="1151" t="s">
        <v>371</v>
      </c>
      <c r="C27" s="1150" t="s">
        <v>370</v>
      </c>
      <c r="D27" s="1149" t="str">
        <f>'Critères '!D26</f>
        <v>Choix de Véracité</v>
      </c>
      <c r="E27" s="1147" t="str">
        <f>IFERROR(VLOOKUP(D27,'Page accueil'!$A$27:$C$33,2),"")</f>
        <v>Taux</v>
      </c>
      <c r="F27" s="1152"/>
      <c r="G27" s="1152"/>
      <c r="H27" s="1152"/>
      <c r="I27" s="1152"/>
    </row>
    <row r="28" spans="1:9" ht="40">
      <c r="A28" s="1150" t="s">
        <v>375</v>
      </c>
      <c r="B28" s="1151" t="s">
        <v>374</v>
      </c>
      <c r="C28" s="1150" t="s">
        <v>373</v>
      </c>
      <c r="D28" s="1149" t="str">
        <f>'Critères '!D27</f>
        <v>Choix de Véracité</v>
      </c>
      <c r="E28" s="1147" t="str">
        <f>IFERROR(VLOOKUP(D28,'Page accueil'!$A$27:$C$33,2),"")</f>
        <v>Taux</v>
      </c>
      <c r="F28" s="1152"/>
      <c r="G28" s="1152"/>
      <c r="H28" s="1152"/>
      <c r="I28" s="1152"/>
    </row>
    <row r="29" spans="1:9" ht="30">
      <c r="A29" s="1150" t="s">
        <v>378</v>
      </c>
      <c r="B29" s="1151" t="s">
        <v>377</v>
      </c>
      <c r="C29" s="1150" t="s">
        <v>376</v>
      </c>
      <c r="D29" s="1149" t="str">
        <f>'Critères '!D28</f>
        <v>Choix de Véracité</v>
      </c>
      <c r="E29" s="1147" t="str">
        <f>IFERROR(VLOOKUP(D29,'Page accueil'!$A$27:$C$33,2),"")</f>
        <v>Taux</v>
      </c>
      <c r="F29" s="1152"/>
      <c r="G29" s="1152"/>
      <c r="H29" s="1152"/>
      <c r="I29" s="1152"/>
    </row>
    <row r="30" spans="1:9" ht="30">
      <c r="A30" s="1150" t="s">
        <v>381</v>
      </c>
      <c r="B30" s="1151" t="s">
        <v>380</v>
      </c>
      <c r="C30" s="1150" t="s">
        <v>379</v>
      </c>
      <c r="D30" s="1149" t="str">
        <f>'Critères '!D29</f>
        <v>Choix de Véracité</v>
      </c>
      <c r="E30" s="1147" t="str">
        <f>IFERROR(VLOOKUP(D30,'Page accueil'!$A$27:$C$33,2),"")</f>
        <v>Taux</v>
      </c>
      <c r="F30" s="1152"/>
      <c r="G30" s="1152"/>
      <c r="H30" s="1152"/>
      <c r="I30" s="1152"/>
    </row>
    <row r="31" spans="1:9">
      <c r="A31" s="1136" t="s">
        <v>386</v>
      </c>
      <c r="B31" s="1153" t="s">
        <v>385</v>
      </c>
      <c r="C31" s="1136" t="s">
        <v>702</v>
      </c>
      <c r="D31" s="1146" t="str">
        <f>'Critères '!D37</f>
        <v>Choix de Véracité</v>
      </c>
      <c r="E31" s="1147" t="str">
        <f>IFERROR(VLOOKUP(D31,'Page accueil'!$A$27:$C$33,2),"")</f>
        <v>Taux</v>
      </c>
      <c r="F31" s="1152"/>
      <c r="G31" s="1152"/>
      <c r="H31" s="1152"/>
      <c r="I31" s="1152"/>
    </row>
    <row r="32" spans="1:9">
      <c r="A32" s="1136" t="s">
        <v>388</v>
      </c>
      <c r="B32" s="1153" t="s">
        <v>808</v>
      </c>
      <c r="C32" s="1136" t="s">
        <v>702</v>
      </c>
      <c r="D32" s="1146" t="str">
        <f>'Critères '!D38</f>
        <v>Choix de Véracité</v>
      </c>
      <c r="E32" s="1147" t="str">
        <f>IFERROR(VLOOKUP(D32,'Page accueil'!$A$27:$C$33,2),"")</f>
        <v>Taux</v>
      </c>
      <c r="F32" s="1152"/>
      <c r="G32" s="1152"/>
      <c r="H32" s="1152"/>
      <c r="I32" s="1152"/>
    </row>
    <row r="33" spans="1:9" ht="20">
      <c r="A33" s="1150" t="s">
        <v>357</v>
      </c>
      <c r="B33" s="1151" t="s">
        <v>404</v>
      </c>
      <c r="C33" s="1150" t="s">
        <v>403</v>
      </c>
      <c r="D33" s="1149" t="str">
        <f>'Critères '!D56</f>
        <v>Choix de Véracité</v>
      </c>
      <c r="E33" s="1147" t="str">
        <f>IFERROR(VLOOKUP(D33,'Page accueil'!$A$27:$C$33,2),"")</f>
        <v>Taux</v>
      </c>
      <c r="F33" s="1152"/>
      <c r="G33" s="1152"/>
      <c r="H33" s="1152"/>
      <c r="I33" s="1152"/>
    </row>
    <row r="34" spans="1:9">
      <c r="A34" s="1139">
        <v>5</v>
      </c>
      <c r="B34" s="1137" t="str">
        <f>'Estim. ISO 9001'!$A$127</f>
        <v>Art 5 : Leadership</v>
      </c>
      <c r="C34" s="1139">
        <v>5</v>
      </c>
      <c r="D34" s="1141" t="str">
        <f>IFERROR(VLOOKUP(E34,'Page accueil'!$A$36:$E$40,3),"")</f>
        <v>Insuffisant</v>
      </c>
      <c r="E34" s="1140">
        <f>IFERROR((E35+E51+E58)/3,"")</f>
        <v>0</v>
      </c>
      <c r="F34" s="1152"/>
      <c r="G34" s="1152"/>
      <c r="H34" s="1152"/>
      <c r="I34" s="1152"/>
    </row>
    <row r="35" spans="1:9">
      <c r="A35" s="1139" t="s">
        <v>5</v>
      </c>
      <c r="B35" s="1155" t="str">
        <f>'Estim. ISO 9001'!$B$128</f>
        <v>Leadership et engagement</v>
      </c>
      <c r="C35" s="1139" t="s">
        <v>5</v>
      </c>
      <c r="D35" s="1141" t="str">
        <f>IFERROR(VLOOKUP(E35,'Page accueil'!$A$36:$E$40,3),"")</f>
        <v>Insuffisant</v>
      </c>
      <c r="E35" s="1140">
        <f>IFERROR(SUM(E36:E46,E48:E50)/COUNTA(E36:E50),"")</f>
        <v>0</v>
      </c>
      <c r="F35" s="1152"/>
      <c r="G35" s="1152"/>
      <c r="H35" s="1152"/>
      <c r="I35" s="1152"/>
    </row>
    <row r="36" spans="1:9" ht="20">
      <c r="A36" s="1150" t="s">
        <v>171</v>
      </c>
      <c r="B36" s="1156" t="s">
        <v>465</v>
      </c>
      <c r="C36" s="1150" t="s">
        <v>5</v>
      </c>
      <c r="D36" s="1149" t="str">
        <f>'Critères '!D97</f>
        <v>Choix de Véracité</v>
      </c>
      <c r="E36" s="1147" t="str">
        <f>IFERROR(VLOOKUP(D36,'Page accueil'!$A$27:$C$33,2),"")</f>
        <v>Taux</v>
      </c>
      <c r="F36" s="1152"/>
      <c r="G36" s="1152"/>
      <c r="H36" s="1152"/>
      <c r="I36" s="1152"/>
    </row>
    <row r="37" spans="1:9" ht="30">
      <c r="A37" s="1150" t="s">
        <v>468</v>
      </c>
      <c r="B37" s="1151" t="s">
        <v>467</v>
      </c>
      <c r="C37" s="1150" t="s">
        <v>466</v>
      </c>
      <c r="D37" s="1149" t="str">
        <f>'Critères '!D98</f>
        <v>Choix de Véracité</v>
      </c>
      <c r="E37" s="1147" t="str">
        <f>IFERROR(VLOOKUP(D37,'Page accueil'!$A$27:$C$33,2),"")</f>
        <v>Taux</v>
      </c>
      <c r="F37" s="1152"/>
      <c r="G37" s="1152"/>
      <c r="H37" s="1152"/>
      <c r="I37" s="1152"/>
    </row>
    <row r="38" spans="1:9" ht="20">
      <c r="A38" s="1150" t="s">
        <v>471</v>
      </c>
      <c r="B38" s="1151" t="s">
        <v>470</v>
      </c>
      <c r="C38" s="1150" t="s">
        <v>469</v>
      </c>
      <c r="D38" s="1149" t="str">
        <f>'Critères '!D99</f>
        <v>Choix de Véracité</v>
      </c>
      <c r="E38" s="1147" t="str">
        <f>IFERROR(VLOOKUP(D38,'Page accueil'!$A$27:$C$33,2),"")</f>
        <v>Taux</v>
      </c>
      <c r="F38" s="1152"/>
      <c r="G38" s="1152"/>
      <c r="H38" s="1152"/>
      <c r="I38" s="1152"/>
    </row>
    <row r="39" spans="1:9" ht="20">
      <c r="A39" s="1150" t="s">
        <v>474</v>
      </c>
      <c r="B39" s="1151" t="s">
        <v>473</v>
      </c>
      <c r="C39" s="1150" t="s">
        <v>472</v>
      </c>
      <c r="D39" s="1149" t="str">
        <f>'Critères '!D100</f>
        <v>Choix de Véracité</v>
      </c>
      <c r="E39" s="1147" t="str">
        <f>IFERROR(VLOOKUP(D39,'Page accueil'!$A$27:$C$33,2),"")</f>
        <v>Taux</v>
      </c>
      <c r="F39" s="1152"/>
      <c r="G39" s="1152"/>
      <c r="H39" s="1152"/>
      <c r="I39" s="1152"/>
    </row>
    <row r="40" spans="1:9">
      <c r="A40" s="1136" t="s">
        <v>477</v>
      </c>
      <c r="B40" s="1153" t="s">
        <v>476</v>
      </c>
      <c r="C40" s="1136" t="s">
        <v>702</v>
      </c>
      <c r="D40" s="1149" t="str">
        <f>'Critères '!D102</f>
        <v>Choix de Véracité</v>
      </c>
      <c r="E40" s="1147" t="str">
        <f>IFERROR(VLOOKUP(D40,'Page accueil'!$A$27:$C$33,2),"")</f>
        <v>Taux</v>
      </c>
      <c r="F40" s="1152"/>
      <c r="G40" s="1152"/>
      <c r="H40" s="1152"/>
      <c r="I40" s="1152"/>
    </row>
    <row r="41" spans="1:9" ht="20">
      <c r="A41" s="1150" t="s">
        <v>480</v>
      </c>
      <c r="B41" s="1151" t="s">
        <v>479</v>
      </c>
      <c r="C41" s="1150" t="s">
        <v>478</v>
      </c>
      <c r="D41" s="1149" t="str">
        <f>'Critères '!D103</f>
        <v>Choix de Véracité</v>
      </c>
      <c r="E41" s="1147" t="str">
        <f>IFERROR(VLOOKUP(D41,'Page accueil'!$A$27:$C$33,2),"")</f>
        <v>Taux</v>
      </c>
      <c r="F41" s="1152"/>
      <c r="G41" s="1152"/>
      <c r="H41" s="1152"/>
      <c r="I41" s="1152"/>
    </row>
    <row r="42" spans="1:9" ht="20">
      <c r="A42" s="1136" t="s">
        <v>482</v>
      </c>
      <c r="B42" s="1153" t="s">
        <v>481</v>
      </c>
      <c r="C42" s="1136" t="s">
        <v>702</v>
      </c>
      <c r="D42" s="1149" t="str">
        <f>'Critères '!D104</f>
        <v>Choix de Véracité</v>
      </c>
      <c r="E42" s="1147" t="str">
        <f>IFERROR(VLOOKUP(D42,'Page accueil'!$A$27:$C$33,2),"")</f>
        <v>Taux</v>
      </c>
      <c r="F42" s="1152"/>
      <c r="G42" s="1152"/>
      <c r="H42" s="1152"/>
      <c r="I42" s="1152"/>
    </row>
    <row r="43" spans="1:9">
      <c r="A43" s="1136" t="s">
        <v>484</v>
      </c>
      <c r="B43" s="1153" t="s">
        <v>483</v>
      </c>
      <c r="C43" s="1136" t="s">
        <v>702</v>
      </c>
      <c r="D43" s="1149" t="str">
        <f>'Critères '!D105</f>
        <v>Choix de Véracité</v>
      </c>
      <c r="E43" s="1147" t="str">
        <f>IFERROR(VLOOKUP(D43,'Page accueil'!$A$27:$C$33,2),"")</f>
        <v>Taux</v>
      </c>
      <c r="F43" s="1152"/>
      <c r="G43" s="1152"/>
      <c r="H43" s="1152"/>
      <c r="I43" s="1152"/>
    </row>
    <row r="44" spans="1:9" ht="20">
      <c r="A44" s="1136" t="s">
        <v>486</v>
      </c>
      <c r="B44" s="1153" t="s">
        <v>485</v>
      </c>
      <c r="C44" s="1136" t="s">
        <v>702</v>
      </c>
      <c r="D44" s="1149" t="str">
        <f>'Critères '!D106</f>
        <v>Choix de Véracité</v>
      </c>
      <c r="E44" s="1147" t="str">
        <f>IFERROR(VLOOKUP(D44,'Page accueil'!$A$27:$C$33,2),"")</f>
        <v>Taux</v>
      </c>
      <c r="F44" s="1152"/>
      <c r="G44" s="1152"/>
      <c r="H44" s="1152"/>
      <c r="I44" s="1152"/>
    </row>
    <row r="45" spans="1:9">
      <c r="A45" s="1136" t="s">
        <v>488</v>
      </c>
      <c r="B45" s="1153" t="s">
        <v>487</v>
      </c>
      <c r="C45" s="1136" t="s">
        <v>702</v>
      </c>
      <c r="D45" s="1149" t="str">
        <f>'Critères '!D107</f>
        <v>Choix de Véracité</v>
      </c>
      <c r="E45" s="1147" t="str">
        <f>IFERROR(VLOOKUP(D45,'Page accueil'!$A$27:$C$33,2),"")</f>
        <v>Taux</v>
      </c>
      <c r="F45" s="1152"/>
      <c r="G45" s="1152"/>
      <c r="H45" s="1152"/>
      <c r="I45" s="1152"/>
    </row>
    <row r="46" spans="1:9" ht="20">
      <c r="A46" s="1136" t="s">
        <v>489</v>
      </c>
      <c r="B46" s="1153" t="s">
        <v>843</v>
      </c>
      <c r="C46" s="1136" t="s">
        <v>702</v>
      </c>
      <c r="D46" s="1149" t="str">
        <f>'Critères '!D108</f>
        <v>Choix de Véracité</v>
      </c>
      <c r="E46" s="1147" t="str">
        <f>IFERROR(VLOOKUP(D46,'Page accueil'!$A$27:$C$33,2),"")</f>
        <v>Taux</v>
      </c>
      <c r="F46" s="1152"/>
      <c r="G46" s="1152"/>
      <c r="H46" s="1152"/>
      <c r="I46" s="1152"/>
    </row>
    <row r="47" spans="1:9">
      <c r="A47" s="1139" t="s">
        <v>172</v>
      </c>
      <c r="B47" s="1157" t="s">
        <v>638</v>
      </c>
      <c r="C47" s="1139" t="s">
        <v>6</v>
      </c>
      <c r="D47" s="1158"/>
      <c r="E47" s="1158"/>
      <c r="F47" s="1152"/>
      <c r="G47" s="1152"/>
      <c r="H47" s="1152"/>
      <c r="I47" s="1152"/>
    </row>
    <row r="48" spans="1:9" ht="30">
      <c r="A48" s="1150" t="s">
        <v>172</v>
      </c>
      <c r="B48" s="1151" t="s">
        <v>851</v>
      </c>
      <c r="C48" s="1150" t="s">
        <v>6</v>
      </c>
      <c r="D48" s="1149" t="str">
        <f>'Critères '!D110</f>
        <v>Choix de Véracité</v>
      </c>
      <c r="E48" s="1147" t="str">
        <f>IFERROR(VLOOKUP(D48,'Page accueil'!$A$27:$C$33,2),"")</f>
        <v>Taux</v>
      </c>
      <c r="F48" s="1152"/>
      <c r="G48" s="1152"/>
      <c r="H48" s="1152"/>
      <c r="I48" s="1152"/>
    </row>
    <row r="49" spans="1:9" ht="30">
      <c r="A49" s="1136" t="s">
        <v>490</v>
      </c>
      <c r="B49" s="1153" t="s">
        <v>1328</v>
      </c>
      <c r="C49" s="1136" t="s">
        <v>702</v>
      </c>
      <c r="D49" s="1149" t="str">
        <f>'Critères '!D111</f>
        <v>Choix de Véracité</v>
      </c>
      <c r="E49" s="1147" t="str">
        <f>IFERROR(VLOOKUP(D49,'Page accueil'!$A$27:$C$33,2),"")</f>
        <v>Taux</v>
      </c>
      <c r="F49" s="1152"/>
      <c r="G49" s="1152"/>
      <c r="H49" s="1152"/>
      <c r="I49" s="1152"/>
    </row>
    <row r="50" spans="1:9" ht="20">
      <c r="A50" s="1136" t="s">
        <v>492</v>
      </c>
      <c r="B50" s="1153" t="s">
        <v>491</v>
      </c>
      <c r="C50" s="1136" t="s">
        <v>702</v>
      </c>
      <c r="D50" s="1149" t="str">
        <f>'Critères '!D112</f>
        <v>Choix de Véracité</v>
      </c>
      <c r="E50" s="1147" t="str">
        <f>IFERROR(VLOOKUP(D50,'Page accueil'!$A$27:$C$33,2),"")</f>
        <v>Taux</v>
      </c>
      <c r="F50" s="1152"/>
      <c r="G50" s="1152"/>
      <c r="H50" s="1152"/>
      <c r="I50" s="1152"/>
    </row>
    <row r="51" spans="1:9">
      <c r="A51" s="1137" t="s">
        <v>6</v>
      </c>
      <c r="B51" s="1155" t="str">
        <f>'Estim. ISO 9001'!$B$129</f>
        <v>Politique</v>
      </c>
      <c r="C51" s="1137" t="s">
        <v>7</v>
      </c>
      <c r="D51" s="1141" t="str">
        <f>IFERROR(VLOOKUP(E51,'Page accueil'!$A$36:$E$40,3),"")</f>
        <v>Insuffisant</v>
      </c>
      <c r="E51" s="1140">
        <f>IFERROR(SUM(E52:E57)/COUNTA(E52:E57),"")</f>
        <v>0</v>
      </c>
      <c r="F51" s="1152"/>
      <c r="G51" s="1152"/>
      <c r="H51" s="1152"/>
      <c r="I51" s="1152"/>
    </row>
    <row r="52" spans="1:9" ht="20">
      <c r="A52" s="1150" t="s">
        <v>495</v>
      </c>
      <c r="B52" s="1151" t="s">
        <v>494</v>
      </c>
      <c r="C52" s="1150" t="s">
        <v>493</v>
      </c>
      <c r="D52" s="1149" t="str">
        <f>'Critères '!D114</f>
        <v>Choix de Véracité</v>
      </c>
      <c r="E52" s="1147" t="str">
        <f>IFERROR(VLOOKUP(D52,'Page accueil'!$A$27:$C$33,2),"")</f>
        <v>Taux</v>
      </c>
      <c r="F52" s="1152"/>
      <c r="G52" s="1152"/>
      <c r="H52" s="1152"/>
      <c r="I52" s="1152"/>
    </row>
    <row r="53" spans="1:9" ht="20">
      <c r="A53" s="1150" t="s">
        <v>498</v>
      </c>
      <c r="B53" s="1151" t="s">
        <v>497</v>
      </c>
      <c r="C53" s="1150" t="s">
        <v>496</v>
      </c>
      <c r="D53" s="1149" t="str">
        <f>'Critères '!D115</f>
        <v>Choix de Véracité</v>
      </c>
      <c r="E53" s="1147" t="str">
        <f>IFERROR(VLOOKUP(D53,'Page accueil'!$A$27:$C$33,2),"")</f>
        <v>Taux</v>
      </c>
      <c r="F53" s="1152"/>
      <c r="G53" s="1152"/>
      <c r="H53" s="1152"/>
      <c r="I53" s="1152"/>
    </row>
    <row r="54" spans="1:9" ht="20">
      <c r="A54" s="1150" t="s">
        <v>501</v>
      </c>
      <c r="B54" s="1151" t="s">
        <v>500</v>
      </c>
      <c r="C54" s="1150" t="s">
        <v>499</v>
      </c>
      <c r="D54" s="1149" t="str">
        <f>'Critères '!D116</f>
        <v>Choix de Véracité</v>
      </c>
      <c r="E54" s="1147" t="str">
        <f>IFERROR(VLOOKUP(D54,'Page accueil'!$A$27:$C$33,2),"")</f>
        <v>Taux</v>
      </c>
      <c r="F54" s="1152"/>
      <c r="G54" s="1152"/>
      <c r="H54" s="1152"/>
      <c r="I54" s="1152"/>
    </row>
    <row r="55" spans="1:9">
      <c r="A55" s="1136" t="s">
        <v>503</v>
      </c>
      <c r="B55" s="1153" t="s">
        <v>502</v>
      </c>
      <c r="C55" s="1136" t="s">
        <v>702</v>
      </c>
      <c r="D55" s="1149" t="str">
        <f>'Critères '!D117</f>
        <v>Choix de Véracité</v>
      </c>
      <c r="E55" s="1147" t="str">
        <f>IFERROR(VLOOKUP(D55,'Page accueil'!$A$27:$C$33,2),"")</f>
        <v>Taux</v>
      </c>
      <c r="F55" s="1152"/>
      <c r="G55" s="1152"/>
      <c r="H55" s="1152"/>
      <c r="I55" s="1152"/>
    </row>
    <row r="56" spans="1:9">
      <c r="A56" s="1150" t="s">
        <v>506</v>
      </c>
      <c r="B56" s="1151" t="s">
        <v>505</v>
      </c>
      <c r="C56" s="1150" t="s">
        <v>504</v>
      </c>
      <c r="D56" s="1149" t="str">
        <f>'Critères '!D118</f>
        <v>Choix de Véracité</v>
      </c>
      <c r="E56" s="1147" t="str">
        <f>IFERROR(VLOOKUP(D56,'Page accueil'!$A$27:$C$33,2),"")</f>
        <v>Taux</v>
      </c>
      <c r="F56" s="1152"/>
      <c r="G56" s="1152"/>
      <c r="H56" s="1152"/>
      <c r="I56" s="1152"/>
    </row>
    <row r="57" spans="1:9">
      <c r="A57" s="1136" t="s">
        <v>508</v>
      </c>
      <c r="B57" s="1153" t="s">
        <v>507</v>
      </c>
      <c r="C57" s="1136" t="s">
        <v>702</v>
      </c>
      <c r="D57" s="1149" t="str">
        <f>'Critères '!D119</f>
        <v>Choix de Véracité</v>
      </c>
      <c r="E57" s="1147" t="str">
        <f>IFERROR(VLOOKUP(D57,'Page accueil'!$A$27:$C$33,2),"")</f>
        <v>Taux</v>
      </c>
      <c r="F57" s="1152"/>
      <c r="G57" s="1152"/>
      <c r="H57" s="1152"/>
      <c r="I57" s="1152"/>
    </row>
    <row r="58" spans="1:9">
      <c r="A58" s="1137" t="s">
        <v>7</v>
      </c>
      <c r="B58" s="1143" t="str">
        <f>'Estim. ISO 9001'!$B$130</f>
        <v>Rôles, responsabilités et autorités au sein de l'organisme</v>
      </c>
      <c r="C58" s="1139"/>
      <c r="D58" s="1141" t="str">
        <f>IFERROR(VLOOKUP(E58,'Page accueil'!$A$36:$E$40,3),"")</f>
        <v>Insuffisant</v>
      </c>
      <c r="E58" s="1140">
        <f>IFERROR(SUM(E59:E69)/COUNTA(E59:E69),"")</f>
        <v>0</v>
      </c>
      <c r="F58" s="1152"/>
      <c r="G58" s="1152"/>
      <c r="H58" s="1152"/>
      <c r="I58" s="1152"/>
    </row>
    <row r="59" spans="1:9" ht="20">
      <c r="A59" s="1150" t="s">
        <v>7</v>
      </c>
      <c r="B59" s="1151" t="s">
        <v>546</v>
      </c>
      <c r="C59" s="1150" t="s">
        <v>11</v>
      </c>
      <c r="D59" s="1149" t="str">
        <f>'Critères '!D147</f>
        <v>Choix de Véracité</v>
      </c>
      <c r="E59" s="1147" t="str">
        <f>IFERROR(VLOOKUP(D59,'Page accueil'!$A$27:$C$33,2),"")</f>
        <v>Taux</v>
      </c>
      <c r="F59" s="1152"/>
      <c r="G59" s="1152"/>
      <c r="H59" s="1152"/>
      <c r="I59" s="1152"/>
    </row>
    <row r="60" spans="1:9" ht="20">
      <c r="A60" s="1136" t="s">
        <v>548</v>
      </c>
      <c r="B60" s="1153" t="s">
        <v>1329</v>
      </c>
      <c r="C60" s="1136" t="s">
        <v>702</v>
      </c>
      <c r="D60" s="1149" t="str">
        <f>'Critères '!D149</f>
        <v>Choix de Véracité</v>
      </c>
      <c r="E60" s="1147" t="str">
        <f>IFERROR(VLOOKUP(D60,'Page accueil'!$A$27:$C$33,2),"")</f>
        <v>Taux</v>
      </c>
      <c r="F60" s="1152"/>
      <c r="G60" s="1152"/>
      <c r="H60" s="1152"/>
      <c r="I60" s="1152"/>
    </row>
    <row r="61" spans="1:9" ht="20">
      <c r="A61" s="1136" t="s">
        <v>499</v>
      </c>
      <c r="B61" s="1153" t="s">
        <v>549</v>
      </c>
      <c r="C61" s="1136" t="s">
        <v>702</v>
      </c>
      <c r="D61" s="1149" t="str">
        <f>'Critères '!D150</f>
        <v>Choix de Véracité</v>
      </c>
      <c r="E61" s="1147" t="str">
        <f>IFERROR(VLOOKUP(D61,'Page accueil'!$A$27:$C$33,2),"")</f>
        <v>Taux</v>
      </c>
      <c r="F61" s="1152"/>
      <c r="G61" s="1152"/>
      <c r="H61" s="1152"/>
      <c r="I61" s="1152"/>
    </row>
    <row r="62" spans="1:9" ht="20">
      <c r="A62" s="1136" t="s">
        <v>496</v>
      </c>
      <c r="B62" s="1153" t="s">
        <v>550</v>
      </c>
      <c r="C62" s="1136" t="s">
        <v>702</v>
      </c>
      <c r="D62" s="1149" t="str">
        <f>'Critères '!D151</f>
        <v>Choix de Véracité</v>
      </c>
      <c r="E62" s="1147" t="str">
        <f>IFERROR(VLOOKUP(D62,'Page accueil'!$A$27:$C$33,2),"")</f>
        <v>Taux</v>
      </c>
      <c r="F62" s="1152"/>
      <c r="G62" s="1152"/>
      <c r="H62" s="1152"/>
      <c r="I62" s="1152"/>
    </row>
    <row r="63" spans="1:9" ht="20">
      <c r="A63" s="1136" t="s">
        <v>504</v>
      </c>
      <c r="B63" s="1153" t="s">
        <v>551</v>
      </c>
      <c r="C63" s="1136" t="s">
        <v>702</v>
      </c>
      <c r="D63" s="1149" t="str">
        <f>'Critères '!D152</f>
        <v>Choix de Véracité</v>
      </c>
      <c r="E63" s="1147" t="str">
        <f>IFERROR(VLOOKUP(D63,'Page accueil'!$A$27:$C$33,2),"")</f>
        <v>Taux</v>
      </c>
      <c r="F63" s="1152"/>
      <c r="G63" s="1152"/>
      <c r="H63" s="1152"/>
      <c r="I63" s="1152"/>
    </row>
    <row r="64" spans="1:9" ht="30">
      <c r="A64" s="1136" t="s">
        <v>509</v>
      </c>
      <c r="B64" s="1153" t="s">
        <v>552</v>
      </c>
      <c r="C64" s="1136" t="s">
        <v>702</v>
      </c>
      <c r="D64" s="1149" t="str">
        <f>'Critères '!D153</f>
        <v>Choix de Véracité</v>
      </c>
      <c r="E64" s="1147" t="str">
        <f>IFERROR(VLOOKUP(D64,'Page accueil'!$A$27:$C$33,2),"")</f>
        <v>Taux</v>
      </c>
      <c r="F64" s="1152"/>
      <c r="G64" s="1152"/>
      <c r="H64" s="1152"/>
      <c r="I64" s="1152"/>
    </row>
    <row r="65" spans="1:9" ht="30">
      <c r="A65" s="1150" t="s">
        <v>548</v>
      </c>
      <c r="B65" s="1151" t="s">
        <v>553</v>
      </c>
      <c r="C65" s="1150" t="s">
        <v>12</v>
      </c>
      <c r="D65" s="1149" t="str">
        <f>'Critères '!D154</f>
        <v>Choix de Véracité</v>
      </c>
      <c r="E65" s="1147" t="str">
        <f>IFERROR(VLOOKUP(D65,'Page accueil'!$A$27:$C$33,2),"")</f>
        <v>Taux</v>
      </c>
      <c r="F65" s="1152"/>
      <c r="G65" s="1152"/>
      <c r="H65" s="1152"/>
      <c r="I65" s="1152"/>
    </row>
    <row r="66" spans="1:9" ht="20">
      <c r="A66" s="1150" t="s">
        <v>499</v>
      </c>
      <c r="B66" s="1151" t="s">
        <v>555</v>
      </c>
      <c r="C66" s="1150" t="s">
        <v>554</v>
      </c>
      <c r="D66" s="1149" t="str">
        <f>'Critères '!D155</f>
        <v>Choix de Véracité</v>
      </c>
      <c r="E66" s="1147" t="str">
        <f>IFERROR(VLOOKUP(D66,'Page accueil'!$A$27:$C$33,2),"")</f>
        <v>Taux</v>
      </c>
      <c r="F66" s="1152"/>
      <c r="G66" s="1152"/>
      <c r="H66" s="1152"/>
      <c r="I66" s="1152"/>
    </row>
    <row r="67" spans="1:9" ht="20">
      <c r="A67" s="1150" t="s">
        <v>496</v>
      </c>
      <c r="B67" s="1151" t="s">
        <v>550</v>
      </c>
      <c r="C67" s="1150" t="s">
        <v>556</v>
      </c>
      <c r="D67" s="1149" t="str">
        <f>'Critères '!D156</f>
        <v>Choix de Véracité</v>
      </c>
      <c r="E67" s="1147" t="str">
        <f>IFERROR(VLOOKUP(D67,'Page accueil'!$A$27:$C$33,2),"")</f>
        <v>Taux</v>
      </c>
      <c r="F67" s="1152"/>
      <c r="G67" s="1152"/>
      <c r="H67" s="1152"/>
      <c r="I67" s="1152"/>
    </row>
    <row r="68" spans="1:9" ht="30">
      <c r="A68" s="1150" t="s">
        <v>558</v>
      </c>
      <c r="B68" s="1151" t="s">
        <v>852</v>
      </c>
      <c r="C68" s="1150" t="s">
        <v>557</v>
      </c>
      <c r="D68" s="1149" t="str">
        <f>'Critères '!D157</f>
        <v>Choix de Véracité</v>
      </c>
      <c r="E68" s="1147" t="str">
        <f>IFERROR(VLOOKUP(D68,'Page accueil'!$A$27:$C$33,2),"")</f>
        <v>Taux</v>
      </c>
      <c r="F68" s="1152"/>
      <c r="G68" s="1152"/>
      <c r="H68" s="1152"/>
      <c r="I68" s="1152"/>
    </row>
    <row r="69" spans="1:9" ht="30">
      <c r="A69" s="1136" t="s">
        <v>509</v>
      </c>
      <c r="B69" s="1153" t="s">
        <v>552</v>
      </c>
      <c r="C69" s="1136" t="s">
        <v>702</v>
      </c>
      <c r="D69" s="1149" t="e">
        <f>'Critères '!#REF!</f>
        <v>#REF!</v>
      </c>
      <c r="E69" s="1147" t="str">
        <f>IFERROR(VLOOKUP(D69,'Page accueil'!$A$27:$C$33,2),"")</f>
        <v/>
      </c>
      <c r="F69" s="1152"/>
      <c r="G69" s="1152"/>
      <c r="H69" s="1152"/>
      <c r="I69" s="1152"/>
    </row>
    <row r="70" spans="1:9">
      <c r="A70" s="1139">
        <v>6</v>
      </c>
      <c r="B70" s="1137" t="str">
        <f>'Estim. ISO 9001'!$A$131</f>
        <v xml:space="preserve">Art 6 : Planification </v>
      </c>
      <c r="C70" s="1139"/>
      <c r="D70" s="1141" t="str">
        <f>IFERROR(VLOOKUP(E70,'Page accueil'!$A$36:$E$40,3),"")</f>
        <v>Insuffisant</v>
      </c>
      <c r="E70" s="1140">
        <f>IFERROR((E71+E78+E90)/3,"")</f>
        <v>0</v>
      </c>
      <c r="F70" s="1152"/>
      <c r="G70" s="1152"/>
      <c r="H70" s="1152"/>
      <c r="I70" s="1152"/>
    </row>
    <row r="71" spans="1:9">
      <c r="A71" s="1137" t="s">
        <v>18</v>
      </c>
      <c r="B71" s="1154" t="str">
        <f>'Estim. ISO 9001'!$B$132</f>
        <v>Actions à mettre en oeuvre face aux risques et opportunités</v>
      </c>
      <c r="C71" s="1139" t="s">
        <v>9</v>
      </c>
      <c r="D71" s="1141" t="str">
        <f>IFERROR(VLOOKUP(E71,'Page accueil'!$A$36:$E$40,3),"")</f>
        <v>Insuffisant</v>
      </c>
      <c r="E71" s="1140">
        <f>IFERROR(SUM(E72:E77)/COUNTA(E72:E77),"")</f>
        <v>0</v>
      </c>
      <c r="F71" s="1152"/>
      <c r="G71" s="1152"/>
      <c r="H71" s="1152"/>
      <c r="I71" s="1152"/>
    </row>
    <row r="72" spans="1:9" ht="40">
      <c r="A72" s="1150" t="s">
        <v>534</v>
      </c>
      <c r="B72" s="1151" t="s">
        <v>1330</v>
      </c>
      <c r="C72" s="1150" t="s">
        <v>533</v>
      </c>
      <c r="D72" s="1149" t="str">
        <f>'Critères '!D134</f>
        <v>Choix de Véracité</v>
      </c>
      <c r="E72" s="1147" t="str">
        <f>IFERROR(VLOOKUP(D72,'Page accueil'!$A$27:$C$33,2),"")</f>
        <v>Taux</v>
      </c>
      <c r="F72" s="1152"/>
      <c r="G72" s="1152"/>
      <c r="H72" s="1152"/>
      <c r="I72" s="1152"/>
    </row>
    <row r="73" spans="1:9" ht="30">
      <c r="A73" s="1136" t="s">
        <v>536</v>
      </c>
      <c r="B73" s="1153" t="s">
        <v>535</v>
      </c>
      <c r="C73" s="1136" t="s">
        <v>702</v>
      </c>
      <c r="D73" s="1149" t="str">
        <f>'Critères '!D135</f>
        <v>Choix de Véracité</v>
      </c>
      <c r="E73" s="1147" t="str">
        <f>IFERROR(VLOOKUP(D73,'Page accueil'!$A$27:$C$33,2),"")</f>
        <v>Taux</v>
      </c>
      <c r="F73" s="1152"/>
      <c r="G73" s="1152"/>
      <c r="H73" s="1152"/>
      <c r="I73" s="1152"/>
    </row>
    <row r="74" spans="1:9" ht="30">
      <c r="A74" s="1136" t="s">
        <v>538</v>
      </c>
      <c r="B74" s="1153" t="s">
        <v>537</v>
      </c>
      <c r="C74" s="1136" t="s">
        <v>702</v>
      </c>
      <c r="D74" s="1149" t="str">
        <f>'Critères '!D136</f>
        <v>Choix de Véracité</v>
      </c>
      <c r="E74" s="1147" t="str">
        <f>IFERROR(VLOOKUP(D74,'Page accueil'!$A$27:$C$33,2),"")</f>
        <v>Taux</v>
      </c>
      <c r="F74" s="1152"/>
      <c r="G74" s="1152"/>
      <c r="H74" s="1152"/>
      <c r="I74" s="1152"/>
    </row>
    <row r="75" spans="1:9" ht="30">
      <c r="A75" s="1136" t="s">
        <v>540</v>
      </c>
      <c r="B75" s="1153" t="s">
        <v>539</v>
      </c>
      <c r="C75" s="1136" t="s">
        <v>702</v>
      </c>
      <c r="D75" s="1149" t="str">
        <f>'Critères '!D137</f>
        <v>Choix de Véracité</v>
      </c>
      <c r="E75" s="1147" t="str">
        <f>IFERROR(VLOOKUP(D75,'Page accueil'!$A$27:$C$33,2),"")</f>
        <v>Taux</v>
      </c>
      <c r="F75" s="1152"/>
      <c r="G75" s="1152"/>
      <c r="H75" s="1152"/>
      <c r="I75" s="1152"/>
    </row>
    <row r="76" spans="1:9">
      <c r="A76" s="1136" t="s">
        <v>543</v>
      </c>
      <c r="B76" s="1153" t="s">
        <v>542</v>
      </c>
      <c r="C76" s="1136" t="s">
        <v>702</v>
      </c>
      <c r="D76" s="1149" t="str">
        <f>'Critères '!D139</f>
        <v>Choix de Véracité</v>
      </c>
      <c r="E76" s="1147" t="str">
        <f>IFERROR(VLOOKUP(D76,'Page accueil'!$A$27:$C$33,2),"")</f>
        <v>Taux</v>
      </c>
      <c r="F76" s="1152"/>
      <c r="G76" s="1152"/>
      <c r="H76" s="1152"/>
      <c r="I76" s="1152"/>
    </row>
    <row r="77" spans="1:9" ht="30">
      <c r="A77" s="1136" t="s">
        <v>545</v>
      </c>
      <c r="B77" s="1153" t="s">
        <v>544</v>
      </c>
      <c r="C77" s="1136" t="s">
        <v>702</v>
      </c>
      <c r="D77" s="1149" t="str">
        <f>'Critères '!D140</f>
        <v>Choix de Véracité</v>
      </c>
      <c r="E77" s="1147" t="str">
        <f>IFERROR(VLOOKUP(D77,'Page accueil'!$A$27:$C$33,2),"")</f>
        <v>Taux</v>
      </c>
      <c r="F77" s="1152"/>
      <c r="G77" s="1152"/>
      <c r="H77" s="1152"/>
      <c r="I77" s="1152"/>
    </row>
    <row r="78" spans="1:9">
      <c r="A78" s="1137" t="s">
        <v>19</v>
      </c>
      <c r="B78" s="1143" t="str">
        <f>'Estim. ISO 9001'!$B$133</f>
        <v>Objectifs qualité et planification pour les atteindre</v>
      </c>
      <c r="C78" s="1139" t="s">
        <v>8</v>
      </c>
      <c r="D78" s="1141" t="str">
        <f>IFERROR(VLOOKUP(E78,'Page accueil'!$A$36:$E$40,3),"")</f>
        <v>Insuffisant</v>
      </c>
      <c r="E78" s="1140">
        <f>IFERROR(SUM(E79:E89)/COUNTA(E79:E89),"")</f>
        <v>0</v>
      </c>
      <c r="F78" s="1152"/>
      <c r="G78" s="1152"/>
      <c r="H78" s="1152"/>
      <c r="I78" s="1152"/>
    </row>
    <row r="79" spans="1:9" ht="20">
      <c r="A79" s="1150" t="s">
        <v>511</v>
      </c>
      <c r="B79" s="1151" t="s">
        <v>1331</v>
      </c>
      <c r="C79" s="1150" t="s">
        <v>510</v>
      </c>
      <c r="D79" s="1149" t="str">
        <f>'Critères '!D122</f>
        <v>Choix de Véracité</v>
      </c>
      <c r="E79" s="1147" t="str">
        <f>IFERROR(VLOOKUP(D79,'Page accueil'!$A$27:$C$33,2),"")</f>
        <v>Taux</v>
      </c>
      <c r="F79" s="1152"/>
      <c r="G79" s="1152"/>
      <c r="H79" s="1152"/>
      <c r="I79" s="1152"/>
    </row>
    <row r="80" spans="1:9" ht="20">
      <c r="A80" s="1150" t="s">
        <v>513</v>
      </c>
      <c r="B80" s="1151" t="s">
        <v>512</v>
      </c>
      <c r="C80" s="1150" t="s">
        <v>510</v>
      </c>
      <c r="D80" s="1149" t="str">
        <f>'Critères '!D123</f>
        <v>Choix de Véracité</v>
      </c>
      <c r="E80" s="1147" t="str">
        <f>IFERROR(VLOOKUP(D80,'Page accueil'!$A$27:$C$33,2),"")</f>
        <v>Taux</v>
      </c>
      <c r="F80" s="1152"/>
      <c r="G80" s="1152"/>
      <c r="H80" s="1152"/>
      <c r="I80" s="1152"/>
    </row>
    <row r="81" spans="1:9" ht="20">
      <c r="A81" s="1150" t="s">
        <v>515</v>
      </c>
      <c r="B81" s="1151" t="s">
        <v>514</v>
      </c>
      <c r="C81" s="1150" t="s">
        <v>510</v>
      </c>
      <c r="D81" s="1149" t="str">
        <f>'Critères '!D124</f>
        <v>Choix de Véracité</v>
      </c>
      <c r="E81" s="1147" t="str">
        <f>IFERROR(VLOOKUP(D81,'Page accueil'!$A$27:$C$33,2),"")</f>
        <v>Taux</v>
      </c>
      <c r="F81" s="1152"/>
      <c r="G81" s="1152"/>
      <c r="H81" s="1152"/>
      <c r="I81" s="1152"/>
    </row>
    <row r="82" spans="1:9" ht="30">
      <c r="A82" s="1150" t="s">
        <v>517</v>
      </c>
      <c r="B82" s="1151" t="s">
        <v>516</v>
      </c>
      <c r="C82" s="1150" t="s">
        <v>510</v>
      </c>
      <c r="D82" s="1149" t="str">
        <f>'Critères '!D125</f>
        <v>Choix de Véracité</v>
      </c>
      <c r="E82" s="1147" t="str">
        <f>IFERROR(VLOOKUP(D82,'Page accueil'!$A$27:$C$33,2),"")</f>
        <v>Taux</v>
      </c>
      <c r="F82" s="1152"/>
      <c r="G82" s="1152"/>
      <c r="H82" s="1152"/>
      <c r="I82" s="1152"/>
    </row>
    <row r="83" spans="1:9" ht="20">
      <c r="A83" s="1136" t="s">
        <v>519</v>
      </c>
      <c r="B83" s="1153" t="s">
        <v>518</v>
      </c>
      <c r="C83" s="1136" t="s">
        <v>702</v>
      </c>
      <c r="D83" s="1149" t="str">
        <f>'Critères '!D126</f>
        <v>Choix de Véracité</v>
      </c>
      <c r="E83" s="1147" t="str">
        <f>IFERROR(VLOOKUP(D83,'Page accueil'!$A$27:$C$33,2),"")</f>
        <v>Taux</v>
      </c>
      <c r="F83" s="1152"/>
      <c r="G83" s="1152"/>
      <c r="H83" s="1152"/>
      <c r="I83" s="1152"/>
    </row>
    <row r="84" spans="1:9" ht="20">
      <c r="A84" s="1136" t="s">
        <v>521</v>
      </c>
      <c r="B84" s="1153" t="s">
        <v>520</v>
      </c>
      <c r="C84" s="1136" t="s">
        <v>702</v>
      </c>
      <c r="D84" s="1149" t="str">
        <f>'Critères '!D127</f>
        <v>Choix de Véracité</v>
      </c>
      <c r="E84" s="1147" t="str">
        <f>IFERROR(VLOOKUP(D84,'Page accueil'!$A$27:$C$33,2),"")</f>
        <v>Taux</v>
      </c>
      <c r="F84" s="1152"/>
      <c r="G84" s="1152"/>
      <c r="H84" s="1152"/>
      <c r="I84" s="1152"/>
    </row>
    <row r="85" spans="1:9" ht="20">
      <c r="A85" s="1136" t="s">
        <v>523</v>
      </c>
      <c r="B85" s="1153" t="s">
        <v>522</v>
      </c>
      <c r="C85" s="1136" t="s">
        <v>702</v>
      </c>
      <c r="D85" s="1149" t="str">
        <f>'Critères '!D128</f>
        <v>Choix de Véracité</v>
      </c>
      <c r="E85" s="1147" t="str">
        <f>IFERROR(VLOOKUP(D85,'Page accueil'!$A$27:$C$33,2),"")</f>
        <v>Taux</v>
      </c>
      <c r="F85" s="1152"/>
      <c r="G85" s="1152"/>
      <c r="H85" s="1152"/>
      <c r="I85" s="1152"/>
    </row>
    <row r="86" spans="1:9">
      <c r="A86" s="1150" t="s">
        <v>525</v>
      </c>
      <c r="B86" s="1151" t="s">
        <v>524</v>
      </c>
      <c r="C86" s="1150" t="s">
        <v>510</v>
      </c>
      <c r="D86" s="1149" t="str">
        <f>'Critères '!D129</f>
        <v>Choix de Véracité</v>
      </c>
      <c r="E86" s="1147" t="str">
        <f>IFERROR(VLOOKUP(D86,'Page accueil'!$A$27:$C$33,2),"")</f>
        <v>Taux</v>
      </c>
      <c r="F86" s="1152"/>
      <c r="G86" s="1152"/>
      <c r="H86" s="1152"/>
      <c r="I86" s="1152"/>
    </row>
    <row r="87" spans="1:9" ht="20">
      <c r="A87" s="1136" t="s">
        <v>527</v>
      </c>
      <c r="B87" s="1153" t="s">
        <v>526</v>
      </c>
      <c r="C87" s="1136" t="s">
        <v>702</v>
      </c>
      <c r="D87" s="1149" t="str">
        <f>'Critères '!D130</f>
        <v>Choix de Véracité</v>
      </c>
      <c r="E87" s="1147" t="str">
        <f>IFERROR(VLOOKUP(D87,'Page accueil'!$A$27:$C$33,2),"")</f>
        <v>Taux</v>
      </c>
      <c r="F87" s="1152"/>
      <c r="G87" s="1152"/>
      <c r="H87" s="1152"/>
      <c r="I87" s="1152"/>
    </row>
    <row r="88" spans="1:9" ht="20">
      <c r="A88" s="1136" t="s">
        <v>529</v>
      </c>
      <c r="B88" s="1153" t="s">
        <v>528</v>
      </c>
      <c r="C88" s="1136" t="s">
        <v>702</v>
      </c>
      <c r="D88" s="1149" t="str">
        <f>'Critères '!D131</f>
        <v>Choix de Véracité</v>
      </c>
      <c r="E88" s="1147" t="str">
        <f>IFERROR(VLOOKUP(D88,'Page accueil'!$A$27:$C$33,2),"")</f>
        <v>Taux</v>
      </c>
      <c r="F88" s="1152"/>
      <c r="G88" s="1152"/>
      <c r="H88" s="1152"/>
      <c r="I88" s="1152"/>
    </row>
    <row r="89" spans="1:9" ht="20">
      <c r="A89" s="1136" t="s">
        <v>531</v>
      </c>
      <c r="B89" s="1153" t="s">
        <v>530</v>
      </c>
      <c r="C89" s="1136" t="s">
        <v>702</v>
      </c>
      <c r="D89" s="1149" t="str">
        <f>'Critères '!D132</f>
        <v>Choix de Véracité</v>
      </c>
      <c r="E89" s="1147" t="str">
        <f>IFERROR(VLOOKUP(D89,'Page accueil'!$A$27:$C$33,2),"")</f>
        <v>Taux</v>
      </c>
      <c r="F89" s="1152"/>
      <c r="G89" s="1152"/>
      <c r="H89" s="1152"/>
      <c r="I89" s="1152"/>
    </row>
    <row r="90" spans="1:9">
      <c r="A90" s="1142" t="s">
        <v>20</v>
      </c>
      <c r="B90" s="1143" t="str">
        <f>'Estim. ISO 9001'!$B$134</f>
        <v>Planification des modifications</v>
      </c>
      <c r="C90" s="1139" t="s">
        <v>702</v>
      </c>
      <c r="D90" s="1141" t="str">
        <f>IFERROR(VLOOKUP(E90,'Page accueil'!$A$36:$E$40,3),"")</f>
        <v>Insuffisant</v>
      </c>
      <c r="E90" s="1140">
        <f>IFERROR(SUM(E91:E94)/COUNTA(E91:E94),"")</f>
        <v>0</v>
      </c>
      <c r="F90" s="1152"/>
      <c r="G90" s="1152"/>
      <c r="H90" s="1152"/>
      <c r="I90" s="1152"/>
    </row>
    <row r="91" spans="1:9">
      <c r="A91" s="1148" t="s">
        <v>20</v>
      </c>
      <c r="B91" s="1145" t="s">
        <v>831</v>
      </c>
      <c r="C91" s="1136" t="s">
        <v>702</v>
      </c>
      <c r="D91" s="1149" t="str">
        <f>'Critères '!D142</f>
        <v>Choix de Véracité</v>
      </c>
      <c r="E91" s="1147" t="str">
        <f>IFERROR(VLOOKUP(D91,'Page accueil'!$A$27:$C$33,2),"")</f>
        <v>Taux</v>
      </c>
      <c r="F91" s="1152"/>
      <c r="G91" s="1152"/>
      <c r="H91" s="1152"/>
      <c r="I91" s="1152"/>
    </row>
    <row r="92" spans="1:9">
      <c r="A92" s="1148" t="s">
        <v>20</v>
      </c>
      <c r="B92" s="1145" t="s">
        <v>832</v>
      </c>
      <c r="C92" s="1136" t="s">
        <v>702</v>
      </c>
      <c r="D92" s="1149" t="str">
        <f>'Critères '!D143</f>
        <v>Choix de Véracité</v>
      </c>
      <c r="E92" s="1147" t="str">
        <f>IFERROR(VLOOKUP(D92,'Page accueil'!$A$27:$C$33,2),"")</f>
        <v>Taux</v>
      </c>
      <c r="F92" s="1152"/>
      <c r="G92" s="1152"/>
      <c r="H92" s="1152"/>
      <c r="I92" s="1152"/>
    </row>
    <row r="93" spans="1:9">
      <c r="A93" s="1148" t="s">
        <v>20</v>
      </c>
      <c r="B93" s="1145" t="s">
        <v>833</v>
      </c>
      <c r="C93" s="1136" t="s">
        <v>702</v>
      </c>
      <c r="D93" s="1149" t="str">
        <f>'Critères '!D144</f>
        <v>Choix de Véracité</v>
      </c>
      <c r="E93" s="1147" t="str">
        <f>IFERROR(VLOOKUP(D93,'Page accueil'!$A$27:$C$33,2),"")</f>
        <v>Taux</v>
      </c>
      <c r="F93" s="1152"/>
      <c r="G93" s="1152"/>
      <c r="H93" s="1152"/>
      <c r="I93" s="1152"/>
    </row>
    <row r="94" spans="1:9">
      <c r="A94" s="1148" t="s">
        <v>20</v>
      </c>
      <c r="B94" s="1145" t="s">
        <v>834</v>
      </c>
      <c r="C94" s="1136" t="s">
        <v>702</v>
      </c>
      <c r="D94" s="1149" t="str">
        <f>'Critères '!D145</f>
        <v>Choix de Véracité</v>
      </c>
      <c r="E94" s="1147" t="str">
        <f>IFERROR(VLOOKUP(D94,'Page accueil'!$A$27:$C$33,2),"")</f>
        <v>Taux</v>
      </c>
      <c r="F94" s="1152"/>
      <c r="G94" s="1152"/>
      <c r="H94" s="1152"/>
      <c r="I94" s="1152"/>
    </row>
    <row r="95" spans="1:9">
      <c r="A95" s="1137">
        <v>7</v>
      </c>
      <c r="B95" s="1137" t="str">
        <f>'Estim. ISO 9001'!$A$135</f>
        <v>Art 7 : Support</v>
      </c>
      <c r="C95" s="1139">
        <v>6</v>
      </c>
      <c r="D95" s="1141" t="str">
        <f>IFERROR(VLOOKUP(E95,'Page accueil'!$A$36:$E$40,3),"")</f>
        <v>Insuffisant</v>
      </c>
      <c r="E95" s="1140">
        <f>IFERROR((E96+E116+E121+E125+E131)/5,"")</f>
        <v>0</v>
      </c>
      <c r="F95" s="1152"/>
      <c r="G95" s="1152"/>
      <c r="H95" s="1152"/>
      <c r="I95" s="1152"/>
    </row>
    <row r="96" spans="1:9">
      <c r="A96" s="1137" t="s">
        <v>24</v>
      </c>
      <c r="B96" s="1155" t="str">
        <f>'Estim. ISO 9001'!$B$136</f>
        <v>Ressources</v>
      </c>
      <c r="C96" s="1139" t="s">
        <v>18</v>
      </c>
      <c r="D96" s="1141" t="str">
        <f>IFERROR(VLOOKUP(E96,'Page accueil'!$A$36:$E$40,3),"")</f>
        <v>Insuffisant</v>
      </c>
      <c r="E96" s="1140">
        <f>IFERROR(SUM(E97:E100)/COUNTA(E97:E100),"")</f>
        <v>0</v>
      </c>
      <c r="F96" s="1152"/>
      <c r="G96" s="1152"/>
      <c r="H96" s="1152"/>
      <c r="I96" s="1152"/>
    </row>
    <row r="97" spans="1:9" ht="20">
      <c r="A97" s="1150" t="s">
        <v>178</v>
      </c>
      <c r="B97" s="1151" t="s">
        <v>295</v>
      </c>
      <c r="C97" s="1150" t="s">
        <v>18</v>
      </c>
      <c r="D97" s="1149" t="str">
        <f>'Critères '!D193</f>
        <v>Choix de Véracité</v>
      </c>
      <c r="E97" s="1147" t="str">
        <f>IFERROR(VLOOKUP(D97,'Page accueil'!$A$27:$C$33,2),"")</f>
        <v>Taux</v>
      </c>
      <c r="F97" s="1152"/>
      <c r="G97" s="1152"/>
      <c r="H97" s="1152"/>
      <c r="I97" s="1152"/>
    </row>
    <row r="98" spans="1:9">
      <c r="A98" s="1150" t="s">
        <v>179</v>
      </c>
      <c r="B98" s="1151" t="s">
        <v>812</v>
      </c>
      <c r="C98" s="1150" t="s">
        <v>18</v>
      </c>
      <c r="D98" s="1149" t="str">
        <f>'Critères '!D194</f>
        <v>Choix de Véracité</v>
      </c>
      <c r="E98" s="1147" t="str">
        <f>IFERROR(VLOOKUP(D98,'Page accueil'!$A$27:$C$33,2),"")</f>
        <v>Taux</v>
      </c>
      <c r="F98" s="1152"/>
      <c r="G98" s="1152"/>
      <c r="H98" s="1152"/>
      <c r="I98" s="1152"/>
    </row>
    <row r="99" spans="1:9" ht="30">
      <c r="A99" s="1150" t="s">
        <v>179</v>
      </c>
      <c r="B99" s="1151" t="s">
        <v>90</v>
      </c>
      <c r="C99" s="1150" t="s">
        <v>18</v>
      </c>
      <c r="D99" s="1149" t="str">
        <f>'Critères '!D195</f>
        <v>Choix de Véracité</v>
      </c>
      <c r="E99" s="1147" t="str">
        <f>IFERROR(VLOOKUP(D99,'Page accueil'!$A$27:$C$33,2),"")</f>
        <v>Taux</v>
      </c>
      <c r="F99" s="1152"/>
      <c r="G99" s="1152"/>
      <c r="H99" s="1152"/>
      <c r="I99" s="1152"/>
    </row>
    <row r="100" spans="1:9" ht="20">
      <c r="A100" s="1150" t="s">
        <v>181</v>
      </c>
      <c r="B100" s="1151" t="s">
        <v>92</v>
      </c>
      <c r="C100" s="1150" t="s">
        <v>20</v>
      </c>
      <c r="D100" s="1149" t="str">
        <f>'Critères '!D205</f>
        <v>Choix de Véracité</v>
      </c>
      <c r="E100" s="1147" t="str">
        <f>IFERROR(VLOOKUP(D100,'Page accueil'!$A$27:$C$33,2),"")</f>
        <v>Taux</v>
      </c>
      <c r="F100" s="1152"/>
      <c r="G100" s="1152"/>
      <c r="H100" s="1152"/>
      <c r="I100" s="1152"/>
    </row>
    <row r="101" spans="1:9">
      <c r="A101" s="1139" t="s">
        <v>182</v>
      </c>
      <c r="B101" s="1159" t="s">
        <v>93</v>
      </c>
      <c r="C101" s="1139" t="s">
        <v>21</v>
      </c>
      <c r="D101" s="1158"/>
      <c r="E101" s="1158"/>
      <c r="F101" s="1152"/>
      <c r="G101" s="1152"/>
      <c r="H101" s="1152"/>
      <c r="I101" s="1152"/>
    </row>
    <row r="102" spans="1:9" ht="20">
      <c r="A102" s="1150" t="s">
        <v>182</v>
      </c>
      <c r="B102" s="1151" t="s">
        <v>613</v>
      </c>
      <c r="C102" s="1150" t="s">
        <v>22</v>
      </c>
      <c r="D102" s="1149" t="str">
        <f>'Critères '!D207</f>
        <v>Choix de Véracité</v>
      </c>
      <c r="E102" s="1147" t="str">
        <f>IFERROR(VLOOKUP(D102,'Page accueil'!$A$27:$C$33,2),"")</f>
        <v>Taux</v>
      </c>
      <c r="F102" s="1152"/>
      <c r="G102" s="1152"/>
      <c r="H102" s="1152"/>
      <c r="I102" s="1152"/>
    </row>
    <row r="103" spans="1:9" ht="20">
      <c r="A103" s="1150" t="s">
        <v>182</v>
      </c>
      <c r="B103" s="1160" t="s">
        <v>94</v>
      </c>
      <c r="C103" s="1161" t="s">
        <v>23</v>
      </c>
      <c r="D103" s="1149" t="str">
        <f>'Critères '!D207</f>
        <v>Choix de Véracité</v>
      </c>
      <c r="E103" s="1147" t="str">
        <f>IFERROR(VLOOKUP(D103,'Page accueil'!$A$27:$C$33,2),"")</f>
        <v>Taux</v>
      </c>
      <c r="F103" s="1152"/>
      <c r="G103" s="1152"/>
      <c r="H103" s="1152"/>
      <c r="I103" s="1152"/>
    </row>
    <row r="104" spans="1:9" ht="20">
      <c r="A104" s="1150" t="s">
        <v>182</v>
      </c>
      <c r="B104" s="1160" t="s">
        <v>95</v>
      </c>
      <c r="C104" s="1161"/>
      <c r="D104" s="1149" t="str">
        <f>'Critères '!D209</f>
        <v>Choix de Véracité</v>
      </c>
      <c r="E104" s="1147" t="str">
        <f>IFERROR(VLOOKUP(D104,'Page accueil'!$A$27:$C$33,2),"")</f>
        <v>Taux</v>
      </c>
      <c r="F104" s="1152"/>
      <c r="G104" s="1152"/>
      <c r="H104" s="1152"/>
      <c r="I104" s="1152"/>
    </row>
    <row r="105" spans="1:9" ht="20">
      <c r="A105" s="1150" t="s">
        <v>182</v>
      </c>
      <c r="B105" s="1156" t="s">
        <v>96</v>
      </c>
      <c r="C105" s="1161"/>
      <c r="D105" s="1149" t="str">
        <f>'Critères '!D210</f>
        <v>Choix de Véracité</v>
      </c>
      <c r="E105" s="1147" t="str">
        <f>IFERROR(VLOOKUP(D105,'Page accueil'!$A$27:$C$33,2),"")</f>
        <v>Taux</v>
      </c>
      <c r="F105" s="1152"/>
      <c r="G105" s="1152"/>
      <c r="H105" s="1152"/>
      <c r="I105" s="1152"/>
    </row>
    <row r="106" spans="1:9" ht="20">
      <c r="A106" s="1150" t="s">
        <v>182</v>
      </c>
      <c r="B106" s="1160" t="s">
        <v>790</v>
      </c>
      <c r="C106" s="1161"/>
      <c r="D106" s="1149" t="str">
        <f>'Critères '!D211</f>
        <v>Choix de Véracité</v>
      </c>
      <c r="E106" s="1147" t="str">
        <f>IFERROR(VLOOKUP(D106,'Page accueil'!$A$27:$C$33,2),"")</f>
        <v>Taux</v>
      </c>
      <c r="F106" s="1152"/>
      <c r="G106" s="1152"/>
      <c r="H106" s="1152"/>
      <c r="I106" s="1152"/>
    </row>
    <row r="107" spans="1:9" ht="20">
      <c r="A107" s="1150" t="s">
        <v>182</v>
      </c>
      <c r="B107" s="1156" t="s">
        <v>97</v>
      </c>
      <c r="C107" s="1161"/>
      <c r="D107" s="1149" t="str">
        <f>'Critères '!D212</f>
        <v>Choix de Véracité</v>
      </c>
      <c r="E107" s="1147" t="str">
        <f>IFERROR(VLOOKUP(D107,'Page accueil'!$A$27:$C$33,2),"")</f>
        <v>Taux</v>
      </c>
      <c r="F107" s="1152"/>
      <c r="G107" s="1152"/>
      <c r="H107" s="1152"/>
      <c r="I107" s="1152"/>
    </row>
    <row r="108" spans="1:9" ht="30">
      <c r="A108" s="1150" t="s">
        <v>650</v>
      </c>
      <c r="B108" s="1151" t="s">
        <v>649</v>
      </c>
      <c r="C108" s="1162" t="s">
        <v>57</v>
      </c>
      <c r="D108" s="1149" t="str">
        <f>'Critères '!D364</f>
        <v>Choix de Véracité</v>
      </c>
      <c r="E108" s="1147" t="str">
        <f>IFERROR(VLOOKUP(D108,'Page accueil'!$A$27:$C$33,2),"")</f>
        <v>Taux</v>
      </c>
      <c r="F108" s="1152"/>
      <c r="G108" s="1152"/>
      <c r="H108" s="1152"/>
      <c r="I108" s="1152"/>
    </row>
    <row r="109" spans="1:9" ht="20">
      <c r="A109" s="1136" t="s">
        <v>650</v>
      </c>
      <c r="B109" s="1153" t="s">
        <v>651</v>
      </c>
      <c r="C109" s="1163" t="s">
        <v>702</v>
      </c>
      <c r="D109" s="1149" t="str">
        <f>'Critères '!D365</f>
        <v>Choix de Véracité</v>
      </c>
      <c r="E109" s="1147" t="str">
        <f>IFERROR(VLOOKUP(D109,'Page accueil'!$A$27:$C$33,2),"")</f>
        <v>Taux</v>
      </c>
      <c r="F109" s="1152"/>
      <c r="G109" s="1152"/>
      <c r="H109" s="1152"/>
      <c r="I109" s="1152"/>
    </row>
    <row r="110" spans="1:9">
      <c r="A110" s="1136" t="s">
        <v>650</v>
      </c>
      <c r="B110" s="1153" t="s">
        <v>652</v>
      </c>
      <c r="C110" s="1163" t="s">
        <v>702</v>
      </c>
      <c r="D110" s="1149" t="str">
        <f>'Critères '!D366</f>
        <v>Choix de Véracité</v>
      </c>
      <c r="E110" s="1147" t="str">
        <f>IFERROR(VLOOKUP(D110,'Page accueil'!$A$27:$C$33,2),"")</f>
        <v>Taux</v>
      </c>
      <c r="F110" s="1152"/>
      <c r="G110" s="1152"/>
      <c r="H110" s="1152"/>
      <c r="I110" s="1152"/>
    </row>
    <row r="111" spans="1:9" ht="20">
      <c r="A111" s="1136" t="s">
        <v>650</v>
      </c>
      <c r="B111" s="1153" t="s">
        <v>653</v>
      </c>
      <c r="C111" s="1163" t="s">
        <v>702</v>
      </c>
      <c r="D111" s="1149" t="str">
        <f>'Critères '!D367</f>
        <v>Choix de Véracité</v>
      </c>
      <c r="E111" s="1147" t="str">
        <f>IFERROR(VLOOKUP(D111,'Page accueil'!$A$27:$C$33,2),"")</f>
        <v>Taux</v>
      </c>
      <c r="F111" s="1152"/>
      <c r="G111" s="1152"/>
      <c r="H111" s="1152"/>
      <c r="I111" s="1152"/>
    </row>
    <row r="112" spans="1:9" ht="20">
      <c r="A112" s="1150" t="s">
        <v>656</v>
      </c>
      <c r="B112" s="1151" t="s">
        <v>655</v>
      </c>
      <c r="C112" s="1162" t="s">
        <v>654</v>
      </c>
      <c r="D112" s="1149" t="str">
        <f>'Critères '!D368</f>
        <v>Choix de Véracité</v>
      </c>
      <c r="E112" s="1147" t="str">
        <f>IFERROR(VLOOKUP(D112,'Page accueil'!$A$27:$C$33,2),"")</f>
        <v>Taux</v>
      </c>
      <c r="F112" s="1152"/>
      <c r="G112" s="1152"/>
      <c r="H112" s="1152"/>
      <c r="I112" s="1152"/>
    </row>
    <row r="113" spans="1:9">
      <c r="A113" s="1150" t="s">
        <v>660</v>
      </c>
      <c r="B113" s="1151" t="s">
        <v>659</v>
      </c>
      <c r="C113" s="1162" t="s">
        <v>658</v>
      </c>
      <c r="D113" s="1149" t="str">
        <f>'Critères '!D370</f>
        <v>Choix de Véracité</v>
      </c>
      <c r="E113" s="1147" t="str">
        <f>IFERROR(VLOOKUP(D113,'Page accueil'!$A$27:$C$33,2),"")</f>
        <v>Taux</v>
      </c>
      <c r="F113" s="1152"/>
      <c r="G113" s="1152"/>
      <c r="H113" s="1152"/>
      <c r="I113" s="1152"/>
    </row>
    <row r="114" spans="1:9">
      <c r="A114" s="1150" t="s">
        <v>662</v>
      </c>
      <c r="B114" s="1151" t="s">
        <v>1332</v>
      </c>
      <c r="C114" s="1162" t="s">
        <v>661</v>
      </c>
      <c r="D114" s="1149" t="str">
        <f>'Critères '!D371</f>
        <v>Choix de Véracité</v>
      </c>
      <c r="E114" s="1147" t="str">
        <f>IFERROR(VLOOKUP(D114,'Page accueil'!$A$27:$C$33,2),"")</f>
        <v>Taux</v>
      </c>
      <c r="F114" s="1152"/>
      <c r="G114" s="1152"/>
      <c r="H114" s="1152"/>
      <c r="I114" s="1152"/>
    </row>
    <row r="115" spans="1:9" ht="20">
      <c r="A115" s="1150" t="s">
        <v>662</v>
      </c>
      <c r="B115" s="1151" t="s">
        <v>664</v>
      </c>
      <c r="C115" s="1162" t="s">
        <v>663</v>
      </c>
      <c r="D115" s="1149" t="str">
        <f>'Critères '!D372</f>
        <v>Choix de Véracité</v>
      </c>
      <c r="E115" s="1147" t="str">
        <f>IFERROR(VLOOKUP(D115,'Page accueil'!$A$27:$C$33,2),"")</f>
        <v>Taux</v>
      </c>
      <c r="F115" s="1152"/>
      <c r="G115" s="1152"/>
      <c r="H115" s="1152"/>
      <c r="I115" s="1152"/>
    </row>
    <row r="116" spans="1:9">
      <c r="A116" s="1137" t="s">
        <v>180</v>
      </c>
      <c r="B116" s="1155" t="str">
        <f>'Estim. ISO 9001'!$B$137</f>
        <v>Compétences</v>
      </c>
      <c r="C116" s="1139" t="s">
        <v>19</v>
      </c>
      <c r="D116" s="1141" t="str">
        <f>IFERROR(VLOOKUP(E116,'Page accueil'!$A$36:$E$40,3),"")</f>
        <v>Insuffisant</v>
      </c>
      <c r="E116" s="1140">
        <f>IFERROR(SUM(E117:E120)/COUNTA(E117:E120),"")</f>
        <v>0</v>
      </c>
      <c r="F116" s="1152"/>
      <c r="G116" s="1152"/>
      <c r="H116" s="1152"/>
      <c r="I116" s="1152"/>
    </row>
    <row r="117" spans="1:9" ht="20">
      <c r="A117" s="1136" t="s">
        <v>180</v>
      </c>
      <c r="B117" s="1145" t="s">
        <v>835</v>
      </c>
      <c r="C117" s="1136" t="s">
        <v>702</v>
      </c>
      <c r="D117" s="1149" t="str">
        <f>'Critères '!D197</f>
        <v>Choix de Véracité</v>
      </c>
      <c r="E117" s="1147" t="str">
        <f>IFERROR(VLOOKUP(D117,'Page accueil'!$A$27:$C$33,2),"")</f>
        <v>Taux</v>
      </c>
      <c r="F117" s="1152"/>
      <c r="G117" s="1152"/>
      <c r="H117" s="1152"/>
      <c r="I117" s="1152"/>
    </row>
    <row r="118" spans="1:9">
      <c r="A118" s="1136" t="s">
        <v>180</v>
      </c>
      <c r="B118" s="1145" t="s">
        <v>836</v>
      </c>
      <c r="C118" s="1136" t="s">
        <v>702</v>
      </c>
      <c r="D118" s="1149" t="str">
        <f>'Critères '!D198</f>
        <v>Choix de Véracité</v>
      </c>
      <c r="E118" s="1147" t="str">
        <f>IFERROR(VLOOKUP(D118,'Page accueil'!$A$27:$C$33,2),"")</f>
        <v>Taux</v>
      </c>
      <c r="F118" s="1152"/>
      <c r="G118" s="1152"/>
      <c r="H118" s="1152"/>
      <c r="I118" s="1152"/>
    </row>
    <row r="119" spans="1:9" ht="20">
      <c r="A119" s="1136" t="s">
        <v>180</v>
      </c>
      <c r="B119" s="1145" t="s">
        <v>837</v>
      </c>
      <c r="C119" s="1136" t="s">
        <v>702</v>
      </c>
      <c r="D119" s="1149" t="str">
        <f>'Critères '!D199</f>
        <v>Choix de Véracité</v>
      </c>
      <c r="E119" s="1147" t="str">
        <f>IFERROR(VLOOKUP(D119,'Page accueil'!$A$27:$C$33,2),"")</f>
        <v>Taux</v>
      </c>
      <c r="F119" s="1152"/>
      <c r="G119" s="1152"/>
      <c r="H119" s="1152"/>
      <c r="I119" s="1152"/>
    </row>
    <row r="120" spans="1:9" ht="20">
      <c r="A120" s="1150" t="s">
        <v>180</v>
      </c>
      <c r="B120" s="1164" t="s">
        <v>813</v>
      </c>
      <c r="C120" s="1150" t="s">
        <v>19</v>
      </c>
      <c r="D120" s="1149" t="str">
        <f>'Critères '!D200</f>
        <v>Choix de Véracité</v>
      </c>
      <c r="E120" s="1147" t="str">
        <f>IFERROR(VLOOKUP(D120,'Page accueil'!$A$27:$C$33,2),"")</f>
        <v>Taux</v>
      </c>
      <c r="F120" s="1152"/>
      <c r="G120" s="1152"/>
      <c r="H120" s="1152"/>
      <c r="I120" s="1152"/>
    </row>
    <row r="121" spans="1:9">
      <c r="A121" s="1137" t="s">
        <v>29</v>
      </c>
      <c r="B121" s="1165" t="str">
        <f>'Estim. ISO 9001'!$B$138</f>
        <v>Sensibilisation</v>
      </c>
      <c r="C121" s="1139"/>
      <c r="D121" s="1141" t="str">
        <f>IFERROR(VLOOKUP(E121,'Page accueil'!$A$36:$E$40,3),"")</f>
        <v>Insuffisant</v>
      </c>
      <c r="E121" s="1140">
        <f>IFERROR(SUM(E122:E124)/COUNTA(E122:E124),"")</f>
        <v>0</v>
      </c>
      <c r="F121" s="1152"/>
      <c r="G121" s="1152"/>
      <c r="H121" s="1152"/>
      <c r="I121" s="1152"/>
    </row>
    <row r="122" spans="1:9" ht="20">
      <c r="A122" s="1150" t="s">
        <v>29</v>
      </c>
      <c r="B122" s="1151" t="s">
        <v>91</v>
      </c>
      <c r="C122" s="1150" t="s">
        <v>19</v>
      </c>
      <c r="D122" s="1149" t="str">
        <f>'Critères '!D201</f>
        <v>Choix de Véracité</v>
      </c>
      <c r="E122" s="1147" t="str">
        <f>IFERROR(VLOOKUP(D122,'Page accueil'!$A$27:$C$33,2),"")</f>
        <v>Taux</v>
      </c>
      <c r="F122" s="1152"/>
      <c r="G122" s="1152"/>
      <c r="H122" s="1152"/>
      <c r="I122" s="1152"/>
    </row>
    <row r="123" spans="1:9" ht="20">
      <c r="A123" s="1136" t="s">
        <v>29</v>
      </c>
      <c r="B123" s="1145" t="s">
        <v>838</v>
      </c>
      <c r="C123" s="1136" t="s">
        <v>702</v>
      </c>
      <c r="D123" s="1149" t="str">
        <f>'Critères '!D202</f>
        <v>Choix de Véracité</v>
      </c>
      <c r="E123" s="1147" t="str">
        <f>IFERROR(VLOOKUP(D123,'Page accueil'!$A$27:$C$33,2),"")</f>
        <v>Taux</v>
      </c>
      <c r="F123" s="1152"/>
      <c r="G123" s="1152"/>
      <c r="H123" s="1152"/>
      <c r="I123" s="1152"/>
    </row>
    <row r="124" spans="1:9" ht="20">
      <c r="A124" s="1136" t="s">
        <v>29</v>
      </c>
      <c r="B124" s="1145" t="s">
        <v>839</v>
      </c>
      <c r="C124" s="1136" t="s">
        <v>702</v>
      </c>
      <c r="D124" s="1149" t="str">
        <f>'Critères '!D203</f>
        <v>Choix de Véracité</v>
      </c>
      <c r="E124" s="1147" t="str">
        <f>IFERROR(VLOOKUP(D124,'Page accueil'!$A$27:$C$33,2),"")</f>
        <v>Taux</v>
      </c>
      <c r="F124" s="1152"/>
      <c r="G124" s="1152"/>
      <c r="H124" s="1152"/>
      <c r="I124" s="1152"/>
    </row>
    <row r="125" spans="1:9">
      <c r="A125" s="1137" t="s">
        <v>39</v>
      </c>
      <c r="B125" s="1155" t="str">
        <f>'Estim. ISO 9001'!$B$139</f>
        <v>Communication</v>
      </c>
      <c r="C125" s="1139" t="s">
        <v>20</v>
      </c>
      <c r="D125" s="1141" t="str">
        <f>IFERROR(VLOOKUP(E125,'Page accueil'!$A$36:$E$40,3),"")</f>
        <v>Insuffisant</v>
      </c>
      <c r="E125" s="1140">
        <f>IFERROR(SUM(E126:E130)/COUNTA(E126:E130),"")</f>
        <v>0</v>
      </c>
      <c r="F125" s="1152"/>
      <c r="G125" s="1152"/>
      <c r="H125" s="1152"/>
      <c r="I125" s="1152"/>
    </row>
    <row r="126" spans="1:9" ht="20">
      <c r="A126" s="1150" t="s">
        <v>560</v>
      </c>
      <c r="B126" s="1151" t="s">
        <v>559</v>
      </c>
      <c r="C126" s="1150" t="s">
        <v>13</v>
      </c>
      <c r="D126" s="1149" t="str">
        <f>'Critères '!D158</f>
        <v>Choix de Véracité</v>
      </c>
      <c r="E126" s="1147" t="str">
        <f>IFERROR(VLOOKUP(D126,'Page accueil'!$A$27:$C$33,2),"")</f>
        <v>Taux</v>
      </c>
      <c r="F126" s="1152"/>
      <c r="G126" s="1152"/>
      <c r="H126" s="1152"/>
      <c r="I126" s="1152"/>
    </row>
    <row r="127" spans="1:9" ht="20">
      <c r="A127" s="1150" t="s">
        <v>562</v>
      </c>
      <c r="B127" s="1151" t="s">
        <v>561</v>
      </c>
      <c r="C127" s="1150" t="s">
        <v>13</v>
      </c>
      <c r="D127" s="1149" t="str">
        <f>'Critères '!D159</f>
        <v>Choix de Véracité</v>
      </c>
      <c r="E127" s="1147" t="str">
        <f>IFERROR(VLOOKUP(D127,'Page accueil'!$A$27:$C$33,2),"")</f>
        <v>Taux</v>
      </c>
      <c r="F127" s="1152"/>
      <c r="G127" s="1152"/>
      <c r="H127" s="1152"/>
      <c r="I127" s="1152"/>
    </row>
    <row r="128" spans="1:9" ht="20">
      <c r="A128" s="1150" t="s">
        <v>564</v>
      </c>
      <c r="B128" s="1151" t="s">
        <v>563</v>
      </c>
      <c r="C128" s="1150" t="s">
        <v>13</v>
      </c>
      <c r="D128" s="1149" t="str">
        <f>'Critères '!D160</f>
        <v>Choix de Véracité</v>
      </c>
      <c r="E128" s="1147" t="str">
        <f>IFERROR(VLOOKUP(D128,'Page accueil'!$A$27:$C$33,2),"")</f>
        <v>Taux</v>
      </c>
      <c r="F128" s="1152"/>
      <c r="G128" s="1152"/>
      <c r="H128" s="1152"/>
      <c r="I128" s="1152"/>
    </row>
    <row r="129" spans="1:9" ht="20">
      <c r="A129" s="1150" t="s">
        <v>566</v>
      </c>
      <c r="B129" s="1151" t="s">
        <v>565</v>
      </c>
      <c r="C129" s="1150" t="s">
        <v>13</v>
      </c>
      <c r="D129" s="1149" t="str">
        <f>'Critères '!D161</f>
        <v>Choix de Véracité</v>
      </c>
      <c r="E129" s="1147" t="str">
        <f>IFERROR(VLOOKUP(D129,'Page accueil'!$A$27:$C$33,2),"")</f>
        <v>Taux</v>
      </c>
      <c r="F129" s="1152"/>
      <c r="G129" s="1152"/>
      <c r="H129" s="1152"/>
      <c r="I129" s="1152"/>
    </row>
    <row r="130" spans="1:9" ht="20">
      <c r="A130" s="1150" t="s">
        <v>568</v>
      </c>
      <c r="B130" s="1151" t="s">
        <v>567</v>
      </c>
      <c r="C130" s="1150" t="s">
        <v>13</v>
      </c>
      <c r="D130" s="1149" t="str">
        <f>'Critères '!D162</f>
        <v>Choix de Véracité</v>
      </c>
      <c r="E130" s="1147" t="str">
        <f>IFERROR(VLOOKUP(D130,'Page accueil'!$A$27:$C$33,2),"")</f>
        <v>Taux</v>
      </c>
      <c r="F130" s="1152"/>
      <c r="G130" s="1152"/>
      <c r="H130" s="1152"/>
      <c r="I130" s="1152"/>
    </row>
    <row r="131" spans="1:9">
      <c r="A131" s="1137" t="s">
        <v>50</v>
      </c>
      <c r="B131" s="1155" t="str">
        <f>'Estim. ISO 9001'!$B$140</f>
        <v>Information documentée</v>
      </c>
      <c r="C131" s="1139" t="s">
        <v>1</v>
      </c>
      <c r="D131" s="1141" t="str">
        <f>IFERROR(VLOOKUP(E131,'Page accueil'!$A$36:$E$40,3),"")</f>
        <v>Insuffisant</v>
      </c>
      <c r="E131" s="1140">
        <f>IFERROR(SUM(E132:E137,E139:E152,E154:E163)/COUNTA(E132:E137,E139:E152,E154:E163),"")</f>
        <v>0</v>
      </c>
      <c r="F131" s="1152"/>
      <c r="G131" s="1152"/>
      <c r="H131" s="1152"/>
      <c r="I131" s="1152"/>
    </row>
    <row r="132" spans="1:9" ht="30">
      <c r="A132" s="1150" t="s">
        <v>391</v>
      </c>
      <c r="B132" s="1151" t="s">
        <v>390</v>
      </c>
      <c r="C132" s="1150" t="s">
        <v>389</v>
      </c>
      <c r="D132" s="1149" t="str">
        <f>'Critères '!D48</f>
        <v>Choix de Véracité</v>
      </c>
      <c r="E132" s="1147" t="str">
        <f>IFERROR(VLOOKUP(D132,'Page accueil'!$A$27:$C$33,2),"")</f>
        <v>Taux</v>
      </c>
      <c r="F132" s="1152"/>
      <c r="G132" s="1152"/>
      <c r="H132" s="1152"/>
      <c r="I132" s="1152"/>
    </row>
    <row r="133" spans="1:9" ht="20">
      <c r="A133" s="1150" t="s">
        <v>391</v>
      </c>
      <c r="B133" s="1151" t="s">
        <v>393</v>
      </c>
      <c r="C133" s="1150" t="s">
        <v>392</v>
      </c>
      <c r="D133" s="1149" t="str">
        <f>'Critères '!D49</f>
        <v>Choix de Véracité</v>
      </c>
      <c r="E133" s="1147" t="str">
        <f>IFERROR(VLOOKUP(D133,'Page accueil'!$A$27:$C$33,2),"")</f>
        <v>Taux</v>
      </c>
      <c r="F133" s="1152"/>
      <c r="G133" s="1152"/>
      <c r="H133" s="1152"/>
      <c r="I133" s="1152"/>
    </row>
    <row r="134" spans="1:9" ht="20">
      <c r="A134" s="1150" t="s">
        <v>391</v>
      </c>
      <c r="B134" s="1151" t="s">
        <v>395</v>
      </c>
      <c r="C134" s="1150" t="s">
        <v>394</v>
      </c>
      <c r="D134" s="1149" t="str">
        <f>'Critères '!D50</f>
        <v>Choix de Véracité</v>
      </c>
      <c r="E134" s="1147" t="str">
        <f>IFERROR(VLOOKUP(D134,'Page accueil'!$A$27:$C$33,2),"")</f>
        <v>Taux</v>
      </c>
      <c r="F134" s="1152"/>
      <c r="G134" s="1152"/>
      <c r="H134" s="1152"/>
      <c r="I134" s="1152"/>
    </row>
    <row r="135" spans="1:9" ht="30">
      <c r="A135" s="1150" t="s">
        <v>397</v>
      </c>
      <c r="B135" s="1151" t="s">
        <v>1333</v>
      </c>
      <c r="C135" s="1150" t="s">
        <v>396</v>
      </c>
      <c r="D135" s="1149" t="str">
        <f>'Critères '!D51</f>
        <v>Choix de Véracité</v>
      </c>
      <c r="E135" s="1147" t="str">
        <f>IFERROR(VLOOKUP(D135,'Page accueil'!$A$27:$C$33,2),"")</f>
        <v>Taux</v>
      </c>
      <c r="F135" s="1152"/>
      <c r="G135" s="1152"/>
      <c r="H135" s="1152"/>
      <c r="I135" s="1152"/>
    </row>
    <row r="136" spans="1:9" ht="20">
      <c r="A136" s="1150" t="s">
        <v>397</v>
      </c>
      <c r="B136" s="1151" t="s">
        <v>399</v>
      </c>
      <c r="C136" s="1150" t="s">
        <v>398</v>
      </c>
      <c r="D136" s="1149" t="str">
        <f>'Critères '!D52</f>
        <v>Choix de Véracité</v>
      </c>
      <c r="E136" s="1147" t="str">
        <f>IFERROR(VLOOKUP(D136,'Page accueil'!$A$27:$C$33,2),"")</f>
        <v>Taux</v>
      </c>
      <c r="F136" s="1152"/>
      <c r="G136" s="1152"/>
      <c r="H136" s="1152"/>
      <c r="I136" s="1152"/>
    </row>
    <row r="137" spans="1:9" ht="20">
      <c r="A137" s="1150" t="s">
        <v>50</v>
      </c>
      <c r="B137" s="1151" t="s">
        <v>1334</v>
      </c>
      <c r="C137" s="1150" t="s">
        <v>402</v>
      </c>
      <c r="D137" s="1149" t="str">
        <f>'Critères '!D55</f>
        <v>Choix de Véracité</v>
      </c>
      <c r="E137" s="1147" t="str">
        <f>IFERROR(VLOOKUP(D137,'Page accueil'!$A$27:$C$33,2),"")</f>
        <v>Taux</v>
      </c>
      <c r="F137" s="1152"/>
      <c r="G137" s="1152"/>
      <c r="H137" s="1152"/>
      <c r="I137" s="1152"/>
    </row>
    <row r="138" spans="1:9">
      <c r="A138" s="1139" t="s">
        <v>53</v>
      </c>
      <c r="B138" s="1137" t="s">
        <v>423</v>
      </c>
      <c r="C138" s="1139" t="s">
        <v>422</v>
      </c>
      <c r="D138" s="1166"/>
      <c r="E138" s="1166"/>
      <c r="F138" s="1152"/>
      <c r="G138" s="1152"/>
      <c r="H138" s="1152"/>
      <c r="I138" s="1152"/>
    </row>
    <row r="139" spans="1:9" ht="20">
      <c r="A139" s="1150" t="s">
        <v>169</v>
      </c>
      <c r="B139" s="1151" t="s">
        <v>424</v>
      </c>
      <c r="C139" s="1150" t="s">
        <v>4</v>
      </c>
      <c r="D139" s="1149" t="str">
        <f>'Critères '!D74</f>
        <v>Choix de Véracité</v>
      </c>
      <c r="E139" s="1147" t="str">
        <f>IFERROR(VLOOKUP(D139,'Page accueil'!$A$27:$C$33,2),"")</f>
        <v>Taux</v>
      </c>
      <c r="F139" s="1152"/>
      <c r="G139" s="1152"/>
      <c r="H139" s="1152"/>
      <c r="I139" s="1152"/>
    </row>
    <row r="140" spans="1:9" ht="20">
      <c r="A140" s="1150" t="s">
        <v>427</v>
      </c>
      <c r="B140" s="1151" t="s">
        <v>426</v>
      </c>
      <c r="C140" s="1150" t="s">
        <v>425</v>
      </c>
      <c r="D140" s="1149" t="str">
        <f>'Critères '!D76</f>
        <v>Choix de Véracité</v>
      </c>
      <c r="E140" s="1147" t="str">
        <f>IFERROR(VLOOKUP(D140,'Page accueil'!$A$27:$C$33,2),"")</f>
        <v>Taux</v>
      </c>
      <c r="F140" s="1152"/>
      <c r="G140" s="1152"/>
      <c r="H140" s="1152"/>
      <c r="I140" s="1152"/>
    </row>
    <row r="141" spans="1:9" ht="20">
      <c r="A141" s="1150" t="s">
        <v>427</v>
      </c>
      <c r="B141" s="1151" t="s">
        <v>429</v>
      </c>
      <c r="C141" s="1150" t="s">
        <v>428</v>
      </c>
      <c r="D141" s="1149" t="str">
        <f>'Critères '!D77</f>
        <v>Choix de Véracité</v>
      </c>
      <c r="E141" s="1147" t="str">
        <f>IFERROR(VLOOKUP(D141,'Page accueil'!$A$27:$C$33,2),"")</f>
        <v>Taux</v>
      </c>
      <c r="F141" s="1152"/>
      <c r="G141" s="1152"/>
      <c r="H141" s="1152"/>
      <c r="I141" s="1152"/>
    </row>
    <row r="142" spans="1:9" ht="20">
      <c r="A142" s="1150" t="s">
        <v>432</v>
      </c>
      <c r="B142" s="1151" t="s">
        <v>431</v>
      </c>
      <c r="C142" s="1150" t="s">
        <v>430</v>
      </c>
      <c r="D142" s="1149" t="str">
        <f>'Critères '!D78</f>
        <v>Choix de Véracité</v>
      </c>
      <c r="E142" s="1147" t="str">
        <f>IFERROR(VLOOKUP(D142,'Page accueil'!$A$27:$C$33,2),"")</f>
        <v>Taux</v>
      </c>
      <c r="F142" s="1152"/>
      <c r="G142" s="1152"/>
      <c r="H142" s="1152"/>
      <c r="I142" s="1152"/>
    </row>
    <row r="143" spans="1:9" ht="20">
      <c r="A143" s="1150" t="s">
        <v>435</v>
      </c>
      <c r="B143" s="1151" t="s">
        <v>434</v>
      </c>
      <c r="C143" s="1150" t="s">
        <v>433</v>
      </c>
      <c r="D143" s="1149" t="str">
        <f>'Critères '!D79</f>
        <v>Choix de Véracité</v>
      </c>
      <c r="E143" s="1147" t="str">
        <f>IFERROR(VLOOKUP(D143,'Page accueil'!$A$27:$C$33,2),"")</f>
        <v>Taux</v>
      </c>
      <c r="F143" s="1152"/>
      <c r="G143" s="1152"/>
      <c r="H143" s="1152"/>
      <c r="I143" s="1152"/>
    </row>
    <row r="144" spans="1:9" ht="30">
      <c r="A144" s="1150" t="s">
        <v>438</v>
      </c>
      <c r="B144" s="1151" t="s">
        <v>437</v>
      </c>
      <c r="C144" s="1150" t="s">
        <v>436</v>
      </c>
      <c r="D144" s="1149" t="str">
        <f>'Critères '!D80</f>
        <v>Choix de Véracité</v>
      </c>
      <c r="E144" s="1147" t="str">
        <f>IFERROR(VLOOKUP(D144,'Page accueil'!$A$27:$C$33,2),"")</f>
        <v>Taux</v>
      </c>
      <c r="F144" s="1152"/>
      <c r="G144" s="1152"/>
      <c r="H144" s="1152"/>
      <c r="I144" s="1152"/>
    </row>
    <row r="145" spans="1:9" ht="30">
      <c r="A145" s="1150" t="s">
        <v>440</v>
      </c>
      <c r="B145" s="1151" t="s">
        <v>1335</v>
      </c>
      <c r="C145" s="1150" t="s">
        <v>439</v>
      </c>
      <c r="D145" s="1149" t="str">
        <f>'Critères '!D81</f>
        <v>Choix de Véracité</v>
      </c>
      <c r="E145" s="1147" t="str">
        <f>IFERROR(VLOOKUP(D145,'Page accueil'!$A$27:$C$33,2),"")</f>
        <v>Taux</v>
      </c>
      <c r="F145" s="1152"/>
      <c r="G145" s="1152"/>
      <c r="H145" s="1152"/>
      <c r="I145" s="1152"/>
    </row>
    <row r="146" spans="1:9" ht="30">
      <c r="A146" s="1150" t="s">
        <v>443</v>
      </c>
      <c r="B146" s="1151" t="s">
        <v>442</v>
      </c>
      <c r="C146" s="1150" t="s">
        <v>441</v>
      </c>
      <c r="D146" s="1149" t="str">
        <f>'Critères '!D82</f>
        <v>Choix de Véracité</v>
      </c>
      <c r="E146" s="1147" t="str">
        <f>IFERROR(VLOOKUP(D146,'Page accueil'!$A$27:$C$33,2),"")</f>
        <v>Taux</v>
      </c>
      <c r="F146" s="1152"/>
      <c r="G146" s="1152"/>
      <c r="H146" s="1152"/>
      <c r="I146" s="1152"/>
    </row>
    <row r="147" spans="1:9" ht="30">
      <c r="A147" s="1150" t="s">
        <v>445</v>
      </c>
      <c r="B147" s="1151" t="s">
        <v>1336</v>
      </c>
      <c r="C147" s="1150" t="s">
        <v>444</v>
      </c>
      <c r="D147" s="1149" t="str">
        <f>'Critères '!D83</f>
        <v>Choix de Véracité</v>
      </c>
      <c r="E147" s="1147" t="str">
        <f>IFERROR(VLOOKUP(D147,'Page accueil'!$A$27:$C$33,2),"")</f>
        <v>Taux</v>
      </c>
      <c r="F147" s="1152"/>
      <c r="G147" s="1152"/>
      <c r="H147" s="1152"/>
      <c r="I147" s="1152"/>
    </row>
    <row r="148" spans="1:9" ht="20">
      <c r="A148" s="1136" t="s">
        <v>446</v>
      </c>
      <c r="B148" s="1153" t="s">
        <v>1337</v>
      </c>
      <c r="C148" s="1136" t="s">
        <v>702</v>
      </c>
      <c r="D148" s="1149" t="str">
        <f>'Critères '!D84</f>
        <v>Choix de Véracité</v>
      </c>
      <c r="E148" s="1147" t="str">
        <f>IFERROR(VLOOKUP(D148,'Page accueil'!$A$27:$C$33,2),"")</f>
        <v>Taux</v>
      </c>
      <c r="F148" s="1152"/>
      <c r="G148" s="1152"/>
      <c r="H148" s="1152"/>
      <c r="I148" s="1152"/>
    </row>
    <row r="149" spans="1:9" ht="20">
      <c r="A149" s="1136" t="s">
        <v>448</v>
      </c>
      <c r="B149" s="1153" t="s">
        <v>447</v>
      </c>
      <c r="C149" s="1136" t="s">
        <v>702</v>
      </c>
      <c r="D149" s="1149" t="str">
        <f>'Critères '!D85</f>
        <v>Choix de Véracité</v>
      </c>
      <c r="E149" s="1147" t="str">
        <f>IFERROR(VLOOKUP(D149,'Page accueil'!$A$27:$C$33,2),"")</f>
        <v>Taux</v>
      </c>
      <c r="F149" s="1152"/>
      <c r="G149" s="1152"/>
      <c r="H149" s="1152"/>
      <c r="I149" s="1152"/>
    </row>
    <row r="150" spans="1:9" ht="20">
      <c r="A150" s="1136" t="s">
        <v>450</v>
      </c>
      <c r="B150" s="1153" t="s">
        <v>449</v>
      </c>
      <c r="C150" s="1136" t="s">
        <v>702</v>
      </c>
      <c r="D150" s="1149" t="str">
        <f>'Critères '!D86</f>
        <v>Choix de Véracité</v>
      </c>
      <c r="E150" s="1147" t="str">
        <f>IFERROR(VLOOKUP(D150,'Page accueil'!$A$27:$C$33,2),"")</f>
        <v>Taux</v>
      </c>
      <c r="F150" s="1152"/>
      <c r="G150" s="1152"/>
      <c r="H150" s="1152"/>
      <c r="I150" s="1152"/>
    </row>
    <row r="151" spans="1:9" ht="20">
      <c r="A151" s="1136" t="s">
        <v>170</v>
      </c>
      <c r="B151" s="1153" t="s">
        <v>451</v>
      </c>
      <c r="C151" s="1136" t="s">
        <v>702</v>
      </c>
      <c r="D151" s="1149" t="str">
        <f>'Critères '!D87</f>
        <v>Choix de Véracité</v>
      </c>
      <c r="E151" s="1147" t="str">
        <f>IFERROR(VLOOKUP(D151,'Page accueil'!$A$27:$C$33,2),"")</f>
        <v>Taux</v>
      </c>
      <c r="F151" s="1152"/>
      <c r="G151" s="1152"/>
      <c r="H151" s="1152"/>
      <c r="I151" s="1152"/>
    </row>
    <row r="152" spans="1:9" ht="20">
      <c r="A152" s="1136" t="s">
        <v>170</v>
      </c>
      <c r="B152" s="1153" t="s">
        <v>452</v>
      </c>
      <c r="C152" s="1136" t="s">
        <v>702</v>
      </c>
      <c r="D152" s="1149" t="str">
        <f>'Critères '!D88</f>
        <v>Choix de Véracité</v>
      </c>
      <c r="E152" s="1147" t="str">
        <f>IFERROR(VLOOKUP(D152,'Page accueil'!$A$27:$C$33,2),"")</f>
        <v>Taux</v>
      </c>
      <c r="F152" s="1152"/>
      <c r="G152" s="1152"/>
      <c r="H152" s="1152"/>
      <c r="I152" s="1152"/>
    </row>
    <row r="153" spans="1:9">
      <c r="A153" s="1139"/>
      <c r="B153" s="1137" t="s">
        <v>454</v>
      </c>
      <c r="C153" s="1139" t="s">
        <v>453</v>
      </c>
      <c r="D153" s="1166"/>
      <c r="E153" s="1166"/>
      <c r="F153" s="1152"/>
      <c r="G153" s="1152"/>
      <c r="H153" s="1152"/>
      <c r="I153" s="1152"/>
    </row>
    <row r="154" spans="1:9" ht="20">
      <c r="A154" s="1150" t="s">
        <v>456</v>
      </c>
      <c r="B154" s="1151" t="s">
        <v>455</v>
      </c>
      <c r="C154" s="1150" t="s">
        <v>453</v>
      </c>
      <c r="D154" s="1149" t="str">
        <f>'Critères '!D90</f>
        <v>Choix de Véracité</v>
      </c>
      <c r="E154" s="1147" t="str">
        <f>IFERROR(VLOOKUP(D154,'Page accueil'!$A$27:$C$33,2),"")</f>
        <v>Taux</v>
      </c>
      <c r="F154" s="1152"/>
      <c r="G154" s="1152"/>
      <c r="H154" s="1152"/>
      <c r="I154" s="1152"/>
    </row>
    <row r="155" spans="1:9" ht="30">
      <c r="A155" s="1150" t="s">
        <v>458</v>
      </c>
      <c r="B155" s="1151" t="s">
        <v>457</v>
      </c>
      <c r="C155" s="1150" t="s">
        <v>453</v>
      </c>
      <c r="D155" s="1149" t="str">
        <f>'Critères '!D91</f>
        <v>Choix de Véracité</v>
      </c>
      <c r="E155" s="1147" t="str">
        <f>IFERROR(VLOOKUP(D155,'Page accueil'!$A$27:$C$33,2),"")</f>
        <v>Taux</v>
      </c>
      <c r="F155" s="1152"/>
      <c r="G155" s="1152"/>
      <c r="H155" s="1152"/>
      <c r="I155" s="1152"/>
    </row>
    <row r="156" spans="1:9" ht="20">
      <c r="A156" s="1150" t="s">
        <v>460</v>
      </c>
      <c r="B156" s="1151" t="s">
        <v>459</v>
      </c>
      <c r="C156" s="1150" t="s">
        <v>453</v>
      </c>
      <c r="D156" s="1149" t="str">
        <f>'Critères '!D92</f>
        <v>Choix de Véracité</v>
      </c>
      <c r="E156" s="1147" t="str">
        <f>IFERROR(VLOOKUP(D156,'Page accueil'!$A$27:$C$33,2),"")</f>
        <v>Taux</v>
      </c>
      <c r="F156" s="1152"/>
      <c r="G156" s="1152"/>
      <c r="H156" s="1152"/>
      <c r="I156" s="1152"/>
    </row>
    <row r="157" spans="1:9" ht="20">
      <c r="A157" s="1150" t="s">
        <v>462</v>
      </c>
      <c r="B157" s="1151" t="s">
        <v>461</v>
      </c>
      <c r="C157" s="1150" t="s">
        <v>453</v>
      </c>
      <c r="D157" s="1149" t="str">
        <f>'Critères '!D93</f>
        <v>Choix de Véracité</v>
      </c>
      <c r="E157" s="1147" t="str">
        <f>IFERROR(VLOOKUP(D157,'Page accueil'!$A$27:$C$33,2),"")</f>
        <v>Taux</v>
      </c>
      <c r="F157" s="1152"/>
      <c r="G157" s="1152"/>
      <c r="H157" s="1152"/>
      <c r="I157" s="1152"/>
    </row>
    <row r="158" spans="1:9" ht="20">
      <c r="A158" s="1150" t="s">
        <v>456</v>
      </c>
      <c r="B158" s="1151" t="s">
        <v>463</v>
      </c>
      <c r="C158" s="1150" t="s">
        <v>453</v>
      </c>
      <c r="D158" s="1149" t="str">
        <f>'Critères '!D94</f>
        <v>Choix de Véracité</v>
      </c>
      <c r="E158" s="1147" t="str">
        <f>IFERROR(VLOOKUP(D158,'Page accueil'!$A$27:$C$33,2),"")</f>
        <v>Taux</v>
      </c>
      <c r="F158" s="1152"/>
      <c r="G158" s="1152"/>
      <c r="H158" s="1152"/>
      <c r="I158" s="1152"/>
    </row>
    <row r="159" spans="1:9" ht="20">
      <c r="A159" s="1161" t="s">
        <v>53</v>
      </c>
      <c r="B159" s="1151" t="s">
        <v>627</v>
      </c>
      <c r="C159" s="1150" t="s">
        <v>38</v>
      </c>
      <c r="D159" s="1149" t="str">
        <f>'Critères '!D285</f>
        <v>Choix de Véracité</v>
      </c>
      <c r="E159" s="1147" t="str">
        <f>IFERROR(VLOOKUP(D159,'Page accueil'!$A$27:$C$33,2),"")</f>
        <v>Taux</v>
      </c>
      <c r="F159" s="1152"/>
      <c r="G159" s="1152"/>
      <c r="H159" s="1152"/>
      <c r="I159" s="1152"/>
    </row>
    <row r="160" spans="1:9" ht="20">
      <c r="A160" s="1161" t="s">
        <v>169</v>
      </c>
      <c r="B160" s="1151" t="s">
        <v>840</v>
      </c>
      <c r="C160" s="1150" t="s">
        <v>38</v>
      </c>
      <c r="D160" s="1149" t="str">
        <f>'Critères '!D286</f>
        <v>Choix de Véracité</v>
      </c>
      <c r="E160" s="1147" t="str">
        <f>IFERROR(VLOOKUP(D160,'Page accueil'!$A$27:$C$33,2),"")</f>
        <v>Taux</v>
      </c>
      <c r="F160" s="1152"/>
      <c r="G160" s="1152"/>
      <c r="H160" s="1152"/>
      <c r="I160" s="1152"/>
    </row>
    <row r="161" spans="1:9" ht="20">
      <c r="A161" s="1161" t="s">
        <v>170</v>
      </c>
      <c r="B161" s="1151" t="s">
        <v>1338</v>
      </c>
      <c r="C161" s="1150" t="s">
        <v>38</v>
      </c>
      <c r="D161" s="1149" t="str">
        <f>'Critères '!D287</f>
        <v>Choix de Véracité</v>
      </c>
      <c r="E161" s="1147" t="str">
        <f>IFERROR(VLOOKUP(D161,'Page accueil'!$A$27:$C$33,2),"")</f>
        <v>Taux</v>
      </c>
      <c r="F161" s="1152"/>
      <c r="G161" s="1152"/>
      <c r="H161" s="1152"/>
      <c r="I161" s="1152"/>
    </row>
    <row r="162" spans="1:9" ht="20">
      <c r="A162" s="1161"/>
      <c r="B162" s="1151" t="s">
        <v>1339</v>
      </c>
      <c r="C162" s="1150" t="s">
        <v>38</v>
      </c>
      <c r="D162" s="1149" t="str">
        <f>'Critères '!D288</f>
        <v>Choix de Véracité</v>
      </c>
      <c r="E162" s="1147" t="str">
        <f>IFERROR(VLOOKUP(D162,'Page accueil'!$A$27:$C$33,2),"")</f>
        <v>Taux</v>
      </c>
      <c r="F162" s="1152"/>
      <c r="G162" s="1152"/>
      <c r="H162" s="1152"/>
      <c r="I162" s="1152"/>
    </row>
    <row r="163" spans="1:9" ht="20">
      <c r="A163" s="1161"/>
      <c r="B163" s="1151" t="s">
        <v>628</v>
      </c>
      <c r="C163" s="1150" t="s">
        <v>38</v>
      </c>
      <c r="D163" s="1149" t="str">
        <f>'Critères '!D289</f>
        <v>Choix de Véracité</v>
      </c>
      <c r="E163" s="1147" t="str">
        <f>IFERROR(VLOOKUP(D163,'Page accueil'!$A$27:$C$33,2),"")</f>
        <v>Taux</v>
      </c>
      <c r="F163" s="1152"/>
      <c r="G163" s="1152"/>
      <c r="H163" s="1152"/>
      <c r="I163" s="1152"/>
    </row>
    <row r="164" spans="1:9">
      <c r="A164" s="1137">
        <v>8</v>
      </c>
      <c r="B164" s="1142" t="str">
        <f>'Estim. ISO 9001'!$A$141</f>
        <v>Art 8 : Réalisation des activités opérationnelles</v>
      </c>
      <c r="C164" s="1139">
        <v>7</v>
      </c>
      <c r="D164" s="1141" t="str">
        <f>IFERROR(VLOOKUP(E164,'Page accueil'!$A$36:$E$40,3),"")</f>
        <v>Insuffisant</v>
      </c>
      <c r="E164" s="1140">
        <f>IFERROR((E165+E175+E195+E236+E261+E295+E301)/7,"")</f>
        <v>0</v>
      </c>
      <c r="F164" s="1152"/>
      <c r="G164" s="1152"/>
      <c r="H164" s="1152"/>
      <c r="I164" s="1152"/>
    </row>
    <row r="165" spans="1:9">
      <c r="A165" s="1137" t="s">
        <v>58</v>
      </c>
      <c r="B165" s="1155" t="str">
        <f>'Estim. ISO 9001'!$B$142</f>
        <v>Planification et maîtrise opérationnelles</v>
      </c>
      <c r="C165" s="1139" t="s">
        <v>24</v>
      </c>
      <c r="D165" s="1141" t="str">
        <f>IFERROR(VLOOKUP(E165,'Page accueil'!$A$36:$E$40,3),"")</f>
        <v>Insuffisant</v>
      </c>
      <c r="E165" s="1140">
        <f>IFERROR(SUM(E166:E174)/COUNTA(E166:E174),"")</f>
        <v>0</v>
      </c>
      <c r="F165" s="1152"/>
      <c r="G165" s="1152"/>
      <c r="H165" s="1152"/>
      <c r="I165" s="1152"/>
    </row>
    <row r="166" spans="1:9" ht="20">
      <c r="A166" s="1162" t="s">
        <v>58</v>
      </c>
      <c r="B166" s="1151" t="s">
        <v>321</v>
      </c>
      <c r="C166" s="1162" t="s">
        <v>24</v>
      </c>
      <c r="D166" s="1149" t="str">
        <f>'Critères '!D215</f>
        <v>Choix de Véracité</v>
      </c>
      <c r="E166" s="1147" t="str">
        <f>IFERROR(VLOOKUP(D166,'Page accueil'!$A$27:$C$33,2),"")</f>
        <v>Taux</v>
      </c>
      <c r="F166" s="1152"/>
      <c r="G166" s="1152"/>
      <c r="H166" s="1152"/>
      <c r="I166" s="1152"/>
    </row>
    <row r="167" spans="1:9" ht="20">
      <c r="A167" s="1162" t="s">
        <v>58</v>
      </c>
      <c r="B167" s="1151" t="s">
        <v>322</v>
      </c>
      <c r="C167" s="1162" t="s">
        <v>24</v>
      </c>
      <c r="D167" s="1149" t="str">
        <f>'Critères '!D216</f>
        <v>Choix de Véracité</v>
      </c>
      <c r="E167" s="1147" t="str">
        <f>IFERROR(VLOOKUP(D167,'Page accueil'!$A$27:$C$33,2),"")</f>
        <v>Taux</v>
      </c>
      <c r="F167" s="1152"/>
      <c r="G167" s="1152"/>
      <c r="H167" s="1152"/>
      <c r="I167" s="1152"/>
    </row>
    <row r="168" spans="1:9" ht="20">
      <c r="A168" s="1162" t="s">
        <v>58</v>
      </c>
      <c r="B168" s="1151" t="s">
        <v>323</v>
      </c>
      <c r="C168" s="1162" t="s">
        <v>24</v>
      </c>
      <c r="D168" s="1149" t="str">
        <f>'Critères '!D217</f>
        <v>Choix de Véracité</v>
      </c>
      <c r="E168" s="1147" t="str">
        <f>IFERROR(VLOOKUP(D168,'Page accueil'!$A$27:$C$33,2),"")</f>
        <v>Taux</v>
      </c>
      <c r="F168" s="1152"/>
      <c r="G168" s="1152"/>
      <c r="H168" s="1152"/>
      <c r="I168" s="1152"/>
    </row>
    <row r="169" spans="1:9">
      <c r="A169" s="1162" t="s">
        <v>58</v>
      </c>
      <c r="B169" s="1151" t="s">
        <v>324</v>
      </c>
      <c r="C169" s="1162" t="s">
        <v>24</v>
      </c>
      <c r="D169" s="1149" t="str">
        <f>'Critères '!D218</f>
        <v>Choix de Véracité</v>
      </c>
      <c r="E169" s="1147" t="str">
        <f>IFERROR(VLOOKUP(D169,'Page accueil'!$A$27:$C$33,2),"")</f>
        <v>Taux</v>
      </c>
      <c r="F169" s="1152"/>
      <c r="G169" s="1152"/>
      <c r="H169" s="1152"/>
      <c r="I169" s="1152"/>
    </row>
    <row r="170" spans="1:9">
      <c r="A170" s="1162" t="s">
        <v>58</v>
      </c>
      <c r="B170" s="1151" t="s">
        <v>791</v>
      </c>
      <c r="C170" s="1162" t="s">
        <v>24</v>
      </c>
      <c r="D170" s="1149" t="str">
        <f>'Critères '!D219</f>
        <v>Choix de Véracité</v>
      </c>
      <c r="E170" s="1147" t="str">
        <f>IFERROR(VLOOKUP(D170,'Page accueil'!$A$27:$C$33,2),"")</f>
        <v>Taux</v>
      </c>
      <c r="F170" s="1152"/>
      <c r="G170" s="1152"/>
      <c r="H170" s="1152"/>
      <c r="I170" s="1152"/>
    </row>
    <row r="171" spans="1:9">
      <c r="A171" s="1162" t="s">
        <v>58</v>
      </c>
      <c r="B171" s="1160" t="s">
        <v>792</v>
      </c>
      <c r="C171" s="1162" t="s">
        <v>24</v>
      </c>
      <c r="D171" s="1149" t="str">
        <f>'Critères '!D220</f>
        <v>Choix de Véracité</v>
      </c>
      <c r="E171" s="1147" t="str">
        <f>IFERROR(VLOOKUP(D171,'Page accueil'!$A$27:$C$33,2),"")</f>
        <v>Taux</v>
      </c>
      <c r="F171" s="1152"/>
      <c r="G171" s="1152"/>
      <c r="H171" s="1152"/>
      <c r="I171" s="1152"/>
    </row>
    <row r="172" spans="1:9" ht="20">
      <c r="A172" s="1162" t="s">
        <v>58</v>
      </c>
      <c r="B172" s="1151" t="s">
        <v>793</v>
      </c>
      <c r="C172" s="1162" t="s">
        <v>24</v>
      </c>
      <c r="D172" s="1149" t="str">
        <f>'Critères '!D221</f>
        <v>Choix de Véracité</v>
      </c>
      <c r="E172" s="1147" t="str">
        <f>IFERROR(VLOOKUP(D172,'Page accueil'!$A$27:$C$33,2),"")</f>
        <v>Taux</v>
      </c>
      <c r="F172" s="1152"/>
      <c r="G172" s="1152"/>
      <c r="H172" s="1152"/>
      <c r="I172" s="1152"/>
    </row>
    <row r="173" spans="1:9" ht="20">
      <c r="A173" s="1162" t="s">
        <v>58</v>
      </c>
      <c r="B173" s="1151" t="s">
        <v>325</v>
      </c>
      <c r="C173" s="1162" t="s">
        <v>24</v>
      </c>
      <c r="D173" s="1149" t="str">
        <f>'Critères '!D222</f>
        <v>Choix de Véracité</v>
      </c>
      <c r="E173" s="1147" t="str">
        <f>IFERROR(VLOOKUP(D173,'Page accueil'!$A$27:$C$33,2),"")</f>
        <v>Taux</v>
      </c>
      <c r="F173" s="1152"/>
      <c r="G173" s="1152"/>
      <c r="H173" s="1152"/>
      <c r="I173" s="1152"/>
    </row>
    <row r="174" spans="1:9">
      <c r="A174" s="1162" t="s">
        <v>58</v>
      </c>
      <c r="B174" s="1151" t="s">
        <v>326</v>
      </c>
      <c r="C174" s="1162" t="s">
        <v>24</v>
      </c>
      <c r="D174" s="1149" t="str">
        <f>'Critères '!D223</f>
        <v>Choix de Véracité</v>
      </c>
      <c r="E174" s="1147" t="str">
        <f>IFERROR(VLOOKUP(D174,'Page accueil'!$A$27:$C$33,2),"")</f>
        <v>Taux</v>
      </c>
      <c r="F174" s="1152"/>
      <c r="G174" s="1152"/>
      <c r="H174" s="1152"/>
      <c r="I174" s="1152"/>
    </row>
    <row r="175" spans="1:9">
      <c r="A175" s="1167" t="s">
        <v>62</v>
      </c>
      <c r="B175" s="1155" t="str">
        <f>'Estim. ISO 9001'!$B$143</f>
        <v>Exigences relatives aux produits et services</v>
      </c>
      <c r="C175" s="1168" t="s">
        <v>25</v>
      </c>
      <c r="D175" s="1141" t="str">
        <f>IFERROR(VLOOKUP(E175,'Page accueil'!$A$36:$E$40,3),"")</f>
        <v>Insuffisant</v>
      </c>
      <c r="E175" s="1140">
        <f>IFERROR(SUM(E176:E194)/COUNTA(E176:E194),"")</f>
        <v>0</v>
      </c>
      <c r="F175" s="1152"/>
      <c r="G175" s="1152"/>
      <c r="H175" s="1152"/>
      <c r="I175" s="1152"/>
    </row>
    <row r="176" spans="1:9">
      <c r="A176" s="1162" t="s">
        <v>64</v>
      </c>
      <c r="B176" s="1151" t="s">
        <v>327</v>
      </c>
      <c r="C176" s="1162" t="s">
        <v>26</v>
      </c>
      <c r="D176" s="1149" t="str">
        <f>'Critères '!D225</f>
        <v>Choix de Véracité</v>
      </c>
      <c r="E176" s="1147" t="str">
        <f>IFERROR(VLOOKUP(D176,'Page accueil'!$A$27:$C$33,2),"")</f>
        <v>Taux</v>
      </c>
      <c r="F176" s="1152"/>
      <c r="G176" s="1152"/>
      <c r="H176" s="1152"/>
      <c r="I176" s="1152"/>
    </row>
    <row r="177" spans="1:9">
      <c r="A177" s="1162" t="s">
        <v>64</v>
      </c>
      <c r="B177" s="1151" t="s">
        <v>328</v>
      </c>
      <c r="C177" s="1162" t="s">
        <v>26</v>
      </c>
      <c r="D177" s="1149" t="str">
        <f>'Critères '!D226</f>
        <v>Choix de Véracité</v>
      </c>
      <c r="E177" s="1147" t="str">
        <f>IFERROR(VLOOKUP(D177,'Page accueil'!$A$27:$C$33,2),"")</f>
        <v>Taux</v>
      </c>
      <c r="F177" s="1152"/>
      <c r="G177" s="1152"/>
      <c r="H177" s="1152"/>
      <c r="I177" s="1152"/>
    </row>
    <row r="178" spans="1:9">
      <c r="A178" s="1162" t="s">
        <v>64</v>
      </c>
      <c r="B178" s="1151" t="s">
        <v>329</v>
      </c>
      <c r="C178" s="1162" t="s">
        <v>26</v>
      </c>
      <c r="D178" s="1149" t="str">
        <f>'Critères '!D227</f>
        <v>Choix de Véracité</v>
      </c>
      <c r="E178" s="1147" t="str">
        <f>IFERROR(VLOOKUP(D178,'Page accueil'!$A$27:$C$33,2),"")</f>
        <v>Taux</v>
      </c>
      <c r="F178" s="1152"/>
      <c r="G178" s="1152"/>
      <c r="H178" s="1152"/>
      <c r="I178" s="1152"/>
    </row>
    <row r="179" spans="1:9">
      <c r="A179" s="1162" t="s">
        <v>64</v>
      </c>
      <c r="B179" s="1151" t="s">
        <v>794</v>
      </c>
      <c r="C179" s="1162" t="s">
        <v>26</v>
      </c>
      <c r="D179" s="1149" t="str">
        <f>'Critères '!D228</f>
        <v>Choix de Véracité</v>
      </c>
      <c r="E179" s="1147" t="str">
        <f>IFERROR(VLOOKUP(D179,'Page accueil'!$A$27:$C$33,2),"")</f>
        <v>Taux</v>
      </c>
      <c r="F179" s="1152"/>
      <c r="G179" s="1152"/>
      <c r="H179" s="1152"/>
      <c r="I179" s="1152"/>
    </row>
    <row r="180" spans="1:9">
      <c r="A180" s="1162" t="s">
        <v>64</v>
      </c>
      <c r="B180" s="1151" t="s">
        <v>330</v>
      </c>
      <c r="C180" s="1162" t="s">
        <v>26</v>
      </c>
      <c r="D180" s="1149" t="str">
        <f>'Critères '!D229</f>
        <v>Choix de Véracité</v>
      </c>
      <c r="E180" s="1147" t="str">
        <f>IFERROR(VLOOKUP(D180,'Page accueil'!$A$27:$C$33,2),"")</f>
        <v>Taux</v>
      </c>
      <c r="F180" s="1152"/>
      <c r="G180" s="1152"/>
      <c r="H180" s="1152"/>
      <c r="I180" s="1152"/>
    </row>
    <row r="181" spans="1:9">
      <c r="A181" s="1162" t="s">
        <v>64</v>
      </c>
      <c r="B181" s="1151" t="s">
        <v>331</v>
      </c>
      <c r="C181" s="1162" t="s">
        <v>26</v>
      </c>
      <c r="D181" s="1149" t="str">
        <f>'Critères '!D230</f>
        <v>Choix de Véracité</v>
      </c>
      <c r="E181" s="1147" t="str">
        <f>IFERROR(VLOOKUP(D181,'Page accueil'!$A$27:$C$33,2),"")</f>
        <v>Taux</v>
      </c>
      <c r="F181" s="1152"/>
      <c r="G181" s="1152"/>
      <c r="H181" s="1152"/>
      <c r="I181" s="1152"/>
    </row>
    <row r="182" spans="1:9">
      <c r="A182" s="1162" t="s">
        <v>183</v>
      </c>
      <c r="B182" s="1151" t="s">
        <v>795</v>
      </c>
      <c r="C182" s="1162" t="s">
        <v>26</v>
      </c>
      <c r="D182" s="1149" t="str">
        <f>'Critères '!D231</f>
        <v>Choix de Véracité</v>
      </c>
      <c r="E182" s="1147" t="str">
        <f>IFERROR(VLOOKUP(D182,'Page accueil'!$A$27:$C$33,2),"")</f>
        <v>Taux</v>
      </c>
      <c r="F182" s="1152"/>
      <c r="G182" s="1152"/>
      <c r="H182" s="1152"/>
      <c r="I182" s="1152"/>
    </row>
    <row r="183" spans="1:9" ht="20">
      <c r="A183" s="1162" t="s">
        <v>183</v>
      </c>
      <c r="B183" s="1151" t="s">
        <v>796</v>
      </c>
      <c r="C183" s="1162" t="s">
        <v>26</v>
      </c>
      <c r="D183" s="1149" t="str">
        <f>'Critères '!D232</f>
        <v>Choix de Véracité</v>
      </c>
      <c r="E183" s="1147" t="str">
        <f>IFERROR(VLOOKUP(D183,'Page accueil'!$A$27:$C$33,2),"")</f>
        <v>Taux</v>
      </c>
      <c r="F183" s="1152"/>
      <c r="G183" s="1152"/>
      <c r="H183" s="1152"/>
      <c r="I183" s="1152"/>
    </row>
    <row r="184" spans="1:9">
      <c r="A184" s="1162" t="s">
        <v>183</v>
      </c>
      <c r="B184" s="1151" t="s">
        <v>797</v>
      </c>
      <c r="C184" s="1162" t="s">
        <v>27</v>
      </c>
      <c r="D184" s="1149" t="str">
        <f>'Critères '!D233</f>
        <v>Choix de Véracité</v>
      </c>
      <c r="E184" s="1147" t="str">
        <f>IFERROR(VLOOKUP(D184,'Page accueil'!$A$27:$C$33,2),"")</f>
        <v>Taux</v>
      </c>
      <c r="F184" s="1152"/>
      <c r="G184" s="1152"/>
      <c r="H184" s="1152"/>
      <c r="I184" s="1152"/>
    </row>
    <row r="185" spans="1:9">
      <c r="A185" s="1162" t="s">
        <v>183</v>
      </c>
      <c r="B185" s="1151" t="s">
        <v>332</v>
      </c>
      <c r="C185" s="1162" t="s">
        <v>27</v>
      </c>
      <c r="D185" s="1149" t="str">
        <f>'Critères '!D234</f>
        <v>Choix de Véracité</v>
      </c>
      <c r="E185" s="1147" t="str">
        <f>IFERROR(VLOOKUP(D185,'Page accueil'!$A$27:$C$33,2),"")</f>
        <v>Taux</v>
      </c>
      <c r="F185" s="1152"/>
      <c r="G185" s="1152"/>
      <c r="H185" s="1152"/>
      <c r="I185" s="1152"/>
    </row>
    <row r="186" spans="1:9">
      <c r="A186" s="1169" t="s">
        <v>184</v>
      </c>
      <c r="B186" s="1151" t="s">
        <v>333</v>
      </c>
      <c r="C186" s="1162" t="s">
        <v>27</v>
      </c>
      <c r="D186" s="1149" t="str">
        <f>'Critères '!D235</f>
        <v>Choix de Véracité</v>
      </c>
      <c r="E186" s="1147" t="str">
        <f>IFERROR(VLOOKUP(D186,'Page accueil'!$A$27:$C$33,2),"")</f>
        <v>Taux</v>
      </c>
      <c r="F186" s="1152"/>
      <c r="G186" s="1152"/>
      <c r="H186" s="1152"/>
      <c r="I186" s="1152"/>
    </row>
    <row r="187" spans="1:9">
      <c r="A187" s="1169"/>
      <c r="B187" s="1151" t="s">
        <v>334</v>
      </c>
      <c r="C187" s="1162" t="s">
        <v>27</v>
      </c>
      <c r="D187" s="1149" t="str">
        <f>'Critères '!D236</f>
        <v>Choix de Véracité</v>
      </c>
      <c r="E187" s="1147" t="str">
        <f>IFERROR(VLOOKUP(D187,'Page accueil'!$A$27:$C$33,2),"")</f>
        <v>Taux</v>
      </c>
      <c r="F187" s="1152"/>
      <c r="G187" s="1152"/>
      <c r="H187" s="1152"/>
      <c r="I187" s="1152"/>
    </row>
    <row r="188" spans="1:9" ht="20">
      <c r="A188" s="1162" t="s">
        <v>72</v>
      </c>
      <c r="B188" s="1151" t="s">
        <v>335</v>
      </c>
      <c r="C188" s="1162" t="s">
        <v>27</v>
      </c>
      <c r="D188" s="1149" t="str">
        <f>'Critères '!D237</f>
        <v>Choix de Véracité</v>
      </c>
      <c r="E188" s="1147" t="str">
        <f>IFERROR(VLOOKUP(D188,'Page accueil'!$A$27:$C$33,2),"")</f>
        <v>Taux</v>
      </c>
      <c r="F188" s="1152"/>
      <c r="G188" s="1152"/>
      <c r="H188" s="1152"/>
      <c r="I188" s="1152"/>
    </row>
    <row r="189" spans="1:9">
      <c r="A189" s="1162" t="s">
        <v>63</v>
      </c>
      <c r="B189" s="1151" t="s">
        <v>336</v>
      </c>
      <c r="C189" s="1162" t="s">
        <v>28</v>
      </c>
      <c r="D189" s="1149" t="str">
        <f>'Critères '!D238</f>
        <v>Choix de Véracité</v>
      </c>
      <c r="E189" s="1147" t="str">
        <f>IFERROR(VLOOKUP(D189,'Page accueil'!$A$27:$C$33,2),"")</f>
        <v>Taux</v>
      </c>
      <c r="F189" s="1152"/>
      <c r="G189" s="1152"/>
      <c r="H189" s="1152"/>
      <c r="I189" s="1152"/>
    </row>
    <row r="190" spans="1:9">
      <c r="A190" s="1162" t="s">
        <v>63</v>
      </c>
      <c r="B190" s="1151" t="s">
        <v>337</v>
      </c>
      <c r="C190" s="1162" t="s">
        <v>28</v>
      </c>
      <c r="D190" s="1149" t="str">
        <f>'Critères '!D239</f>
        <v>Choix de Véracité</v>
      </c>
      <c r="E190" s="1147" t="str">
        <f>IFERROR(VLOOKUP(D190,'Page accueil'!$A$27:$C$33,2),"")</f>
        <v>Taux</v>
      </c>
      <c r="F190" s="1152"/>
      <c r="G190" s="1152"/>
      <c r="H190" s="1152"/>
      <c r="I190" s="1152"/>
    </row>
    <row r="191" spans="1:9">
      <c r="A191" s="1162" t="s">
        <v>63</v>
      </c>
      <c r="B191" s="1151" t="s">
        <v>338</v>
      </c>
      <c r="C191" s="1162" t="s">
        <v>28</v>
      </c>
      <c r="D191" s="1149" t="str">
        <f>'Critères '!D240</f>
        <v>Choix de Véracité</v>
      </c>
      <c r="E191" s="1147" t="str">
        <f>IFERROR(VLOOKUP(D191,'Page accueil'!$A$27:$C$33,2),"")</f>
        <v>Taux</v>
      </c>
      <c r="F191" s="1152"/>
      <c r="G191" s="1152"/>
      <c r="H191" s="1152"/>
      <c r="I191" s="1152"/>
    </row>
    <row r="192" spans="1:9">
      <c r="A192" s="1162" t="s">
        <v>63</v>
      </c>
      <c r="B192" s="1151" t="s">
        <v>339</v>
      </c>
      <c r="C192" s="1162" t="s">
        <v>28</v>
      </c>
      <c r="D192" s="1149" t="str">
        <f>'Critères '!D241</f>
        <v>Choix de Véracité</v>
      </c>
      <c r="E192" s="1147" t="str">
        <f>IFERROR(VLOOKUP(D192,'Page accueil'!$A$27:$C$33,2),"")</f>
        <v>Taux</v>
      </c>
      <c r="F192" s="1152"/>
      <c r="G192" s="1152"/>
      <c r="H192" s="1152"/>
      <c r="I192" s="1152"/>
    </row>
    <row r="193" spans="1:9">
      <c r="A193" s="1162" t="s">
        <v>63</v>
      </c>
      <c r="B193" s="1151" t="s">
        <v>340</v>
      </c>
      <c r="C193" s="1162" t="s">
        <v>28</v>
      </c>
      <c r="D193" s="1149" t="str">
        <f>'Critères '!D242</f>
        <v>Choix de Véracité</v>
      </c>
      <c r="E193" s="1147" t="str">
        <f>IFERROR(VLOOKUP(D193,'Page accueil'!$A$27:$C$33,2),"")</f>
        <v>Taux</v>
      </c>
      <c r="F193" s="1152"/>
      <c r="G193" s="1152"/>
      <c r="H193" s="1152"/>
      <c r="I193" s="1152"/>
    </row>
    <row r="194" spans="1:9">
      <c r="A194" s="1162" t="s">
        <v>63</v>
      </c>
      <c r="B194" s="1151" t="s">
        <v>341</v>
      </c>
      <c r="C194" s="1162" t="s">
        <v>28</v>
      </c>
      <c r="D194" s="1149" t="str">
        <f>'Critères '!D243</f>
        <v>Choix de Véracité</v>
      </c>
      <c r="E194" s="1147" t="str">
        <f>IFERROR(VLOOKUP(D194,'Page accueil'!$A$27:$C$33,2),"")</f>
        <v>Taux</v>
      </c>
      <c r="F194" s="1152"/>
      <c r="G194" s="1152"/>
      <c r="H194" s="1152"/>
      <c r="I194" s="1152"/>
    </row>
    <row r="195" spans="1:9">
      <c r="A195" s="1167" t="s">
        <v>75</v>
      </c>
      <c r="B195" s="1155" t="str">
        <f>'Estim. ISO 9001'!$B$144</f>
        <v>Conception et développement de produits et services</v>
      </c>
      <c r="C195" s="1168" t="s">
        <v>29</v>
      </c>
      <c r="D195" s="1141" t="str">
        <f>IFERROR(VLOOKUP(E195,'Page accueil'!$A$36:$E$40,3),"")</f>
        <v>Insuffisant</v>
      </c>
      <c r="E195" s="1140">
        <f>IFERROR(SUM(E196:E235)/COUNTA(E196:E235),"")</f>
        <v>0</v>
      </c>
      <c r="F195" s="1152"/>
      <c r="G195" s="1152"/>
      <c r="H195" s="1152"/>
      <c r="I195" s="1152"/>
    </row>
    <row r="196" spans="1:9">
      <c r="A196" s="1162" t="s">
        <v>76</v>
      </c>
      <c r="B196" s="1151" t="s">
        <v>342</v>
      </c>
      <c r="C196" s="1162" t="s">
        <v>30</v>
      </c>
      <c r="D196" s="1149" t="str">
        <f>'Critères '!D245</f>
        <v>Choix de Véracité</v>
      </c>
      <c r="E196" s="1147" t="str">
        <f>IFERROR(VLOOKUP(D196,'Page accueil'!$A$27:$C$33,2),"")</f>
        <v>Taux</v>
      </c>
      <c r="F196" s="1152"/>
      <c r="G196" s="1152"/>
      <c r="H196" s="1152"/>
      <c r="I196" s="1152"/>
    </row>
    <row r="197" spans="1:9">
      <c r="A197" s="1162" t="s">
        <v>77</v>
      </c>
      <c r="B197" s="1151" t="s">
        <v>798</v>
      </c>
      <c r="C197" s="1162" t="s">
        <v>716</v>
      </c>
      <c r="D197" s="1149" t="str">
        <f>'Critères '!D246</f>
        <v>Choix de Véracité</v>
      </c>
      <c r="E197" s="1147" t="str">
        <f>IFERROR(VLOOKUP(D197,'Page accueil'!$A$27:$C$33,2),"")</f>
        <v>Taux</v>
      </c>
      <c r="F197" s="1152"/>
      <c r="G197" s="1152"/>
      <c r="H197" s="1152"/>
      <c r="I197" s="1152"/>
    </row>
    <row r="198" spans="1:9">
      <c r="A198" s="1162" t="s">
        <v>77</v>
      </c>
      <c r="B198" s="1151" t="s">
        <v>343</v>
      </c>
      <c r="C198" s="1162" t="s">
        <v>31</v>
      </c>
      <c r="D198" s="1149" t="str">
        <f>'Critères '!D247</f>
        <v>Choix de Véracité</v>
      </c>
      <c r="E198" s="1147" t="str">
        <f>IFERROR(VLOOKUP(D198,'Page accueil'!$A$27:$C$33,2),"")</f>
        <v>Taux</v>
      </c>
      <c r="F198" s="1152"/>
      <c r="G198" s="1152"/>
      <c r="H198" s="1152"/>
      <c r="I198" s="1152"/>
    </row>
    <row r="199" spans="1:9">
      <c r="A199" s="1162" t="s">
        <v>77</v>
      </c>
      <c r="B199" s="1151" t="s">
        <v>344</v>
      </c>
      <c r="C199" s="1162" t="s">
        <v>715</v>
      </c>
      <c r="D199" s="1149" t="str">
        <f>'Critères '!D248</f>
        <v>Choix de Véracité</v>
      </c>
      <c r="E199" s="1147" t="str">
        <f>IFERROR(VLOOKUP(D199,'Page accueil'!$A$27:$C$33,2),"")</f>
        <v>Taux</v>
      </c>
      <c r="F199" s="1152"/>
      <c r="G199" s="1152"/>
      <c r="H199" s="1152"/>
      <c r="I199" s="1152"/>
    </row>
    <row r="200" spans="1:9">
      <c r="A200" s="1162" t="s">
        <v>77</v>
      </c>
      <c r="B200" s="1151" t="s">
        <v>345</v>
      </c>
      <c r="C200" s="1162" t="s">
        <v>717</v>
      </c>
      <c r="D200" s="1149" t="str">
        <f>'Critères '!D249</f>
        <v>Choix de Véracité</v>
      </c>
      <c r="E200" s="1147" t="str">
        <f>IFERROR(VLOOKUP(D200,'Page accueil'!$A$27:$C$33,2),"")</f>
        <v>Taux</v>
      </c>
      <c r="F200" s="1152"/>
      <c r="G200" s="1152"/>
      <c r="H200" s="1152"/>
      <c r="I200" s="1152"/>
    </row>
    <row r="201" spans="1:9">
      <c r="A201" s="1162" t="s">
        <v>77</v>
      </c>
      <c r="B201" s="1151" t="s">
        <v>614</v>
      </c>
      <c r="C201" s="1162" t="s">
        <v>718</v>
      </c>
      <c r="D201" s="1149" t="str">
        <f>'Critères '!D250</f>
        <v>Choix de Véracité</v>
      </c>
      <c r="E201" s="1147" t="str">
        <f>IFERROR(VLOOKUP(D201,'Page accueil'!$A$27:$C$33,2),"")</f>
        <v>Taux</v>
      </c>
      <c r="F201" s="1152"/>
      <c r="G201" s="1152"/>
      <c r="H201" s="1152"/>
      <c r="I201" s="1152"/>
    </row>
    <row r="202" spans="1:9" ht="20">
      <c r="A202" s="1162" t="s">
        <v>77</v>
      </c>
      <c r="B202" s="1151" t="s">
        <v>721</v>
      </c>
      <c r="C202" s="1162" t="s">
        <v>719</v>
      </c>
      <c r="D202" s="1149" t="str">
        <f>'Critères '!D251</f>
        <v>Choix de Véracité</v>
      </c>
      <c r="E202" s="1147" t="str">
        <f>IFERROR(VLOOKUP(D202,'Page accueil'!$A$27:$C$33,2),"")</f>
        <v>Taux</v>
      </c>
      <c r="F202" s="1152"/>
      <c r="G202" s="1152"/>
      <c r="H202" s="1152"/>
      <c r="I202" s="1152"/>
    </row>
    <row r="203" spans="1:9">
      <c r="A203" s="1162" t="s">
        <v>77</v>
      </c>
      <c r="B203" s="1151" t="s">
        <v>346</v>
      </c>
      <c r="C203" s="1162" t="s">
        <v>720</v>
      </c>
      <c r="D203" s="1149" t="str">
        <f>'Critères '!D252</f>
        <v>Choix de Véracité</v>
      </c>
      <c r="E203" s="1147" t="str">
        <f>IFERROR(VLOOKUP(D203,'Page accueil'!$A$27:$C$33,2),"")</f>
        <v>Taux</v>
      </c>
      <c r="F203" s="1152"/>
      <c r="G203" s="1152"/>
      <c r="H203" s="1152"/>
      <c r="I203" s="1152"/>
    </row>
    <row r="204" spans="1:9" ht="20">
      <c r="A204" s="1163" t="s">
        <v>77</v>
      </c>
      <c r="B204" s="1153" t="s">
        <v>799</v>
      </c>
      <c r="C204" s="1163" t="s">
        <v>702</v>
      </c>
      <c r="D204" s="1149" t="str">
        <f>'Critères '!D253</f>
        <v>Choix de Véracité</v>
      </c>
      <c r="E204" s="1147" t="str">
        <f>IFERROR(VLOOKUP(D204,'Page accueil'!$A$27:$C$33,2),"")</f>
        <v>Taux</v>
      </c>
      <c r="F204" s="1152"/>
      <c r="G204" s="1152"/>
      <c r="H204" s="1152"/>
      <c r="I204" s="1152"/>
    </row>
    <row r="205" spans="1:9" ht="20">
      <c r="A205" s="1163" t="s">
        <v>77</v>
      </c>
      <c r="B205" s="1153" t="s">
        <v>615</v>
      </c>
      <c r="C205" s="1163" t="s">
        <v>702</v>
      </c>
      <c r="D205" s="1149" t="str">
        <f>'Critères '!D254</f>
        <v>Choix de Véracité</v>
      </c>
      <c r="E205" s="1147" t="str">
        <f>IFERROR(VLOOKUP(D205,'Page accueil'!$A$27:$C$33,2),"")</f>
        <v>Taux</v>
      </c>
      <c r="F205" s="1152"/>
      <c r="G205" s="1152"/>
      <c r="H205" s="1152"/>
      <c r="I205" s="1152"/>
    </row>
    <row r="206" spans="1:9" ht="20">
      <c r="A206" s="1162" t="s">
        <v>77</v>
      </c>
      <c r="B206" s="1151" t="s">
        <v>347</v>
      </c>
      <c r="C206" s="1162" t="s">
        <v>32</v>
      </c>
      <c r="D206" s="1149" t="str">
        <f>'Critères '!D255</f>
        <v>Choix de Véracité</v>
      </c>
      <c r="E206" s="1147" t="str">
        <f>IFERROR(VLOOKUP(D206,'Page accueil'!$A$27:$C$33,2),"")</f>
        <v>Taux</v>
      </c>
      <c r="F206" s="1152"/>
      <c r="G206" s="1152"/>
      <c r="H206" s="1152"/>
      <c r="I206" s="1152"/>
    </row>
    <row r="207" spans="1:9">
      <c r="A207" s="1162" t="s">
        <v>77</v>
      </c>
      <c r="B207" s="1151" t="s">
        <v>348</v>
      </c>
      <c r="C207" s="1162" t="s">
        <v>32</v>
      </c>
      <c r="D207" s="1149" t="str">
        <f>'Critères '!D256</f>
        <v>Choix de Véracité</v>
      </c>
      <c r="E207" s="1147" t="str">
        <f>IFERROR(VLOOKUP(D207,'Page accueil'!$A$27:$C$33,2),"")</f>
        <v>Taux</v>
      </c>
      <c r="F207" s="1152"/>
      <c r="G207" s="1152"/>
      <c r="H207" s="1152"/>
      <c r="I207" s="1152"/>
    </row>
    <row r="208" spans="1:9" ht="20">
      <c r="A208" s="1162" t="s">
        <v>77</v>
      </c>
      <c r="B208" s="1151" t="s">
        <v>349</v>
      </c>
      <c r="C208" s="1162" t="s">
        <v>31</v>
      </c>
      <c r="D208" s="1149" t="str">
        <f>'Critères '!D257</f>
        <v>Choix de Véracité</v>
      </c>
      <c r="E208" s="1147" t="str">
        <f>IFERROR(VLOOKUP(D208,'Page accueil'!$A$27:$C$33,2),"")</f>
        <v>Taux</v>
      </c>
      <c r="F208" s="1152"/>
      <c r="G208" s="1152"/>
      <c r="H208" s="1152"/>
      <c r="I208" s="1152"/>
    </row>
    <row r="209" spans="1:9">
      <c r="A209" s="1162" t="s">
        <v>78</v>
      </c>
      <c r="B209" s="1151" t="s">
        <v>616</v>
      </c>
      <c r="C209" s="1162" t="s">
        <v>32</v>
      </c>
      <c r="D209" s="1149" t="str">
        <f>'Critères '!D258</f>
        <v>Choix de Véracité</v>
      </c>
      <c r="E209" s="1147" t="str">
        <f>IFERROR(VLOOKUP(D209,'Page accueil'!$A$27:$C$33,2),"")</f>
        <v>Taux</v>
      </c>
      <c r="F209" s="1152"/>
      <c r="G209" s="1152"/>
      <c r="H209" s="1152"/>
      <c r="I209" s="1152"/>
    </row>
    <row r="210" spans="1:9" ht="20">
      <c r="A210" s="1162" t="s">
        <v>78</v>
      </c>
      <c r="B210" s="1160" t="s">
        <v>800</v>
      </c>
      <c r="C210" s="1162" t="s">
        <v>32</v>
      </c>
      <c r="D210" s="1149" t="str">
        <f>'Critères '!D259</f>
        <v>Choix de Véracité</v>
      </c>
      <c r="E210" s="1147" t="str">
        <f>IFERROR(VLOOKUP(D210,'Page accueil'!$A$27:$C$33,2),"")</f>
        <v>Taux</v>
      </c>
      <c r="F210" s="1152"/>
      <c r="G210" s="1152"/>
      <c r="H210" s="1152"/>
      <c r="I210" s="1152"/>
    </row>
    <row r="211" spans="1:9">
      <c r="A211" s="1162" t="s">
        <v>78</v>
      </c>
      <c r="B211" s="1151" t="s">
        <v>801</v>
      </c>
      <c r="C211" s="1162" t="s">
        <v>710</v>
      </c>
      <c r="D211" s="1149" t="str">
        <f>'Critères '!D260</f>
        <v>Choix de Véracité</v>
      </c>
      <c r="E211" s="1147" t="str">
        <f>IFERROR(VLOOKUP(D211,'Page accueil'!$A$27:$C$33,2),"")</f>
        <v>Taux</v>
      </c>
      <c r="F211" s="1152"/>
      <c r="G211" s="1152"/>
      <c r="H211" s="1152"/>
      <c r="I211" s="1152"/>
    </row>
    <row r="212" spans="1:9">
      <c r="A212" s="1162" t="s">
        <v>78</v>
      </c>
      <c r="B212" s="1151" t="s">
        <v>350</v>
      </c>
      <c r="C212" s="1162" t="s">
        <v>711</v>
      </c>
      <c r="D212" s="1149" t="str">
        <f>'Critères '!D261</f>
        <v>Choix de Véracité</v>
      </c>
      <c r="E212" s="1147" t="str">
        <f>IFERROR(VLOOKUP(D212,'Page accueil'!$A$27:$C$33,2),"")</f>
        <v>Taux</v>
      </c>
      <c r="F212" s="1152"/>
      <c r="G212" s="1152"/>
      <c r="H212" s="1152"/>
      <c r="I212" s="1152"/>
    </row>
    <row r="213" spans="1:9">
      <c r="A213" s="1162" t="s">
        <v>78</v>
      </c>
      <c r="B213" s="1151" t="s">
        <v>709</v>
      </c>
      <c r="C213" s="1162" t="s">
        <v>712</v>
      </c>
      <c r="D213" s="1149" t="str">
        <f>'Critères '!D262</f>
        <v>Choix de Véracité</v>
      </c>
      <c r="E213" s="1147" t="str">
        <f>IFERROR(VLOOKUP(D213,'Page accueil'!$A$27:$C$33,2),"")</f>
        <v>Taux</v>
      </c>
      <c r="F213" s="1152"/>
      <c r="G213" s="1152"/>
      <c r="H213" s="1152"/>
      <c r="I213" s="1152"/>
    </row>
    <row r="214" spans="1:9">
      <c r="A214" s="1162" t="s">
        <v>78</v>
      </c>
      <c r="B214" s="1151" t="s">
        <v>617</v>
      </c>
      <c r="C214" s="1162" t="s">
        <v>713</v>
      </c>
      <c r="D214" s="1149" t="str">
        <f>'Critères '!D263</f>
        <v>Choix de Véracité</v>
      </c>
      <c r="E214" s="1147" t="str">
        <f>IFERROR(VLOOKUP(D214,'Page accueil'!$A$27:$C$33,2),"")</f>
        <v>Taux</v>
      </c>
      <c r="F214" s="1152"/>
      <c r="G214" s="1152"/>
      <c r="H214" s="1152"/>
      <c r="I214" s="1152"/>
    </row>
    <row r="215" spans="1:9">
      <c r="A215" s="1162" t="s">
        <v>78</v>
      </c>
      <c r="B215" s="1151" t="s">
        <v>618</v>
      </c>
      <c r="C215" s="1162" t="s">
        <v>714</v>
      </c>
      <c r="D215" s="1149" t="str">
        <f>'Critères '!D264</f>
        <v>Choix de Véracité</v>
      </c>
      <c r="E215" s="1147" t="str">
        <f>IFERROR(VLOOKUP(D215,'Page accueil'!$A$27:$C$33,2),"")</f>
        <v>Taux</v>
      </c>
      <c r="F215" s="1152"/>
      <c r="G215" s="1152"/>
      <c r="H215" s="1152"/>
      <c r="I215" s="1152"/>
    </row>
    <row r="216" spans="1:9">
      <c r="A216" s="1162" t="s">
        <v>78</v>
      </c>
      <c r="B216" s="1151" t="s">
        <v>619</v>
      </c>
      <c r="C216" s="1162" t="s">
        <v>32</v>
      </c>
      <c r="D216" s="1149" t="str">
        <f>'Critères '!D265</f>
        <v>Choix de Véracité</v>
      </c>
      <c r="E216" s="1147" t="str">
        <f>IFERROR(VLOOKUP(D216,'Page accueil'!$A$27:$C$33,2),"")</f>
        <v>Taux</v>
      </c>
      <c r="F216" s="1152"/>
      <c r="G216" s="1152"/>
      <c r="H216" s="1152"/>
      <c r="I216" s="1152"/>
    </row>
    <row r="217" spans="1:9">
      <c r="A217" s="1162" t="s">
        <v>78</v>
      </c>
      <c r="B217" s="1151" t="s">
        <v>351</v>
      </c>
      <c r="C217" s="1162" t="s">
        <v>32</v>
      </c>
      <c r="D217" s="1149" t="str">
        <f>'Critères '!D266</f>
        <v>Choix de Véracité</v>
      </c>
      <c r="E217" s="1147" t="str">
        <f>IFERROR(VLOOKUP(D217,'Page accueil'!$A$27:$C$33,2),"")</f>
        <v>Taux</v>
      </c>
      <c r="F217" s="1152"/>
      <c r="G217" s="1152"/>
      <c r="H217" s="1152"/>
      <c r="I217" s="1152"/>
    </row>
    <row r="218" spans="1:9">
      <c r="A218" s="1162" t="s">
        <v>78</v>
      </c>
      <c r="B218" s="1151" t="s">
        <v>352</v>
      </c>
      <c r="C218" s="1162" t="s">
        <v>32</v>
      </c>
      <c r="D218" s="1149" t="str">
        <f>'Critères '!D267</f>
        <v>Choix de Véracité</v>
      </c>
      <c r="E218" s="1147" t="str">
        <f>IFERROR(VLOOKUP(D218,'Page accueil'!$A$27:$C$33,2),"")</f>
        <v>Taux</v>
      </c>
      <c r="F218" s="1152"/>
      <c r="G218" s="1152"/>
      <c r="H218" s="1152"/>
      <c r="I218" s="1152"/>
    </row>
    <row r="219" spans="1:9">
      <c r="A219" s="1162" t="s">
        <v>78</v>
      </c>
      <c r="B219" s="1151" t="s">
        <v>620</v>
      </c>
      <c r="C219" s="1162" t="s">
        <v>32</v>
      </c>
      <c r="D219" s="1149" t="str">
        <f>'Critères '!D268</f>
        <v>Choix de Véracité</v>
      </c>
      <c r="E219" s="1147" t="str">
        <f>IFERROR(VLOOKUP(D219,'Page accueil'!$A$27:$C$33,2),"")</f>
        <v>Taux</v>
      </c>
      <c r="F219" s="1152"/>
      <c r="G219" s="1152"/>
      <c r="H219" s="1152"/>
      <c r="I219" s="1152"/>
    </row>
    <row r="220" spans="1:9">
      <c r="A220" s="1162" t="s">
        <v>78</v>
      </c>
      <c r="B220" s="1151" t="s">
        <v>621</v>
      </c>
      <c r="C220" s="1162" t="s">
        <v>32</v>
      </c>
      <c r="D220" s="1149" t="str">
        <f>'Critères '!D269</f>
        <v>Choix de Véracité</v>
      </c>
      <c r="E220" s="1147" t="str">
        <f>IFERROR(VLOOKUP(D220,'Page accueil'!$A$27:$C$33,2),"")</f>
        <v>Taux</v>
      </c>
      <c r="F220" s="1152"/>
      <c r="G220" s="1152"/>
      <c r="H220" s="1152"/>
      <c r="I220" s="1152"/>
    </row>
    <row r="221" spans="1:9" ht="20">
      <c r="A221" s="1162" t="s">
        <v>185</v>
      </c>
      <c r="B221" s="1151" t="s">
        <v>622</v>
      </c>
      <c r="C221" s="1162" t="s">
        <v>33</v>
      </c>
      <c r="D221" s="1149" t="str">
        <f>'Critères '!D270</f>
        <v>Choix de Véracité</v>
      </c>
      <c r="E221" s="1147" t="str">
        <f>IFERROR(VLOOKUP(D221,'Page accueil'!$A$27:$C$33,2),"")</f>
        <v>Taux</v>
      </c>
      <c r="F221" s="1152"/>
      <c r="G221" s="1152"/>
      <c r="H221" s="1152"/>
      <c r="I221" s="1152"/>
    </row>
    <row r="222" spans="1:9" ht="20">
      <c r="A222" s="1162" t="s">
        <v>185</v>
      </c>
      <c r="B222" s="1151" t="s">
        <v>623</v>
      </c>
      <c r="C222" s="1162" t="s">
        <v>33</v>
      </c>
      <c r="D222" s="1149" t="str">
        <f>'Critères '!D271</f>
        <v>Choix de Véracité</v>
      </c>
      <c r="E222" s="1147" t="str">
        <f>IFERROR(VLOOKUP(D222,'Page accueil'!$A$27:$C$33,2),"")</f>
        <v>Taux</v>
      </c>
      <c r="F222" s="1152"/>
      <c r="G222" s="1152"/>
      <c r="H222" s="1152"/>
      <c r="I222" s="1152"/>
    </row>
    <row r="223" spans="1:9" ht="30">
      <c r="A223" s="1162" t="s">
        <v>185</v>
      </c>
      <c r="B223" s="1151" t="s">
        <v>1340</v>
      </c>
      <c r="C223" s="1162" t="s">
        <v>33</v>
      </c>
      <c r="D223" s="1149" t="str">
        <f>'Critères '!D272</f>
        <v>Choix de Véracité</v>
      </c>
      <c r="E223" s="1147" t="str">
        <f>IFERROR(VLOOKUP(D223,'Page accueil'!$A$27:$C$33,2),"")</f>
        <v>Taux</v>
      </c>
      <c r="F223" s="1152"/>
      <c r="G223" s="1152"/>
      <c r="H223" s="1152"/>
      <c r="I223" s="1152"/>
    </row>
    <row r="224" spans="1:9" ht="20">
      <c r="A224" s="1161" t="s">
        <v>79</v>
      </c>
      <c r="B224" s="1151" t="s">
        <v>1341</v>
      </c>
      <c r="C224" s="1161" t="s">
        <v>34</v>
      </c>
      <c r="D224" s="1149" t="str">
        <f>'Critères '!D273</f>
        <v>Choix de Véracité</v>
      </c>
      <c r="E224" s="1147" t="str">
        <f>IFERROR(VLOOKUP(D224,'Page accueil'!$A$27:$C$33,2),"")</f>
        <v>Taux</v>
      </c>
      <c r="F224" s="1152"/>
      <c r="G224" s="1152"/>
      <c r="H224" s="1152"/>
      <c r="I224" s="1152"/>
    </row>
    <row r="225" spans="1:9" ht="20">
      <c r="A225" s="1161"/>
      <c r="B225" s="1151" t="s">
        <v>624</v>
      </c>
      <c r="C225" s="1161"/>
      <c r="D225" s="1149" t="str">
        <f>'Critères '!D274</f>
        <v>Choix de Véracité</v>
      </c>
      <c r="E225" s="1147" t="str">
        <f>IFERROR(VLOOKUP(D225,'Page accueil'!$A$27:$C$33,2),"")</f>
        <v>Taux</v>
      </c>
      <c r="F225" s="1152"/>
      <c r="G225" s="1152"/>
      <c r="H225" s="1152"/>
      <c r="I225" s="1152"/>
    </row>
    <row r="226" spans="1:9" ht="20">
      <c r="A226" s="1150" t="s">
        <v>79</v>
      </c>
      <c r="B226" s="1151" t="s">
        <v>1342</v>
      </c>
      <c r="C226" s="1150" t="s">
        <v>35</v>
      </c>
      <c r="D226" s="1149" t="str">
        <f>'Critères '!D275</f>
        <v>Choix de Véracité</v>
      </c>
      <c r="E226" s="1147" t="str">
        <f>IFERROR(VLOOKUP(D226,'Page accueil'!$A$27:$C$33,2),"")</f>
        <v>Taux</v>
      </c>
      <c r="F226" s="1152"/>
      <c r="G226" s="1152"/>
      <c r="H226" s="1152"/>
      <c r="I226" s="1152"/>
    </row>
    <row r="227" spans="1:9" ht="20">
      <c r="A227" s="1150" t="s">
        <v>79</v>
      </c>
      <c r="B227" s="1151" t="s">
        <v>1343</v>
      </c>
      <c r="C227" s="1150" t="s">
        <v>35</v>
      </c>
      <c r="D227" s="1149" t="str">
        <f>'Critères '!D276</f>
        <v>Choix de Véracité</v>
      </c>
      <c r="E227" s="1147" t="str">
        <f>IFERROR(VLOOKUP(D227,'Page accueil'!$A$27:$C$33,2),"")</f>
        <v>Taux</v>
      </c>
      <c r="F227" s="1152"/>
      <c r="G227" s="1152"/>
      <c r="H227" s="1152"/>
      <c r="I227" s="1152"/>
    </row>
    <row r="228" spans="1:9" ht="30">
      <c r="A228" s="1150" t="s">
        <v>79</v>
      </c>
      <c r="B228" s="1151" t="s">
        <v>625</v>
      </c>
      <c r="C228" s="1150" t="s">
        <v>35</v>
      </c>
      <c r="D228" s="1149" t="str">
        <f>'Critères '!D277</f>
        <v>Choix de Véracité</v>
      </c>
      <c r="E228" s="1147" t="str">
        <f>IFERROR(VLOOKUP(D228,'Page accueil'!$A$27:$C$33,2),"")</f>
        <v>Taux</v>
      </c>
      <c r="F228" s="1152"/>
      <c r="G228" s="1152"/>
      <c r="H228" s="1152"/>
      <c r="I228" s="1152"/>
    </row>
    <row r="229" spans="1:9" ht="20">
      <c r="A229" s="1150" t="s">
        <v>79</v>
      </c>
      <c r="B229" s="1151" t="s">
        <v>626</v>
      </c>
      <c r="C229" s="1150" t="s">
        <v>35</v>
      </c>
      <c r="D229" s="1149" t="str">
        <f>'Critères '!D278</f>
        <v>Choix de Véracité</v>
      </c>
      <c r="E229" s="1147" t="str">
        <f>IFERROR(VLOOKUP(D229,'Page accueil'!$A$27:$C$33,2),"")</f>
        <v>Taux</v>
      </c>
      <c r="F229" s="1152"/>
      <c r="G229" s="1152"/>
      <c r="H229" s="1152"/>
      <c r="I229" s="1152"/>
    </row>
    <row r="230" spans="1:9" ht="20">
      <c r="A230" s="1150" t="s">
        <v>79</v>
      </c>
      <c r="B230" s="1151" t="s">
        <v>706</v>
      </c>
      <c r="C230" s="1150" t="s">
        <v>36</v>
      </c>
      <c r="D230" s="1149" t="str">
        <f>'Critères '!D279</f>
        <v>Choix de Véracité</v>
      </c>
      <c r="E230" s="1147" t="str">
        <f>IFERROR(VLOOKUP(D230,'Page accueil'!$A$27:$C$33,2),"")</f>
        <v>Taux</v>
      </c>
      <c r="F230" s="1152"/>
      <c r="G230" s="1152"/>
      <c r="H230" s="1152"/>
      <c r="I230" s="1152"/>
    </row>
    <row r="231" spans="1:9" ht="20">
      <c r="A231" s="1150" t="s">
        <v>79</v>
      </c>
      <c r="B231" s="1151" t="s">
        <v>707</v>
      </c>
      <c r="C231" s="1150" t="s">
        <v>36</v>
      </c>
      <c r="D231" s="1149" t="str">
        <f>'Critères '!D280</f>
        <v>Choix de Véracité</v>
      </c>
      <c r="E231" s="1147" t="str">
        <f>IFERROR(VLOOKUP(D231,'Page accueil'!$A$27:$C$33,2),"")</f>
        <v>Taux</v>
      </c>
      <c r="F231" s="1152"/>
      <c r="G231" s="1152"/>
      <c r="H231" s="1152"/>
      <c r="I231" s="1152"/>
    </row>
    <row r="232" spans="1:9" ht="20">
      <c r="A232" s="1150" t="s">
        <v>79</v>
      </c>
      <c r="B232" s="1151" t="s">
        <v>708</v>
      </c>
      <c r="C232" s="1150" t="s">
        <v>36</v>
      </c>
      <c r="D232" s="1149" t="str">
        <f>'Critères '!D281</f>
        <v>Choix de Véracité</v>
      </c>
      <c r="E232" s="1147" t="str">
        <f>IFERROR(VLOOKUP(D232,'Page accueil'!$A$27:$C$33,2),"")</f>
        <v>Taux</v>
      </c>
      <c r="F232" s="1152"/>
      <c r="G232" s="1152"/>
      <c r="H232" s="1152"/>
      <c r="I232" s="1152"/>
    </row>
    <row r="233" spans="1:9" ht="30">
      <c r="A233" s="1136" t="s">
        <v>79</v>
      </c>
      <c r="B233" s="1153" t="s">
        <v>705</v>
      </c>
      <c r="C233" s="1136" t="s">
        <v>702</v>
      </c>
      <c r="D233" s="1149" t="str">
        <f>'Critères '!D282</f>
        <v>Choix de Véracité</v>
      </c>
      <c r="E233" s="1147" t="str">
        <f>IFERROR(VLOOKUP(D233,'Page accueil'!$A$27:$C$33,2),"")</f>
        <v>Taux</v>
      </c>
      <c r="F233" s="1152"/>
      <c r="G233" s="1152"/>
      <c r="H233" s="1152"/>
      <c r="I233" s="1152"/>
    </row>
    <row r="234" spans="1:9" ht="20">
      <c r="A234" s="1150" t="s">
        <v>186</v>
      </c>
      <c r="B234" s="1151" t="s">
        <v>1344</v>
      </c>
      <c r="C234" s="1150" t="s">
        <v>37</v>
      </c>
      <c r="D234" s="1149" t="str">
        <f>'Critères '!D283</f>
        <v>Choix de Véracité</v>
      </c>
      <c r="E234" s="1147" t="str">
        <f>IFERROR(VLOOKUP(D234,'Page accueil'!$A$27:$C$33,2),"")</f>
        <v>Taux</v>
      </c>
      <c r="F234" s="1152"/>
      <c r="G234" s="1152"/>
      <c r="H234" s="1152"/>
      <c r="I234" s="1152"/>
    </row>
    <row r="235" spans="1:9" ht="30">
      <c r="A235" s="1150" t="s">
        <v>186</v>
      </c>
      <c r="B235" s="1156" t="s">
        <v>802</v>
      </c>
      <c r="C235" s="1150" t="s">
        <v>37</v>
      </c>
      <c r="D235" s="1149" t="str">
        <f>'Critères '!D284</f>
        <v>Choix de Véracité</v>
      </c>
      <c r="E235" s="1147" t="str">
        <f>IFERROR(VLOOKUP(D235,'Page accueil'!$A$27:$C$33,2),"")</f>
        <v>Taux</v>
      </c>
      <c r="F235" s="1152"/>
      <c r="G235" s="1152"/>
      <c r="H235" s="1152"/>
      <c r="I235" s="1152"/>
    </row>
    <row r="236" spans="1:9">
      <c r="A236" s="1137" t="s">
        <v>80</v>
      </c>
      <c r="B236" s="1155" t="str">
        <f>'Estim. ISO 9001'!$B$145</f>
        <v>Maîtrise des processus, produits et services fournis par des prestataires externes</v>
      </c>
      <c r="C236" s="1139" t="s">
        <v>39</v>
      </c>
      <c r="D236" s="1141" t="str">
        <f>IFERROR(VLOOKUP(E236,'Page accueil'!$A$36:$E$40,3),"")</f>
        <v>Insuffisant</v>
      </c>
      <c r="E236" s="1140">
        <f>IFERROR(SUM(E238:E240,E242:E247,E249:E260)/COUNTA(E238:E240,E242:E247,E249:E260),"")</f>
        <v>0</v>
      </c>
      <c r="F236" s="1152"/>
      <c r="G236" s="1152"/>
      <c r="H236" s="1152"/>
      <c r="I236" s="1152"/>
    </row>
    <row r="237" spans="1:9">
      <c r="A237" s="1139" t="s">
        <v>187</v>
      </c>
      <c r="B237" s="1159" t="s">
        <v>98</v>
      </c>
      <c r="C237" s="1139" t="s">
        <v>40</v>
      </c>
      <c r="D237" s="1166"/>
      <c r="E237" s="1166"/>
      <c r="F237" s="1152"/>
      <c r="G237" s="1152"/>
      <c r="H237" s="1152"/>
      <c r="I237" s="1152"/>
    </row>
    <row r="238" spans="1:9" ht="30">
      <c r="A238" s="1136" t="s">
        <v>188</v>
      </c>
      <c r="B238" s="1153" t="s">
        <v>99</v>
      </c>
      <c r="C238" s="1136" t="s">
        <v>702</v>
      </c>
      <c r="D238" s="1149" t="str">
        <f>'Critères '!D292</f>
        <v>Choix de Véracité</v>
      </c>
      <c r="E238" s="1147" t="str">
        <f>IFERROR(VLOOKUP(D238,'Page accueil'!$A$27:$C$33,2),"")</f>
        <v>Taux</v>
      </c>
      <c r="F238" s="1152"/>
      <c r="G238" s="1152"/>
      <c r="H238" s="1152"/>
      <c r="I238" s="1152"/>
    </row>
    <row r="239" spans="1:9" ht="30">
      <c r="A239" s="1136" t="s">
        <v>189</v>
      </c>
      <c r="B239" s="1153" t="s">
        <v>803</v>
      </c>
      <c r="C239" s="1136" t="s">
        <v>702</v>
      </c>
      <c r="D239" s="1149" t="str">
        <f>'Critères '!D293</f>
        <v>Choix de Véracité</v>
      </c>
      <c r="E239" s="1147" t="str">
        <f>IFERROR(VLOOKUP(D239,'Page accueil'!$A$27:$C$33,2),"")</f>
        <v>Taux</v>
      </c>
      <c r="F239" s="1152"/>
      <c r="G239" s="1152"/>
      <c r="H239" s="1152"/>
      <c r="I239" s="1152"/>
    </row>
    <row r="240" spans="1:9" ht="30">
      <c r="A240" s="1136" t="s">
        <v>190</v>
      </c>
      <c r="B240" s="1153" t="s">
        <v>100</v>
      </c>
      <c r="C240" s="1136" t="s">
        <v>702</v>
      </c>
      <c r="D240" s="1149" t="str">
        <f>'Critères '!D294</f>
        <v>Choix de Véracité</v>
      </c>
      <c r="E240" s="1147" t="str">
        <f>IFERROR(VLOOKUP(D240,'Page accueil'!$A$27:$C$33,2),"")</f>
        <v>Taux</v>
      </c>
      <c r="F240" s="1152"/>
      <c r="G240" s="1152"/>
      <c r="H240" s="1152"/>
      <c r="I240" s="1152"/>
    </row>
    <row r="241" spans="1:9">
      <c r="A241" s="1139" t="s">
        <v>191</v>
      </c>
      <c r="B241" s="1139" t="s">
        <v>101</v>
      </c>
      <c r="C241" s="1139" t="s">
        <v>40</v>
      </c>
      <c r="D241" s="1166"/>
      <c r="E241" s="1166"/>
      <c r="F241" s="1152"/>
      <c r="G241" s="1152"/>
      <c r="H241" s="1152"/>
      <c r="I241" s="1152"/>
    </row>
    <row r="242" spans="1:9" ht="30">
      <c r="A242" s="1136" t="s">
        <v>191</v>
      </c>
      <c r="B242" s="1153" t="s">
        <v>102</v>
      </c>
      <c r="C242" s="1136" t="s">
        <v>702</v>
      </c>
      <c r="D242" s="1149" t="str">
        <f>'Critères '!D296</f>
        <v>Choix de Véracité</v>
      </c>
      <c r="E242" s="1147" t="str">
        <f>IFERROR(VLOOKUP(D242,'Page accueil'!$A$27:$C$33,2),"")</f>
        <v>Taux</v>
      </c>
      <c r="F242" s="1152"/>
      <c r="G242" s="1152"/>
      <c r="H242" s="1152"/>
      <c r="I242" s="1152"/>
    </row>
    <row r="243" spans="1:9" ht="20">
      <c r="A243" s="1136" t="s">
        <v>192</v>
      </c>
      <c r="B243" s="1153" t="s">
        <v>103</v>
      </c>
      <c r="C243" s="1136" t="s">
        <v>702</v>
      </c>
      <c r="D243" s="1149" t="str">
        <f>'Critères '!D297</f>
        <v>Choix de Véracité</v>
      </c>
      <c r="E243" s="1147" t="str">
        <f>IFERROR(VLOOKUP(D243,'Page accueil'!$A$27:$C$33,2),"")</f>
        <v>Taux</v>
      </c>
      <c r="F243" s="1152"/>
      <c r="G243" s="1152"/>
      <c r="H243" s="1152"/>
      <c r="I243" s="1152"/>
    </row>
    <row r="244" spans="1:9" ht="20">
      <c r="A244" s="1150" t="s">
        <v>193</v>
      </c>
      <c r="B244" s="1151" t="s">
        <v>104</v>
      </c>
      <c r="C244" s="1150" t="s">
        <v>40</v>
      </c>
      <c r="D244" s="1149" t="str">
        <f>'Critères '!D298</f>
        <v>Choix de Véracité</v>
      </c>
      <c r="E244" s="1147" t="str">
        <f>IFERROR(VLOOKUP(D244,'Page accueil'!$A$27:$C$33,2),"")</f>
        <v>Taux</v>
      </c>
      <c r="F244" s="1152"/>
      <c r="G244" s="1152"/>
      <c r="H244" s="1152"/>
      <c r="I244" s="1152"/>
    </row>
    <row r="245" spans="1:9" ht="20">
      <c r="A245" s="1150" t="s">
        <v>194</v>
      </c>
      <c r="B245" s="1151" t="s">
        <v>105</v>
      </c>
      <c r="C245" s="1150" t="s">
        <v>40</v>
      </c>
      <c r="D245" s="1149" t="str">
        <f>'Critères '!D299</f>
        <v>Choix de Véracité</v>
      </c>
      <c r="E245" s="1147" t="str">
        <f>IFERROR(VLOOKUP(D245,'Page accueil'!$A$27:$C$33,2),"")</f>
        <v>Taux</v>
      </c>
      <c r="F245" s="1152"/>
      <c r="G245" s="1152"/>
      <c r="H245" s="1152"/>
      <c r="I245" s="1152"/>
    </row>
    <row r="246" spans="1:9">
      <c r="A246" s="1150" t="s">
        <v>195</v>
      </c>
      <c r="B246" s="1151" t="s">
        <v>106</v>
      </c>
      <c r="C246" s="1150" t="s">
        <v>40</v>
      </c>
      <c r="D246" s="1149" t="str">
        <f>'Critères '!D300</f>
        <v>Choix de Véracité</v>
      </c>
      <c r="E246" s="1147" t="str">
        <f>IFERROR(VLOOKUP(D246,'Page accueil'!$A$27:$C$33,2),"")</f>
        <v>Taux</v>
      </c>
      <c r="F246" s="1152"/>
      <c r="G246" s="1152"/>
      <c r="H246" s="1152"/>
      <c r="I246" s="1152"/>
    </row>
    <row r="247" spans="1:9" ht="20">
      <c r="A247" s="1150" t="s">
        <v>195</v>
      </c>
      <c r="B247" s="1151" t="s">
        <v>107</v>
      </c>
      <c r="C247" s="1150" t="s">
        <v>41</v>
      </c>
      <c r="D247" s="1149" t="str">
        <f>'Critères '!D301</f>
        <v>Choix de Véracité</v>
      </c>
      <c r="E247" s="1147" t="str">
        <f>IFERROR(VLOOKUP(D247,'Page accueil'!$A$27:$C$33,2),"")</f>
        <v>Taux</v>
      </c>
      <c r="F247" s="1152"/>
      <c r="G247" s="1152"/>
      <c r="H247" s="1152"/>
      <c r="I247" s="1152"/>
    </row>
    <row r="248" spans="1:9">
      <c r="A248" s="1139" t="s">
        <v>195</v>
      </c>
      <c r="B248" s="1159" t="s">
        <v>109</v>
      </c>
      <c r="C248" s="1139" t="s">
        <v>45</v>
      </c>
      <c r="D248" s="1166"/>
      <c r="E248" s="1166"/>
      <c r="F248" s="1152"/>
      <c r="G248" s="1152"/>
      <c r="H248" s="1152"/>
      <c r="I248" s="1152"/>
    </row>
    <row r="249" spans="1:9">
      <c r="A249" s="1150" t="s">
        <v>195</v>
      </c>
      <c r="B249" s="1151" t="s">
        <v>110</v>
      </c>
      <c r="C249" s="1150" t="s">
        <v>45</v>
      </c>
      <c r="D249" s="1149" t="str">
        <f>'Critères '!D306</f>
        <v>Choix de Véracité</v>
      </c>
      <c r="E249" s="1147" t="str">
        <f>IFERROR(VLOOKUP(D249,'Page accueil'!$A$27:$C$33,2),"")</f>
        <v>Taux</v>
      </c>
      <c r="F249" s="1152"/>
      <c r="G249" s="1152"/>
      <c r="H249" s="1152"/>
      <c r="I249" s="1152"/>
    </row>
    <row r="250" spans="1:9" ht="20">
      <c r="A250" s="1150" t="s">
        <v>196</v>
      </c>
      <c r="B250" s="1151" t="s">
        <v>111</v>
      </c>
      <c r="C250" s="1150" t="s">
        <v>46</v>
      </c>
      <c r="D250" s="1149" t="str">
        <f>'Critères '!D307</f>
        <v>Choix de Véracité</v>
      </c>
      <c r="E250" s="1147" t="str">
        <f>IFERROR(VLOOKUP(D250,'Page accueil'!$A$27:$C$33,2),"")</f>
        <v>Taux</v>
      </c>
      <c r="F250" s="1152"/>
      <c r="G250" s="1152"/>
      <c r="H250" s="1152"/>
      <c r="I250" s="1152"/>
    </row>
    <row r="251" spans="1:9">
      <c r="A251" s="1136" t="s">
        <v>197</v>
      </c>
      <c r="B251" s="1153" t="s">
        <v>112</v>
      </c>
      <c r="C251" s="1136" t="s">
        <v>702</v>
      </c>
      <c r="D251" s="1149" t="str">
        <f>'Critères '!D308</f>
        <v>Choix de Véracité</v>
      </c>
      <c r="E251" s="1147" t="str">
        <f>IFERROR(VLOOKUP(D251,'Page accueil'!$A$27:$C$33,2),"")</f>
        <v>Taux</v>
      </c>
      <c r="F251" s="1152"/>
      <c r="G251" s="1152"/>
      <c r="H251" s="1152"/>
      <c r="I251" s="1152"/>
    </row>
    <row r="252" spans="1:9" ht="20">
      <c r="A252" s="1150" t="s">
        <v>198</v>
      </c>
      <c r="B252" s="1151" t="s">
        <v>113</v>
      </c>
      <c r="C252" s="1150" t="s">
        <v>47</v>
      </c>
      <c r="D252" s="1149" t="str">
        <f>'Critères '!D309</f>
        <v>Choix de Véracité</v>
      </c>
      <c r="E252" s="1147" t="str">
        <f>IFERROR(VLOOKUP(D252,'Page accueil'!$A$27:$C$33,2),"")</f>
        <v>Taux</v>
      </c>
      <c r="F252" s="1152"/>
      <c r="G252" s="1152"/>
      <c r="H252" s="1152"/>
      <c r="I252" s="1152"/>
    </row>
    <row r="253" spans="1:9" ht="20">
      <c r="A253" s="1136" t="s">
        <v>199</v>
      </c>
      <c r="B253" s="1153" t="s">
        <v>114</v>
      </c>
      <c r="C253" s="1136" t="s">
        <v>702</v>
      </c>
      <c r="D253" s="1149" t="str">
        <f>'Critères '!D310</f>
        <v>Choix de Véracité</v>
      </c>
      <c r="E253" s="1147" t="str">
        <f>IFERROR(VLOOKUP(D253,'Page accueil'!$A$27:$C$33,2),"")</f>
        <v>Taux</v>
      </c>
      <c r="F253" s="1152"/>
      <c r="G253" s="1152"/>
      <c r="H253" s="1152"/>
      <c r="I253" s="1152"/>
    </row>
    <row r="254" spans="1:9" ht="20">
      <c r="A254" s="1136" t="s">
        <v>200</v>
      </c>
      <c r="B254" s="1153" t="s">
        <v>115</v>
      </c>
      <c r="C254" s="1136" t="s">
        <v>702</v>
      </c>
      <c r="D254" s="1149" t="str">
        <f>'Critères '!D311</f>
        <v>Choix de Véracité</v>
      </c>
      <c r="E254" s="1147" t="str">
        <f>IFERROR(VLOOKUP(D254,'Page accueil'!$A$27:$C$33,2),"")</f>
        <v>Taux</v>
      </c>
      <c r="F254" s="1152"/>
      <c r="G254" s="1152"/>
      <c r="H254" s="1152"/>
      <c r="I254" s="1152"/>
    </row>
    <row r="255" spans="1:9">
      <c r="A255" s="1150" t="s">
        <v>195</v>
      </c>
      <c r="B255" s="1151" t="s">
        <v>116</v>
      </c>
      <c r="C255" s="1150" t="s">
        <v>45</v>
      </c>
      <c r="D255" s="1149" t="str">
        <f>'Critères '!D313</f>
        <v>Choix de Véracité</v>
      </c>
      <c r="E255" s="1147" t="str">
        <f>IFERROR(VLOOKUP(D255,'Page accueil'!$A$27:$C$33,2),"")</f>
        <v>Taux</v>
      </c>
      <c r="F255" s="1152"/>
      <c r="G255" s="1152"/>
      <c r="H255" s="1152"/>
      <c r="I255" s="1152"/>
    </row>
    <row r="256" spans="1:9">
      <c r="A256" s="1150" t="s">
        <v>195</v>
      </c>
      <c r="B256" s="1151" t="s">
        <v>117</v>
      </c>
      <c r="C256" s="1150" t="s">
        <v>45</v>
      </c>
      <c r="D256" s="1149" t="str">
        <f>'Critères '!D314</f>
        <v>Choix de Véracité</v>
      </c>
      <c r="E256" s="1147" t="str">
        <f>IFERROR(VLOOKUP(D256,'Page accueil'!$A$27:$C$33,2),"")</f>
        <v>Taux</v>
      </c>
      <c r="F256" s="1152"/>
      <c r="G256" s="1152"/>
      <c r="H256" s="1152"/>
      <c r="I256" s="1152"/>
    </row>
    <row r="257" spans="1:9" ht="30">
      <c r="A257" s="1150" t="s">
        <v>195</v>
      </c>
      <c r="B257" s="1160" t="s">
        <v>804</v>
      </c>
      <c r="C257" s="1150" t="s">
        <v>45</v>
      </c>
      <c r="D257" s="1149" t="str">
        <f>'Critères '!D317</f>
        <v>Choix de Véracité</v>
      </c>
      <c r="E257" s="1147" t="str">
        <f>IFERROR(VLOOKUP(D257,'Page accueil'!$A$27:$C$33,2),"")</f>
        <v>Taux</v>
      </c>
      <c r="F257" s="1152"/>
      <c r="G257" s="1152"/>
      <c r="H257" s="1152"/>
      <c r="I257" s="1152"/>
    </row>
    <row r="258" spans="1:9" ht="40">
      <c r="A258" s="1150" t="s">
        <v>195</v>
      </c>
      <c r="B258" s="1151" t="s">
        <v>118</v>
      </c>
      <c r="C258" s="1150" t="s">
        <v>45</v>
      </c>
      <c r="D258" s="1149" t="str">
        <f>'Critères '!D318</f>
        <v>Choix de Véracité</v>
      </c>
      <c r="E258" s="1147" t="str">
        <f>IFERROR(VLOOKUP(D258,'Page accueil'!$A$27:$C$33,2),"")</f>
        <v>Taux</v>
      </c>
      <c r="F258" s="1152"/>
      <c r="G258" s="1152"/>
      <c r="H258" s="1152"/>
      <c r="I258" s="1152"/>
    </row>
    <row r="259" spans="1:9" ht="20">
      <c r="A259" s="1150" t="s">
        <v>195</v>
      </c>
      <c r="B259" s="1160" t="s">
        <v>119</v>
      </c>
      <c r="C259" s="1150" t="s">
        <v>45</v>
      </c>
      <c r="D259" s="1149" t="str">
        <f>'Critères '!D319</f>
        <v>Choix de Véracité</v>
      </c>
      <c r="E259" s="1147" t="str">
        <f>IFERROR(VLOOKUP(D259,'Page accueil'!$A$27:$C$33,2),"")</f>
        <v>Taux</v>
      </c>
      <c r="F259" s="1152"/>
      <c r="G259" s="1152"/>
      <c r="H259" s="1152"/>
      <c r="I259" s="1152"/>
    </row>
    <row r="260" spans="1:9" ht="30">
      <c r="A260" s="1150" t="s">
        <v>195</v>
      </c>
      <c r="B260" s="1151" t="s">
        <v>120</v>
      </c>
      <c r="C260" s="1150" t="s">
        <v>49</v>
      </c>
      <c r="D260" s="1149" t="str">
        <f>'Critères '!D324</f>
        <v>Choix de Véracité</v>
      </c>
      <c r="E260" s="1147" t="str">
        <f>IFERROR(VLOOKUP(D260,'Page accueil'!$A$27:$C$33,2),"")</f>
        <v>Taux</v>
      </c>
      <c r="F260" s="1152"/>
      <c r="G260" s="1152"/>
      <c r="H260" s="1152"/>
      <c r="I260" s="1152"/>
    </row>
    <row r="261" spans="1:9">
      <c r="A261" s="1137" t="s">
        <v>81</v>
      </c>
      <c r="B261" s="1155" t="str">
        <f>'Estim. ISO 9001'!$B$146</f>
        <v>Production et prestation de service</v>
      </c>
      <c r="C261" s="1139" t="s">
        <v>50</v>
      </c>
      <c r="D261" s="1141" t="str">
        <f>IFERROR(VLOOKUP(E261,'Page accueil'!$A$36:$E$40,3),"")</f>
        <v>Insuffisant</v>
      </c>
      <c r="E261" s="1140">
        <f>IFERROR(SUM(E262:E294)/COUNTA(E262:E294),"")</f>
        <v>0</v>
      </c>
      <c r="F261" s="1152"/>
      <c r="G261" s="1152"/>
      <c r="H261" s="1152"/>
      <c r="I261" s="1152"/>
    </row>
    <row r="262" spans="1:9" ht="20">
      <c r="A262" s="1162" t="s">
        <v>82</v>
      </c>
      <c r="B262" s="1151" t="s">
        <v>629</v>
      </c>
      <c r="C262" s="1162" t="s">
        <v>51</v>
      </c>
      <c r="D262" s="1149" t="str">
        <f>'Critères '!D326</f>
        <v>Choix de Véracité</v>
      </c>
      <c r="E262" s="1147" t="str">
        <f>IFERROR(VLOOKUP(D262,'Page accueil'!$A$27:$C$33,2),"")</f>
        <v>Taux</v>
      </c>
      <c r="F262" s="1152"/>
      <c r="G262" s="1152"/>
      <c r="H262" s="1152"/>
      <c r="I262" s="1152"/>
    </row>
    <row r="263" spans="1:9" ht="30">
      <c r="A263" s="1162" t="s">
        <v>201</v>
      </c>
      <c r="B263" s="1151" t="s">
        <v>630</v>
      </c>
      <c r="C263" s="1162" t="s">
        <v>51</v>
      </c>
      <c r="D263" s="1149" t="str">
        <f>'Critères '!D327</f>
        <v>Choix de Véracité</v>
      </c>
      <c r="E263" s="1147" t="str">
        <f>IFERROR(VLOOKUP(D263,'Page accueil'!$A$27:$C$33,2),"")</f>
        <v>Taux</v>
      </c>
      <c r="F263" s="1152"/>
      <c r="G263" s="1152"/>
      <c r="H263" s="1152"/>
      <c r="I263" s="1152"/>
    </row>
    <row r="264" spans="1:9" ht="20">
      <c r="A264" s="1162" t="s">
        <v>201</v>
      </c>
      <c r="B264" s="1151" t="s">
        <v>631</v>
      </c>
      <c r="C264" s="1162" t="s">
        <v>51</v>
      </c>
      <c r="D264" s="1149" t="str">
        <f>'Critères '!D328</f>
        <v>Choix de Véracité</v>
      </c>
      <c r="E264" s="1147" t="str">
        <f>IFERROR(VLOOKUP(D264,'Page accueil'!$A$27:$C$33,2),"")</f>
        <v>Taux</v>
      </c>
      <c r="F264" s="1152"/>
      <c r="G264" s="1152"/>
      <c r="H264" s="1152"/>
      <c r="I264" s="1152"/>
    </row>
    <row r="265" spans="1:9" ht="20">
      <c r="A265" s="1162" t="s">
        <v>201</v>
      </c>
      <c r="B265" s="1151" t="s">
        <v>1345</v>
      </c>
      <c r="C265" s="1162" t="s">
        <v>51</v>
      </c>
      <c r="D265" s="1149" t="str">
        <f>'Critères '!D329</f>
        <v>Choix de Véracité</v>
      </c>
      <c r="E265" s="1147" t="str">
        <f>IFERROR(VLOOKUP(D265,'Page accueil'!$A$27:$C$33,2),"")</f>
        <v>Taux</v>
      </c>
      <c r="F265" s="1152"/>
      <c r="G265" s="1152"/>
      <c r="H265" s="1152"/>
      <c r="I265" s="1152"/>
    </row>
    <row r="266" spans="1:9" ht="20">
      <c r="A266" s="1162" t="s">
        <v>201</v>
      </c>
      <c r="B266" s="1151" t="s">
        <v>1346</v>
      </c>
      <c r="C266" s="1162" t="s">
        <v>51</v>
      </c>
      <c r="D266" s="1149" t="str">
        <f>'Critères '!D330</f>
        <v>Choix de Véracité</v>
      </c>
      <c r="E266" s="1147" t="str">
        <f>IFERROR(VLOOKUP(D266,'Page accueil'!$A$27:$C$33,2),"")</f>
        <v>Taux</v>
      </c>
      <c r="F266" s="1152"/>
      <c r="G266" s="1152"/>
      <c r="H266" s="1152"/>
      <c r="I266" s="1152"/>
    </row>
    <row r="267" spans="1:9" ht="20">
      <c r="A267" s="1162" t="s">
        <v>201</v>
      </c>
      <c r="B267" s="1151" t="s">
        <v>1347</v>
      </c>
      <c r="C267" s="1162" t="s">
        <v>51</v>
      </c>
      <c r="D267" s="1149" t="str">
        <f>'Critères '!D331</f>
        <v>Choix de Véracité</v>
      </c>
      <c r="E267" s="1147" t="str">
        <f>IFERROR(VLOOKUP(D267,'Page accueil'!$A$27:$C$33,2),"")</f>
        <v>Taux</v>
      </c>
      <c r="F267" s="1152"/>
      <c r="G267" s="1152"/>
      <c r="H267" s="1152"/>
      <c r="I267" s="1152"/>
    </row>
    <row r="268" spans="1:9" ht="20">
      <c r="A268" s="1162" t="s">
        <v>201</v>
      </c>
      <c r="B268" s="1151" t="s">
        <v>1348</v>
      </c>
      <c r="C268" s="1162" t="s">
        <v>52</v>
      </c>
      <c r="D268" s="1149" t="str">
        <f>'Critères '!D332</f>
        <v>Choix de Véracité</v>
      </c>
      <c r="E268" s="1147" t="str">
        <f>IFERROR(VLOOKUP(D268,'Page accueil'!$A$27:$C$33,2),"")</f>
        <v>Taux</v>
      </c>
      <c r="F268" s="1152"/>
      <c r="G268" s="1152"/>
      <c r="H268" s="1152"/>
      <c r="I268" s="1152"/>
    </row>
    <row r="269" spans="1:9" ht="30">
      <c r="A269" s="1162" t="s">
        <v>201</v>
      </c>
      <c r="B269" s="1151" t="s">
        <v>1349</v>
      </c>
      <c r="C269" s="1162" t="s">
        <v>52</v>
      </c>
      <c r="D269" s="1149" t="str">
        <f>'Critères '!D333</f>
        <v>Choix de Véracité</v>
      </c>
      <c r="E269" s="1147" t="str">
        <f>IFERROR(VLOOKUP(D269,'Page accueil'!$A$27:$C$33,2),"")</f>
        <v>Taux</v>
      </c>
      <c r="F269" s="1152"/>
      <c r="G269" s="1152"/>
      <c r="H269" s="1152"/>
      <c r="I269" s="1152"/>
    </row>
    <row r="270" spans="1:9" ht="30">
      <c r="A270" s="1162" t="s">
        <v>201</v>
      </c>
      <c r="B270" s="1151" t="s">
        <v>1350</v>
      </c>
      <c r="C270" s="1162" t="s">
        <v>52</v>
      </c>
      <c r="D270" s="1149" t="str">
        <f>'Critères '!D334</f>
        <v>Choix de Véracité</v>
      </c>
      <c r="E270" s="1147" t="str">
        <f>IFERROR(VLOOKUP(D270,'Page accueil'!$A$27:$C$33,2),"")</f>
        <v>Taux</v>
      </c>
      <c r="F270" s="1152"/>
      <c r="G270" s="1152"/>
      <c r="H270" s="1152"/>
      <c r="I270" s="1152"/>
    </row>
    <row r="271" spans="1:9" ht="20">
      <c r="A271" s="1162" t="s">
        <v>201</v>
      </c>
      <c r="B271" s="1151" t="s">
        <v>1351</v>
      </c>
      <c r="C271" s="1162" t="s">
        <v>52</v>
      </c>
      <c r="D271" s="1149" t="str">
        <f>'Critères '!D335</f>
        <v>Choix de Véracité</v>
      </c>
      <c r="E271" s="1147" t="str">
        <f>IFERROR(VLOOKUP(D271,'Page accueil'!$A$27:$C$33,2),"")</f>
        <v>Taux</v>
      </c>
      <c r="F271" s="1152"/>
      <c r="G271" s="1152"/>
      <c r="H271" s="1152"/>
      <c r="I271" s="1152"/>
    </row>
    <row r="272" spans="1:9" ht="20">
      <c r="A272" s="1162" t="s">
        <v>201</v>
      </c>
      <c r="B272" s="1151" t="s">
        <v>1352</v>
      </c>
      <c r="C272" s="1162" t="s">
        <v>52</v>
      </c>
      <c r="D272" s="1149" t="str">
        <f>'Critères '!D336</f>
        <v>Choix de Véracité</v>
      </c>
      <c r="E272" s="1147" t="str">
        <f>IFERROR(VLOOKUP(D272,'Page accueil'!$A$27:$C$33,2),"")</f>
        <v>Taux</v>
      </c>
      <c r="F272" s="1152"/>
      <c r="G272" s="1152"/>
      <c r="H272" s="1152"/>
      <c r="I272" s="1152"/>
    </row>
    <row r="273" spans="1:9" ht="20">
      <c r="A273" s="1162" t="s">
        <v>201</v>
      </c>
      <c r="B273" s="1151" t="s">
        <v>632</v>
      </c>
      <c r="C273" s="1162" t="s">
        <v>53</v>
      </c>
      <c r="D273" s="1149" t="str">
        <f>'Critères '!D337</f>
        <v>Choix de Véracité</v>
      </c>
      <c r="E273" s="1147" t="str">
        <f>IFERROR(VLOOKUP(D273,'Page accueil'!$A$27:$C$33,2),"")</f>
        <v>Taux</v>
      </c>
      <c r="F273" s="1152"/>
      <c r="G273" s="1152"/>
      <c r="H273" s="1152"/>
      <c r="I273" s="1152"/>
    </row>
    <row r="274" spans="1:9" ht="20">
      <c r="A274" s="1162" t="s">
        <v>201</v>
      </c>
      <c r="B274" s="1151" t="s">
        <v>633</v>
      </c>
      <c r="C274" s="1162" t="s">
        <v>54</v>
      </c>
      <c r="D274" s="1149" t="str">
        <f>'Critères '!D338</f>
        <v>Choix de Véracité</v>
      </c>
      <c r="E274" s="1147" t="str">
        <f>IFERROR(VLOOKUP(D274,'Page accueil'!$A$27:$C$33,2),"")</f>
        <v>Taux</v>
      </c>
      <c r="F274" s="1152"/>
      <c r="G274" s="1152"/>
      <c r="H274" s="1152"/>
      <c r="I274" s="1152"/>
    </row>
    <row r="275" spans="1:9" ht="20">
      <c r="A275" s="1162" t="s">
        <v>201</v>
      </c>
      <c r="B275" s="1151" t="s">
        <v>634</v>
      </c>
      <c r="C275" s="1169" t="s">
        <v>55</v>
      </c>
      <c r="D275" s="1149" t="str">
        <f>'Critères '!D339</f>
        <v>Choix de Véracité</v>
      </c>
      <c r="E275" s="1147" t="str">
        <f>IFERROR(VLOOKUP(D275,'Page accueil'!$A$27:$C$33,2),"")</f>
        <v>Taux</v>
      </c>
      <c r="F275" s="1152"/>
      <c r="G275" s="1152"/>
      <c r="H275" s="1152"/>
      <c r="I275" s="1152"/>
    </row>
    <row r="276" spans="1:9">
      <c r="A276" s="1162" t="s">
        <v>201</v>
      </c>
      <c r="B276" s="1151" t="s">
        <v>635</v>
      </c>
      <c r="C276" s="1169"/>
      <c r="D276" s="1149" t="str">
        <f>'Critères '!D340</f>
        <v>Choix de Véracité</v>
      </c>
      <c r="E276" s="1147" t="str">
        <f>IFERROR(VLOOKUP(D276,'Page accueil'!$A$27:$C$33,2),"")</f>
        <v>Taux</v>
      </c>
      <c r="F276" s="1152"/>
      <c r="G276" s="1152"/>
      <c r="H276" s="1152"/>
      <c r="I276" s="1152"/>
    </row>
    <row r="277" spans="1:9" ht="20">
      <c r="A277" s="1162" t="s">
        <v>82</v>
      </c>
      <c r="B277" s="1151" t="s">
        <v>805</v>
      </c>
      <c r="C277" s="1162" t="s">
        <v>665</v>
      </c>
      <c r="D277" s="1149" t="str">
        <f>'Critères '!D341</f>
        <v>Choix de Véracité</v>
      </c>
      <c r="E277" s="1147" t="str">
        <f>IFERROR(VLOOKUP(D277,'Page accueil'!$A$27:$C$33,2),"")</f>
        <v>Taux</v>
      </c>
      <c r="F277" s="1152"/>
      <c r="G277" s="1152"/>
      <c r="H277" s="1152"/>
      <c r="I277" s="1152"/>
    </row>
    <row r="278" spans="1:9" ht="20">
      <c r="A278" s="1162" t="s">
        <v>668</v>
      </c>
      <c r="B278" s="1151" t="s">
        <v>667</v>
      </c>
      <c r="C278" s="1162" t="s">
        <v>666</v>
      </c>
      <c r="D278" s="1149" t="str">
        <f>'Critères '!D342</f>
        <v>Choix de Véracité</v>
      </c>
      <c r="E278" s="1147" t="str">
        <f>IFERROR(VLOOKUP(D278,'Page accueil'!$A$27:$C$33,2),"")</f>
        <v>Taux</v>
      </c>
      <c r="F278" s="1152"/>
      <c r="G278" s="1152"/>
      <c r="H278" s="1152"/>
      <c r="I278" s="1152"/>
    </row>
    <row r="279" spans="1:9" ht="20">
      <c r="A279" s="1150" t="s">
        <v>671</v>
      </c>
      <c r="B279" s="1151" t="s">
        <v>670</v>
      </c>
      <c r="C279" s="1162" t="s">
        <v>669</v>
      </c>
      <c r="D279" s="1149" t="str">
        <f>'Critères '!D343</f>
        <v>Choix de Véracité</v>
      </c>
      <c r="E279" s="1147" t="str">
        <f>IFERROR(VLOOKUP(D279,'Page accueil'!$A$27:$C$33,2),"")</f>
        <v>Taux</v>
      </c>
      <c r="F279" s="1152"/>
      <c r="G279" s="1152"/>
      <c r="H279" s="1152"/>
      <c r="I279" s="1152"/>
    </row>
    <row r="280" spans="1:9" ht="20">
      <c r="A280" s="1162" t="s">
        <v>675</v>
      </c>
      <c r="B280" s="1151" t="s">
        <v>674</v>
      </c>
      <c r="C280" s="1162" t="s">
        <v>673</v>
      </c>
      <c r="D280" s="1149" t="str">
        <f>'Critères '!D345</f>
        <v>Choix de Véracité</v>
      </c>
      <c r="E280" s="1147" t="str">
        <f>IFERROR(VLOOKUP(D280,'Page accueil'!$A$27:$C$33,2),"")</f>
        <v>Taux</v>
      </c>
      <c r="F280" s="1152"/>
      <c r="G280" s="1152"/>
      <c r="H280" s="1152"/>
      <c r="I280" s="1152"/>
    </row>
    <row r="281" spans="1:9" ht="20">
      <c r="A281" s="1162" t="s">
        <v>675</v>
      </c>
      <c r="B281" s="1151" t="s">
        <v>677</v>
      </c>
      <c r="C281" s="1162" t="s">
        <v>676</v>
      </c>
      <c r="D281" s="1149" t="str">
        <f>'Critères '!D346</f>
        <v>Choix de Véracité</v>
      </c>
      <c r="E281" s="1147" t="str">
        <f>IFERROR(VLOOKUP(D281,'Page accueil'!$A$27:$C$33,2),"")</f>
        <v>Taux</v>
      </c>
      <c r="F281" s="1152"/>
      <c r="G281" s="1152"/>
      <c r="H281" s="1152"/>
      <c r="I281" s="1152"/>
    </row>
    <row r="282" spans="1:9" ht="20">
      <c r="A282" s="1163" t="s">
        <v>680</v>
      </c>
      <c r="B282" s="1153" t="s">
        <v>806</v>
      </c>
      <c r="C282" s="1163" t="s">
        <v>702</v>
      </c>
      <c r="D282" s="1149" t="str">
        <f>'Critères '!D349</f>
        <v>Choix de Véracité</v>
      </c>
      <c r="E282" s="1147" t="str">
        <f>IFERROR(VLOOKUP(D282,'Page accueil'!$A$27:$C$33,2),"")</f>
        <v>Taux</v>
      </c>
      <c r="F282" s="1152"/>
      <c r="G282" s="1152"/>
      <c r="H282" s="1152"/>
      <c r="I282" s="1152"/>
    </row>
    <row r="283" spans="1:9" ht="30">
      <c r="A283" s="1163" t="s">
        <v>682</v>
      </c>
      <c r="B283" s="1153" t="s">
        <v>681</v>
      </c>
      <c r="C283" s="1163" t="s">
        <v>702</v>
      </c>
      <c r="D283" s="1149" t="str">
        <f>'Critères '!D350</f>
        <v>Choix de Véracité</v>
      </c>
      <c r="E283" s="1147" t="str">
        <f>IFERROR(VLOOKUP(D283,'Page accueil'!$A$27:$C$33,2),"")</f>
        <v>Taux</v>
      </c>
      <c r="F283" s="1152"/>
      <c r="G283" s="1152"/>
      <c r="H283" s="1152"/>
      <c r="I283" s="1152"/>
    </row>
    <row r="284" spans="1:9">
      <c r="A284" s="1163" t="s">
        <v>684</v>
      </c>
      <c r="B284" s="1153" t="s">
        <v>683</v>
      </c>
      <c r="C284" s="1163" t="s">
        <v>702</v>
      </c>
      <c r="D284" s="1149" t="str">
        <f>'Critères '!D351</f>
        <v>Choix de Véracité</v>
      </c>
      <c r="E284" s="1147" t="str">
        <f>IFERROR(VLOOKUP(D284,'Page accueil'!$A$27:$C$33,2),"")</f>
        <v>Taux</v>
      </c>
      <c r="F284" s="1152"/>
      <c r="G284" s="1152"/>
      <c r="H284" s="1152"/>
      <c r="I284" s="1152"/>
    </row>
    <row r="285" spans="1:9" ht="20">
      <c r="A285" s="1163" t="s">
        <v>686</v>
      </c>
      <c r="B285" s="1153" t="s">
        <v>685</v>
      </c>
      <c r="C285" s="1163" t="s">
        <v>702</v>
      </c>
      <c r="D285" s="1149" t="str">
        <f>'Critères '!D352</f>
        <v>Choix de Véracité</v>
      </c>
      <c r="E285" s="1147" t="str">
        <f>IFERROR(VLOOKUP(D285,'Page accueil'!$A$27:$C$33,2),"")</f>
        <v>Taux</v>
      </c>
      <c r="F285" s="1152"/>
      <c r="G285" s="1152"/>
      <c r="H285" s="1152"/>
      <c r="I285" s="1152"/>
    </row>
    <row r="286" spans="1:9" ht="20">
      <c r="A286" s="1162" t="s">
        <v>82</v>
      </c>
      <c r="B286" s="1151" t="s">
        <v>1353</v>
      </c>
      <c r="C286" s="1169" t="s">
        <v>56</v>
      </c>
      <c r="D286" s="1149" t="str">
        <f>'Critères '!D353</f>
        <v>Choix de Véracité</v>
      </c>
      <c r="E286" s="1147" t="str">
        <f>IFERROR(VLOOKUP(D286,'Page accueil'!$A$27:$C$33,2),"")</f>
        <v>Taux</v>
      </c>
      <c r="F286" s="1152"/>
      <c r="G286" s="1152"/>
      <c r="H286" s="1152"/>
      <c r="I286" s="1152"/>
    </row>
    <row r="287" spans="1:9" ht="20">
      <c r="A287" s="1162" t="s">
        <v>82</v>
      </c>
      <c r="B287" s="1151" t="s">
        <v>636</v>
      </c>
      <c r="C287" s="1169"/>
      <c r="D287" s="1149" t="str">
        <f>'Critères '!D354</f>
        <v>Choix de Véracité</v>
      </c>
      <c r="E287" s="1147" t="str">
        <f>IFERROR(VLOOKUP(D287,'Page accueil'!$A$27:$C$33,2),"")</f>
        <v>Taux</v>
      </c>
      <c r="F287" s="1152"/>
      <c r="G287" s="1152"/>
      <c r="H287" s="1152"/>
      <c r="I287" s="1152"/>
    </row>
    <row r="288" spans="1:9" ht="20">
      <c r="A288" s="1162" t="s">
        <v>83</v>
      </c>
      <c r="B288" s="1151" t="s">
        <v>688</v>
      </c>
      <c r="C288" s="1162" t="s">
        <v>687</v>
      </c>
      <c r="D288" s="1149" t="str">
        <f>'Critères '!D355</f>
        <v>Choix de Véracité</v>
      </c>
      <c r="E288" s="1147" t="str">
        <f>IFERROR(VLOOKUP(D288,'Page accueil'!$A$27:$C$33,2),"")</f>
        <v>Taux</v>
      </c>
      <c r="F288" s="1152"/>
      <c r="G288" s="1152"/>
      <c r="H288" s="1152"/>
      <c r="I288" s="1152"/>
    </row>
    <row r="289" spans="1:9" ht="20">
      <c r="A289" s="1162" t="s">
        <v>83</v>
      </c>
      <c r="B289" s="1151" t="s">
        <v>689</v>
      </c>
      <c r="C289" s="1162" t="s">
        <v>687</v>
      </c>
      <c r="D289" s="1149" t="str">
        <f>'Critères '!D356</f>
        <v>Choix de Véracité</v>
      </c>
      <c r="E289" s="1147" t="str">
        <f>IFERROR(VLOOKUP(D289,'Page accueil'!$A$27:$C$33,2),"")</f>
        <v>Taux</v>
      </c>
      <c r="F289" s="1152"/>
      <c r="G289" s="1152"/>
      <c r="H289" s="1152"/>
      <c r="I289" s="1152"/>
    </row>
    <row r="290" spans="1:9" ht="20">
      <c r="A290" s="1162" t="s">
        <v>83</v>
      </c>
      <c r="B290" s="1151" t="s">
        <v>690</v>
      </c>
      <c r="C290" s="1162" t="s">
        <v>687</v>
      </c>
      <c r="D290" s="1149" t="str">
        <f>'Critères '!D357</f>
        <v>Choix de Véracité</v>
      </c>
      <c r="E290" s="1147" t="str">
        <f>IFERROR(VLOOKUP(D290,'Page accueil'!$A$27:$C$33,2),"")</f>
        <v>Taux</v>
      </c>
      <c r="F290" s="1152"/>
      <c r="G290" s="1152"/>
      <c r="H290" s="1152"/>
      <c r="I290" s="1152"/>
    </row>
    <row r="291" spans="1:9">
      <c r="A291" s="1162" t="s">
        <v>83</v>
      </c>
      <c r="B291" s="1151" t="s">
        <v>692</v>
      </c>
      <c r="C291" s="1162" t="s">
        <v>691</v>
      </c>
      <c r="D291" s="1149" t="str">
        <f>'Critères '!D358</f>
        <v>Choix de Véracité</v>
      </c>
      <c r="E291" s="1147" t="str">
        <f>IFERROR(VLOOKUP(D291,'Page accueil'!$A$27:$C$33,2),"")</f>
        <v>Taux</v>
      </c>
      <c r="F291" s="1152"/>
      <c r="G291" s="1152"/>
      <c r="H291" s="1152"/>
      <c r="I291" s="1152"/>
    </row>
    <row r="292" spans="1:9" ht="20">
      <c r="A292" s="1162" t="s">
        <v>84</v>
      </c>
      <c r="B292" s="1151" t="s">
        <v>694</v>
      </c>
      <c r="C292" s="1162" t="s">
        <v>693</v>
      </c>
      <c r="D292" s="1149" t="str">
        <f>'Critères '!D359</f>
        <v>Choix de Véracité</v>
      </c>
      <c r="E292" s="1147" t="str">
        <f>IFERROR(VLOOKUP(D292,'Page accueil'!$A$27:$C$33,2),"")</f>
        <v>Taux</v>
      </c>
      <c r="F292" s="1152"/>
      <c r="G292" s="1152"/>
      <c r="H292" s="1152"/>
      <c r="I292" s="1152"/>
    </row>
    <row r="293" spans="1:9" ht="20">
      <c r="A293" s="1162" t="s">
        <v>84</v>
      </c>
      <c r="B293" s="1151" t="s">
        <v>695</v>
      </c>
      <c r="C293" s="1162" t="s">
        <v>693</v>
      </c>
      <c r="D293" s="1149" t="str">
        <f>'Critères '!D360</f>
        <v>Choix de Véracité</v>
      </c>
      <c r="E293" s="1147" t="str">
        <f>IFERROR(VLOOKUP(D293,'Page accueil'!$A$27:$C$33,2),"")</f>
        <v>Taux</v>
      </c>
      <c r="F293" s="1152"/>
      <c r="G293" s="1152"/>
      <c r="H293" s="1152"/>
      <c r="I293" s="1152"/>
    </row>
    <row r="294" spans="1:9" ht="20">
      <c r="A294" s="1162" t="s">
        <v>698</v>
      </c>
      <c r="B294" s="1151" t="s">
        <v>697</v>
      </c>
      <c r="C294" s="1162" t="s">
        <v>696</v>
      </c>
      <c r="D294" s="1149" t="str">
        <f>'Critères '!D361</f>
        <v>Choix de Véracité</v>
      </c>
      <c r="E294" s="1147" t="str">
        <f>IFERROR(VLOOKUP(D294,'Page accueil'!$A$27:$C$33,2),"")</f>
        <v>Taux</v>
      </c>
      <c r="F294" s="1152"/>
      <c r="G294" s="1152"/>
      <c r="H294" s="1152"/>
      <c r="I294" s="1152"/>
    </row>
    <row r="295" spans="1:9">
      <c r="A295" s="1137" t="s">
        <v>213</v>
      </c>
      <c r="B295" s="1154" t="str">
        <f>'Estim. ISO 9001'!$B$147</f>
        <v>Libération des produits et services</v>
      </c>
      <c r="C295" s="1139" t="s">
        <v>74</v>
      </c>
      <c r="D295" s="1141" t="str">
        <f>IFERROR(VLOOKUP(E295,'Page accueil'!$A$36:$E$40,3),"")</f>
        <v>Insuffisant</v>
      </c>
      <c r="E295" s="1140">
        <f>IFERROR(SUM(E296:E300)/COUNTA(E296:E300),"")</f>
        <v>0</v>
      </c>
      <c r="F295" s="1152"/>
      <c r="G295" s="1152"/>
      <c r="H295" s="1152"/>
      <c r="I295" s="1152"/>
    </row>
    <row r="296" spans="1:9" ht="30">
      <c r="A296" s="1150" t="s">
        <v>213</v>
      </c>
      <c r="B296" s="1151" t="s">
        <v>161</v>
      </c>
      <c r="C296" s="1150" t="s">
        <v>74</v>
      </c>
      <c r="D296" s="1149" t="str">
        <f>'Critères '!D421</f>
        <v>Choix de Véracité</v>
      </c>
      <c r="E296" s="1147" t="str">
        <f>IFERROR(VLOOKUP(D296,'Page accueil'!$A$27:$C$33,2),"")</f>
        <v>Taux</v>
      </c>
      <c r="F296" s="1152"/>
      <c r="G296" s="1152"/>
      <c r="H296" s="1152"/>
      <c r="I296" s="1152"/>
    </row>
    <row r="297" spans="1:9" ht="20">
      <c r="A297" s="1150" t="s">
        <v>213</v>
      </c>
      <c r="B297" s="1156" t="s">
        <v>162</v>
      </c>
      <c r="C297" s="1150" t="s">
        <v>74</v>
      </c>
      <c r="D297" s="1149" t="str">
        <f>'Critères '!D422</f>
        <v>Choix de Véracité</v>
      </c>
      <c r="E297" s="1147" t="str">
        <f>IFERROR(VLOOKUP(D297,'Page accueil'!$A$27:$C$33,2),"")</f>
        <v>Taux</v>
      </c>
      <c r="F297" s="1152"/>
      <c r="G297" s="1152"/>
      <c r="H297" s="1152"/>
      <c r="I297" s="1152"/>
    </row>
    <row r="298" spans="1:9">
      <c r="A298" s="1136" t="s">
        <v>213</v>
      </c>
      <c r="B298" s="1170" t="s">
        <v>163</v>
      </c>
      <c r="C298" s="1136" t="s">
        <v>702</v>
      </c>
      <c r="D298" s="1149" t="str">
        <f>'Critères '!D423</f>
        <v>Choix de Véracité</v>
      </c>
      <c r="E298" s="1147" t="str">
        <f>IFERROR(VLOOKUP(D298,'Page accueil'!$A$27:$C$33,2),"")</f>
        <v>Taux</v>
      </c>
      <c r="F298" s="1152"/>
      <c r="G298" s="1152"/>
      <c r="H298" s="1152"/>
      <c r="I298" s="1152"/>
    </row>
    <row r="299" spans="1:9">
      <c r="A299" s="1150" t="s">
        <v>213</v>
      </c>
      <c r="B299" s="1160" t="s">
        <v>164</v>
      </c>
      <c r="C299" s="1150" t="s">
        <v>74</v>
      </c>
      <c r="D299" s="1149" t="str">
        <f>'Critères '!D424</f>
        <v>Choix de Véracité</v>
      </c>
      <c r="E299" s="1147" t="str">
        <f>IFERROR(VLOOKUP(D299,'Page accueil'!$A$27:$C$33,2),"")</f>
        <v>Taux</v>
      </c>
      <c r="F299" s="1152"/>
      <c r="G299" s="1152"/>
      <c r="H299" s="1152"/>
      <c r="I299" s="1152"/>
    </row>
    <row r="300" spans="1:9">
      <c r="A300" s="1150" t="s">
        <v>213</v>
      </c>
      <c r="B300" s="1160" t="s">
        <v>165</v>
      </c>
      <c r="C300" s="1150" t="s">
        <v>74</v>
      </c>
      <c r="D300" s="1149" t="str">
        <f>'Critères '!D425</f>
        <v>Choix de Véracité</v>
      </c>
      <c r="E300" s="1147" t="str">
        <f>IFERROR(VLOOKUP(D300,'Page accueil'!$A$27:$C$33,2),"")</f>
        <v>Taux</v>
      </c>
      <c r="F300" s="1152"/>
      <c r="G300" s="1152"/>
      <c r="H300" s="1152"/>
      <c r="I300" s="1152"/>
    </row>
    <row r="301" spans="1:9">
      <c r="A301" s="1137" t="s">
        <v>216</v>
      </c>
      <c r="B301" s="1154" t="str">
        <f>'Estim. ISO 9001'!$B$148</f>
        <v>Maîtrise des éléments de sortie non conformes</v>
      </c>
      <c r="C301" s="1139"/>
      <c r="D301" s="1141" t="str">
        <f>IFERROR(VLOOKUP(E301,'Page accueil'!$A$36:$E$40,3),"")</f>
        <v>Insuffisant</v>
      </c>
      <c r="E301" s="1140">
        <f>IFERROR(SUM(E302:E307,E309:E310,E312:E314)/COUNTA(E302:E307,E309:E310,E312:E314),"")</f>
        <v>0</v>
      </c>
      <c r="F301" s="1152"/>
      <c r="G301" s="1152"/>
      <c r="H301" s="1152"/>
      <c r="I301" s="1152"/>
    </row>
    <row r="302" spans="1:9" ht="20">
      <c r="A302" s="1136" t="s">
        <v>217</v>
      </c>
      <c r="B302" s="1153" t="s">
        <v>224</v>
      </c>
      <c r="C302" s="1136" t="s">
        <v>702</v>
      </c>
      <c r="D302" s="1149" t="str">
        <f>'Critères '!D434</f>
        <v>Choix de Véracité</v>
      </c>
      <c r="E302" s="1147" t="str">
        <f>IFERROR(VLOOKUP(D302,'Page accueil'!$A$27:$C$33,2),"")</f>
        <v>Taux</v>
      </c>
      <c r="F302" s="1152"/>
      <c r="G302" s="1152"/>
      <c r="H302" s="1152"/>
      <c r="I302" s="1152"/>
    </row>
    <row r="303" spans="1:9" ht="20">
      <c r="A303" s="1150" t="s">
        <v>217</v>
      </c>
      <c r="B303" s="1151" t="s">
        <v>225</v>
      </c>
      <c r="C303" s="1150" t="s">
        <v>76</v>
      </c>
      <c r="D303" s="1149" t="str">
        <f>'Critères '!D435</f>
        <v>Choix de Véracité</v>
      </c>
      <c r="E303" s="1147" t="str">
        <f>IFERROR(VLOOKUP(D303,'Page accueil'!$A$27:$C$33,2),"")</f>
        <v>Taux</v>
      </c>
      <c r="F303" s="1152"/>
      <c r="G303" s="1152"/>
      <c r="H303" s="1152"/>
      <c r="I303" s="1152"/>
    </row>
    <row r="304" spans="1:9" ht="30">
      <c r="A304" s="1150" t="s">
        <v>217</v>
      </c>
      <c r="B304" s="1151" t="s">
        <v>226</v>
      </c>
      <c r="C304" s="1150" t="s">
        <v>76</v>
      </c>
      <c r="D304" s="1149" t="str">
        <f>'Critères '!D436</f>
        <v>Choix de Véracité</v>
      </c>
      <c r="E304" s="1147" t="str">
        <f>IFERROR(VLOOKUP(D304,'Page accueil'!$A$27:$C$33,2),"")</f>
        <v>Taux</v>
      </c>
      <c r="F304" s="1152"/>
      <c r="G304" s="1152"/>
      <c r="H304" s="1152"/>
      <c r="I304" s="1152"/>
    </row>
    <row r="305" spans="1:9" ht="20">
      <c r="A305" s="1150" t="s">
        <v>217</v>
      </c>
      <c r="B305" s="1151" t="s">
        <v>227</v>
      </c>
      <c r="C305" s="1150" t="s">
        <v>76</v>
      </c>
      <c r="D305" s="1149" t="str">
        <f>'Critères '!D437</f>
        <v>Choix de Véracité</v>
      </c>
      <c r="E305" s="1147" t="str">
        <f>IFERROR(VLOOKUP(D305,'Page accueil'!$A$27:$C$33,2),"")</f>
        <v>Taux</v>
      </c>
      <c r="F305" s="1152"/>
      <c r="G305" s="1152"/>
      <c r="H305" s="1152"/>
      <c r="I305" s="1152"/>
    </row>
    <row r="306" spans="1:9">
      <c r="A306" s="1150" t="s">
        <v>217</v>
      </c>
      <c r="B306" s="1151" t="s">
        <v>228</v>
      </c>
      <c r="C306" s="1150" t="s">
        <v>76</v>
      </c>
      <c r="D306" s="1149" t="str">
        <f>'Critères '!D438</f>
        <v>Choix de Véracité</v>
      </c>
      <c r="E306" s="1147" t="str">
        <f>IFERROR(VLOOKUP(D306,'Page accueil'!$A$27:$C$33,2),"")</f>
        <v>Taux</v>
      </c>
      <c r="F306" s="1152"/>
      <c r="G306" s="1152"/>
      <c r="H306" s="1152"/>
      <c r="I306" s="1152"/>
    </row>
    <row r="307" spans="1:9" ht="20">
      <c r="A307" s="1136" t="s">
        <v>276</v>
      </c>
      <c r="B307" s="1170" t="s">
        <v>229</v>
      </c>
      <c r="C307" s="1136" t="s">
        <v>702</v>
      </c>
      <c r="D307" s="1149" t="str">
        <f>'Critères '!D439</f>
        <v>Choix de Véracité</v>
      </c>
      <c r="E307" s="1147" t="str">
        <f>IFERROR(VLOOKUP(D307,'Page accueil'!$A$27:$C$33,2),"")</f>
        <v>Taux</v>
      </c>
      <c r="F307" s="1152"/>
      <c r="G307" s="1152"/>
      <c r="H307" s="1152"/>
      <c r="I307" s="1152"/>
    </row>
    <row r="308" spans="1:9">
      <c r="A308" s="1139"/>
      <c r="B308" s="1154" t="s">
        <v>230</v>
      </c>
      <c r="C308" s="1139" t="s">
        <v>77</v>
      </c>
      <c r="D308" s="1166"/>
      <c r="E308" s="1166"/>
      <c r="F308" s="1152"/>
      <c r="G308" s="1152"/>
      <c r="H308" s="1152"/>
      <c r="I308" s="1152"/>
    </row>
    <row r="309" spans="1:9" ht="70">
      <c r="A309" s="1150" t="s">
        <v>277</v>
      </c>
      <c r="B309" s="1151" t="s">
        <v>231</v>
      </c>
      <c r="C309" s="1150" t="s">
        <v>77</v>
      </c>
      <c r="D309" s="1149" t="str">
        <f>'Critères '!D441</f>
        <v>Choix de Véracité</v>
      </c>
      <c r="E309" s="1147" t="str">
        <f>IFERROR(VLOOKUP(D309,'Page accueil'!$A$27:$C$33,2),"")</f>
        <v>Taux</v>
      </c>
      <c r="F309" s="1152"/>
      <c r="G309" s="1152"/>
      <c r="H309" s="1152"/>
      <c r="I309" s="1152"/>
    </row>
    <row r="310" spans="1:9" ht="20">
      <c r="A310" s="1150" t="s">
        <v>278</v>
      </c>
      <c r="B310" s="1160" t="s">
        <v>232</v>
      </c>
      <c r="C310" s="1150" t="s">
        <v>77</v>
      </c>
      <c r="D310" s="1149" t="str">
        <f>'Critères '!D443</f>
        <v>Choix de Véracité</v>
      </c>
      <c r="E310" s="1147" t="str">
        <f>IFERROR(VLOOKUP(D310,'Page accueil'!$A$27:$C$33,2),"")</f>
        <v>Taux</v>
      </c>
      <c r="F310" s="1152"/>
      <c r="G310" s="1152"/>
      <c r="H310" s="1152"/>
      <c r="I310" s="1152"/>
    </row>
    <row r="311" spans="1:9">
      <c r="A311" s="1139"/>
      <c r="B311" s="1154" t="s">
        <v>233</v>
      </c>
      <c r="C311" s="1139" t="s">
        <v>78</v>
      </c>
      <c r="D311" s="1166"/>
      <c r="E311" s="1166"/>
      <c r="F311" s="1152"/>
      <c r="G311" s="1152"/>
      <c r="H311" s="1152"/>
      <c r="I311" s="1152"/>
    </row>
    <row r="312" spans="1:9" ht="30">
      <c r="A312" s="1150" t="s">
        <v>217</v>
      </c>
      <c r="B312" s="1151" t="s">
        <v>234</v>
      </c>
      <c r="C312" s="1150" t="s">
        <v>259</v>
      </c>
      <c r="D312" s="1149" t="str">
        <f>'Critères '!D445</f>
        <v>Choix de Véracité</v>
      </c>
      <c r="E312" s="1147" t="str">
        <f>IFERROR(VLOOKUP(D312,'Page accueil'!$A$27:$C$33,2),"")</f>
        <v>Taux</v>
      </c>
      <c r="F312" s="1152"/>
      <c r="G312" s="1152"/>
      <c r="H312" s="1152"/>
      <c r="I312" s="1152"/>
    </row>
    <row r="313" spans="1:9">
      <c r="A313" s="1136" t="s">
        <v>279</v>
      </c>
      <c r="B313" s="1153" t="s">
        <v>235</v>
      </c>
      <c r="C313" s="1136" t="s">
        <v>702</v>
      </c>
      <c r="D313" s="1149" t="str">
        <f>'Critères '!D446</f>
        <v>Choix de Véracité</v>
      </c>
      <c r="E313" s="1147" t="str">
        <f>IFERROR(VLOOKUP(D313,'Page accueil'!$A$27:$C$33,2),"")</f>
        <v>Taux</v>
      </c>
      <c r="F313" s="1152"/>
      <c r="G313" s="1152"/>
      <c r="H313" s="1152"/>
      <c r="I313" s="1152"/>
    </row>
    <row r="314" spans="1:9">
      <c r="A314" s="1150" t="s">
        <v>280</v>
      </c>
      <c r="B314" s="1151" t="s">
        <v>236</v>
      </c>
      <c r="C314" s="1150" t="s">
        <v>259</v>
      </c>
      <c r="D314" s="1149" t="str">
        <f>'Critères '!D447</f>
        <v>Choix de Véracité</v>
      </c>
      <c r="E314" s="1147" t="str">
        <f>IFERROR(VLOOKUP(D314,'Page accueil'!$A$27:$C$33,2),"")</f>
        <v>Taux</v>
      </c>
      <c r="F314" s="1152"/>
      <c r="G314" s="1152"/>
      <c r="H314" s="1152"/>
      <c r="I314" s="1152"/>
    </row>
    <row r="315" spans="1:9">
      <c r="A315" s="1137">
        <v>9</v>
      </c>
      <c r="B315" s="1137" t="str">
        <f>'Estim. ISO 9001'!$A$149</f>
        <v>Art 9 : Evaluation des performances</v>
      </c>
      <c r="C315" s="1139">
        <v>8</v>
      </c>
      <c r="D315" s="1141" t="str">
        <f>IFERROR(VLOOKUP(E315,'Page accueil'!$A$36:$E$40,3),"")</f>
        <v>Insuffisant</v>
      </c>
      <c r="E315" s="1140">
        <f>IFERROR((E316+E354+E364)/3,"")</f>
        <v>0</v>
      </c>
      <c r="F315" s="1152"/>
      <c r="G315" s="1152"/>
      <c r="H315" s="1152"/>
      <c r="I315" s="1152"/>
    </row>
    <row r="316" spans="1:9">
      <c r="A316" s="1137" t="s">
        <v>202</v>
      </c>
      <c r="B316" s="1155" t="str">
        <f>'Estim. ISO 9001'!$B$150</f>
        <v>Surveillance, mesure, analyse et évaluation</v>
      </c>
      <c r="C316" s="1139" t="s">
        <v>62</v>
      </c>
      <c r="D316" s="1141" t="str">
        <f>IFERROR(VLOOKUP(E316,'Page accueil'!$A$36:$E$40,3),"")</f>
        <v>Insuffisant</v>
      </c>
      <c r="E316" s="1140">
        <f>IFERROR(SUM(E317:E321,E323:E324,E326:E327,E329:E353)/COUNTA(E317:E321,E323:E324,E326:E327,E329:E353),"")</f>
        <v>0</v>
      </c>
      <c r="F316" s="1152"/>
      <c r="G316" s="1152"/>
      <c r="H316" s="1152"/>
      <c r="I316" s="1152"/>
    </row>
    <row r="317" spans="1:9" ht="20">
      <c r="A317" s="1150" t="s">
        <v>203</v>
      </c>
      <c r="B317" s="1151" t="s">
        <v>122</v>
      </c>
      <c r="C317" s="1150" t="s">
        <v>59</v>
      </c>
      <c r="D317" s="1149" t="str">
        <f>'Critères '!D375</f>
        <v>Choix de Véracité</v>
      </c>
      <c r="E317" s="1147" t="str">
        <f>IFERROR(VLOOKUP(D317,'Page accueil'!$A$27:$C$33,2),"")</f>
        <v>Taux</v>
      </c>
      <c r="F317" s="1152"/>
      <c r="G317" s="1152"/>
      <c r="H317" s="1152"/>
      <c r="I317" s="1152"/>
    </row>
    <row r="318" spans="1:9" ht="20">
      <c r="A318" s="1150" t="s">
        <v>203</v>
      </c>
      <c r="B318" s="1151" t="s">
        <v>123</v>
      </c>
      <c r="C318" s="1150" t="s">
        <v>60</v>
      </c>
      <c r="D318" s="1149" t="str">
        <f>'Critères '!D376</f>
        <v>Choix de Véracité</v>
      </c>
      <c r="E318" s="1147" t="str">
        <f>IFERROR(VLOOKUP(D318,'Page accueil'!$A$27:$C$33,2),"")</f>
        <v>Taux</v>
      </c>
      <c r="F318" s="1152"/>
      <c r="G318" s="1152"/>
      <c r="H318" s="1152"/>
      <c r="I318" s="1152"/>
    </row>
    <row r="319" spans="1:9" ht="20">
      <c r="A319" s="1150" t="s">
        <v>203</v>
      </c>
      <c r="B319" s="1151" t="s">
        <v>124</v>
      </c>
      <c r="C319" s="1150" t="s">
        <v>61</v>
      </c>
      <c r="D319" s="1149" t="str">
        <f>'Critères '!D377</f>
        <v>Choix de Véracité</v>
      </c>
      <c r="E319" s="1147" t="str">
        <f>IFERROR(VLOOKUP(D319,'Page accueil'!$A$27:$C$33,2),"")</f>
        <v>Taux</v>
      </c>
      <c r="F319" s="1152"/>
      <c r="G319" s="1152"/>
      <c r="H319" s="1152"/>
      <c r="I319" s="1152"/>
    </row>
    <row r="320" spans="1:9" ht="20">
      <c r="A320" s="1150" t="s">
        <v>203</v>
      </c>
      <c r="B320" s="1151" t="s">
        <v>125</v>
      </c>
      <c r="C320" s="1150" t="s">
        <v>58</v>
      </c>
      <c r="D320" s="1149" t="str">
        <f>'Critères '!D378</f>
        <v>Choix de Véracité</v>
      </c>
      <c r="E320" s="1147" t="str">
        <f>IFERROR(VLOOKUP(D320,'Page accueil'!$A$27:$C$33,2),"")</f>
        <v>Taux</v>
      </c>
      <c r="F320" s="1152"/>
      <c r="G320" s="1152"/>
      <c r="H320" s="1152"/>
      <c r="I320" s="1152"/>
    </row>
    <row r="321" spans="1:9">
      <c r="A321" s="1150" t="s">
        <v>203</v>
      </c>
      <c r="B321" s="1160" t="s">
        <v>126</v>
      </c>
      <c r="C321" s="1150" t="s">
        <v>58</v>
      </c>
      <c r="D321" s="1149" t="str">
        <f>'Critères '!D379</f>
        <v>Choix de Véracité</v>
      </c>
      <c r="E321" s="1147" t="str">
        <f>IFERROR(VLOOKUP(D321,'Page accueil'!$A$27:$C$33,2),"")</f>
        <v>Taux</v>
      </c>
      <c r="F321" s="1152"/>
      <c r="G321" s="1152"/>
      <c r="H321" s="1152"/>
      <c r="I321" s="1152"/>
    </row>
    <row r="322" spans="1:9">
      <c r="A322" s="1139"/>
      <c r="B322" s="1137" t="s">
        <v>146</v>
      </c>
      <c r="C322" s="1139" t="s">
        <v>71</v>
      </c>
      <c r="D322" s="1166"/>
      <c r="E322" s="1166"/>
      <c r="F322" s="1152"/>
      <c r="G322" s="1152"/>
      <c r="H322" s="1152"/>
      <c r="I322" s="1152"/>
    </row>
    <row r="323" spans="1:9" ht="30">
      <c r="A323" s="1150"/>
      <c r="B323" s="1151" t="s">
        <v>147</v>
      </c>
      <c r="C323" s="1150" t="s">
        <v>71</v>
      </c>
      <c r="D323" s="1149" t="str">
        <f>'Critères '!D401</f>
        <v>Choix de Véracité</v>
      </c>
      <c r="E323" s="1147" t="str">
        <f>IFERROR(VLOOKUP(D323,'Page accueil'!$A$27:$C$33,2),"")</f>
        <v>Taux</v>
      </c>
      <c r="F323" s="1152"/>
      <c r="G323" s="1152"/>
      <c r="H323" s="1152"/>
      <c r="I323" s="1152"/>
    </row>
    <row r="324" spans="1:9">
      <c r="A324" s="1150"/>
      <c r="B324" s="1151" t="s">
        <v>148</v>
      </c>
      <c r="C324" s="1150" t="s">
        <v>71</v>
      </c>
      <c r="D324" s="1149" t="str">
        <f>'Critères '!D402</f>
        <v>Choix de Véracité</v>
      </c>
      <c r="E324" s="1147" t="str">
        <f>IFERROR(VLOOKUP(D324,'Page accueil'!$A$27:$C$33,2),"")</f>
        <v>Taux</v>
      </c>
      <c r="F324" s="1152"/>
      <c r="G324" s="1152"/>
      <c r="H324" s="1152"/>
      <c r="I324" s="1152"/>
    </row>
    <row r="325" spans="1:9">
      <c r="A325" s="1171" t="s">
        <v>203</v>
      </c>
      <c r="B325" s="1171" t="s">
        <v>157</v>
      </c>
      <c r="C325" s="1171" t="s">
        <v>73</v>
      </c>
      <c r="D325" s="1172"/>
      <c r="E325" s="1172"/>
      <c r="F325" s="1152"/>
      <c r="G325" s="1152"/>
      <c r="H325" s="1152"/>
      <c r="I325" s="1152"/>
    </row>
    <row r="326" spans="1:9" ht="20">
      <c r="A326" s="1150" t="s">
        <v>203</v>
      </c>
      <c r="B326" s="1151" t="s">
        <v>158</v>
      </c>
      <c r="C326" s="1150" t="s">
        <v>73</v>
      </c>
      <c r="D326" s="1149" t="str">
        <f>'Critères '!D416</f>
        <v>Choix de Véracité</v>
      </c>
      <c r="E326" s="1147" t="str">
        <f>IFERROR(VLOOKUP(D326,'Page accueil'!$A$27:$C$33,2),"")</f>
        <v>Taux</v>
      </c>
      <c r="F326" s="1152"/>
      <c r="G326" s="1152"/>
      <c r="H326" s="1152"/>
      <c r="I326" s="1152"/>
    </row>
    <row r="327" spans="1:9">
      <c r="A327" s="1150" t="s">
        <v>203</v>
      </c>
      <c r="B327" s="1160" t="s">
        <v>126</v>
      </c>
      <c r="C327" s="1150" t="s">
        <v>73</v>
      </c>
      <c r="D327" s="1149" t="str">
        <f>'Critères '!D419</f>
        <v>Choix de Véracité</v>
      </c>
      <c r="E327" s="1147" t="str">
        <f>IFERROR(VLOOKUP(D327,'Page accueil'!$A$27:$C$33,2),"")</f>
        <v>Taux</v>
      </c>
      <c r="F327" s="1152"/>
      <c r="G327" s="1152"/>
      <c r="H327" s="1152"/>
      <c r="I327" s="1152"/>
    </row>
    <row r="328" spans="1:9">
      <c r="A328" s="1139" t="s">
        <v>204</v>
      </c>
      <c r="B328" s="1137" t="s">
        <v>128</v>
      </c>
      <c r="C328" s="1139" t="s">
        <v>63</v>
      </c>
      <c r="D328" s="1166"/>
      <c r="E328" s="1166"/>
      <c r="F328" s="1152"/>
      <c r="G328" s="1152"/>
      <c r="H328" s="1152"/>
      <c r="I328" s="1152"/>
    </row>
    <row r="329" spans="1:9" ht="20">
      <c r="A329" s="1150" t="s">
        <v>204</v>
      </c>
      <c r="B329" s="1151" t="s">
        <v>129</v>
      </c>
      <c r="C329" s="1150" t="s">
        <v>63</v>
      </c>
      <c r="D329" s="1149" t="str">
        <f>'Critères '!D382</f>
        <v>Choix de Véracité</v>
      </c>
      <c r="E329" s="1147" t="str">
        <f>IFERROR(VLOOKUP(D329,'Page accueil'!$A$27:$C$33,2),"")</f>
        <v>Taux</v>
      </c>
      <c r="F329" s="1152"/>
      <c r="G329" s="1152"/>
      <c r="H329" s="1152"/>
      <c r="I329" s="1152"/>
    </row>
    <row r="330" spans="1:9" ht="20">
      <c r="A330" s="1150" t="s">
        <v>204</v>
      </c>
      <c r="B330" s="1151" t="s">
        <v>699</v>
      </c>
      <c r="C330" s="1150" t="s">
        <v>63</v>
      </c>
      <c r="D330" s="1149" t="str">
        <f>'Critères '!D383</f>
        <v>Choix de Véracité</v>
      </c>
      <c r="E330" s="1147" t="str">
        <f>IFERROR(VLOOKUP(D330,'Page accueil'!$A$27:$C$33,2),"")</f>
        <v>Taux</v>
      </c>
      <c r="F330" s="1152"/>
      <c r="G330" s="1152"/>
      <c r="H330" s="1152"/>
      <c r="I330" s="1152"/>
    </row>
    <row r="331" spans="1:9">
      <c r="A331" s="1150" t="s">
        <v>204</v>
      </c>
      <c r="B331" s="1151" t="s">
        <v>130</v>
      </c>
      <c r="C331" s="1150" t="s">
        <v>63</v>
      </c>
      <c r="D331" s="1149" t="str">
        <f>'Critères '!D384</f>
        <v>Choix de Véracité</v>
      </c>
      <c r="E331" s="1147" t="str">
        <f>IFERROR(VLOOKUP(D331,'Page accueil'!$A$27:$C$33,2),"")</f>
        <v>Taux</v>
      </c>
      <c r="F331" s="1152"/>
      <c r="G331" s="1152"/>
      <c r="H331" s="1152"/>
      <c r="I331" s="1152"/>
    </row>
    <row r="332" spans="1:9" ht="20">
      <c r="A332" s="1150" t="s">
        <v>204</v>
      </c>
      <c r="B332" s="1151" t="s">
        <v>131</v>
      </c>
      <c r="C332" s="1150" t="s">
        <v>63</v>
      </c>
      <c r="D332" s="1149" t="str">
        <f>'Critères '!D385</f>
        <v>Choix de Véracité</v>
      </c>
      <c r="E332" s="1147" t="str">
        <f>IFERROR(VLOOKUP(D332,'Page accueil'!$A$27:$C$33,2),"")</f>
        <v>Taux</v>
      </c>
      <c r="F332" s="1152"/>
      <c r="G332" s="1152"/>
      <c r="H332" s="1152"/>
      <c r="I332" s="1152"/>
    </row>
    <row r="333" spans="1:9" ht="20">
      <c r="A333" s="1150" t="s">
        <v>204</v>
      </c>
      <c r="B333" s="1151" t="s">
        <v>132</v>
      </c>
      <c r="C333" s="1150" t="s">
        <v>63</v>
      </c>
      <c r="D333" s="1149" t="str">
        <f>'Critères '!D386</f>
        <v>Choix de Véracité</v>
      </c>
      <c r="E333" s="1147" t="str">
        <f>IFERROR(VLOOKUP(D333,'Page accueil'!$A$27:$C$33,2),"")</f>
        <v>Taux</v>
      </c>
      <c r="F333" s="1152"/>
      <c r="G333" s="1152"/>
      <c r="H333" s="1152"/>
      <c r="I333" s="1152"/>
    </row>
    <row r="334" spans="1:9" ht="20">
      <c r="A334" s="1150" t="s">
        <v>204</v>
      </c>
      <c r="B334" s="1151" t="s">
        <v>133</v>
      </c>
      <c r="C334" s="1150" t="s">
        <v>63</v>
      </c>
      <c r="D334" s="1149" t="str">
        <f>'Critères '!D387</f>
        <v>Choix de Véracité</v>
      </c>
      <c r="E334" s="1147" t="str">
        <f>IFERROR(VLOOKUP(D334,'Page accueil'!$A$27:$C$33,2),"")</f>
        <v>Taux</v>
      </c>
      <c r="F334" s="1152"/>
      <c r="G334" s="1152"/>
      <c r="H334" s="1152"/>
      <c r="I334" s="1152"/>
    </row>
    <row r="335" spans="1:9" ht="20">
      <c r="A335" s="1150" t="s">
        <v>204</v>
      </c>
      <c r="B335" s="1151" t="s">
        <v>134</v>
      </c>
      <c r="C335" s="1150" t="s">
        <v>63</v>
      </c>
      <c r="D335" s="1149" t="str">
        <f>'Critères '!D388</f>
        <v>Choix de Véracité</v>
      </c>
      <c r="E335" s="1147" t="str">
        <f>IFERROR(VLOOKUP(D335,'Page accueil'!$A$27:$C$33,2),"")</f>
        <v>Taux</v>
      </c>
      <c r="F335" s="1152"/>
      <c r="G335" s="1152"/>
      <c r="H335" s="1152"/>
      <c r="I335" s="1152"/>
    </row>
    <row r="336" spans="1:9" ht="20">
      <c r="A336" s="1150" t="s">
        <v>204</v>
      </c>
      <c r="B336" s="1151" t="s">
        <v>135</v>
      </c>
      <c r="C336" s="1150" t="s">
        <v>64</v>
      </c>
      <c r="D336" s="1149" t="str">
        <f>'Critères '!D389</f>
        <v>Choix de Véracité</v>
      </c>
      <c r="E336" s="1147" t="str">
        <f>IFERROR(VLOOKUP(D336,'Page accueil'!$A$27:$C$33,2),"")</f>
        <v>Taux</v>
      </c>
      <c r="F336" s="1152"/>
      <c r="G336" s="1152"/>
      <c r="H336" s="1152"/>
      <c r="I336" s="1152"/>
    </row>
    <row r="337" spans="1:9" ht="20">
      <c r="A337" s="1150" t="s">
        <v>204</v>
      </c>
      <c r="B337" s="1151" t="s">
        <v>136</v>
      </c>
      <c r="C337" s="1150" t="s">
        <v>65</v>
      </c>
      <c r="D337" s="1149" t="str">
        <f>'Critères '!D390</f>
        <v>Choix de Véracité</v>
      </c>
      <c r="E337" s="1147" t="str">
        <f>IFERROR(VLOOKUP(D337,'Page accueil'!$A$27:$C$33,2),"")</f>
        <v>Taux</v>
      </c>
      <c r="F337" s="1152"/>
      <c r="G337" s="1152"/>
      <c r="H337" s="1152"/>
      <c r="I337" s="1152"/>
    </row>
    <row r="338" spans="1:9" ht="20">
      <c r="A338" s="1150" t="s">
        <v>204</v>
      </c>
      <c r="B338" s="1151" t="s">
        <v>137</v>
      </c>
      <c r="C338" s="1150" t="s">
        <v>66</v>
      </c>
      <c r="D338" s="1149" t="str">
        <f>'Critères '!D391</f>
        <v>Choix de Véracité</v>
      </c>
      <c r="E338" s="1147" t="str">
        <f>IFERROR(VLOOKUP(D338,'Page accueil'!$A$27:$C$33,2),"")</f>
        <v>Taux</v>
      </c>
      <c r="F338" s="1152"/>
      <c r="G338" s="1152"/>
      <c r="H338" s="1152"/>
      <c r="I338" s="1152"/>
    </row>
    <row r="339" spans="1:9">
      <c r="A339" s="1150" t="s">
        <v>204</v>
      </c>
      <c r="B339" s="1151" t="s">
        <v>138</v>
      </c>
      <c r="C339" s="1150" t="s">
        <v>67</v>
      </c>
      <c r="D339" s="1149" t="str">
        <f>'Critères '!D392</f>
        <v>Choix de Véracité</v>
      </c>
      <c r="E339" s="1147" t="str">
        <f>IFERROR(VLOOKUP(D339,'Page accueil'!$A$27:$C$33,2),"")</f>
        <v>Taux</v>
      </c>
      <c r="F339" s="1152"/>
      <c r="G339" s="1152"/>
      <c r="H339" s="1152"/>
      <c r="I339" s="1152"/>
    </row>
    <row r="340" spans="1:9" ht="20">
      <c r="A340" s="1150" t="s">
        <v>204</v>
      </c>
      <c r="B340" s="1151" t="s">
        <v>139</v>
      </c>
      <c r="C340" s="1150" t="s">
        <v>68</v>
      </c>
      <c r="D340" s="1149" t="str">
        <f>'Critères '!D393</f>
        <v>Choix de Véracité</v>
      </c>
      <c r="E340" s="1147" t="str">
        <f>IFERROR(VLOOKUP(D340,'Page accueil'!$A$27:$C$33,2),"")</f>
        <v>Taux</v>
      </c>
      <c r="F340" s="1152"/>
      <c r="G340" s="1152"/>
      <c r="H340" s="1152"/>
      <c r="I340" s="1152"/>
    </row>
    <row r="341" spans="1:9" ht="20">
      <c r="A341" s="1150" t="s">
        <v>204</v>
      </c>
      <c r="B341" s="1151" t="s">
        <v>140</v>
      </c>
      <c r="C341" s="1150" t="s">
        <v>69</v>
      </c>
      <c r="D341" s="1149" t="str">
        <f>'Critères '!D394</f>
        <v>Choix de Véracité</v>
      </c>
      <c r="E341" s="1147" t="str">
        <f>IFERROR(VLOOKUP(D341,'Page accueil'!$A$27:$C$33,2),"")</f>
        <v>Taux</v>
      </c>
      <c r="F341" s="1152"/>
      <c r="G341" s="1152"/>
      <c r="H341" s="1152"/>
      <c r="I341" s="1152"/>
    </row>
    <row r="342" spans="1:9" ht="20">
      <c r="A342" s="1150" t="s">
        <v>204</v>
      </c>
      <c r="B342" s="1151" t="s">
        <v>141</v>
      </c>
      <c r="C342" s="1150" t="s">
        <v>70</v>
      </c>
      <c r="D342" s="1149" t="str">
        <f>'Critères '!D395</f>
        <v>Choix de Véracité</v>
      </c>
      <c r="E342" s="1147" t="str">
        <f>IFERROR(VLOOKUP(D342,'Page accueil'!$A$27:$C$33,2),"")</f>
        <v>Taux</v>
      </c>
      <c r="F342" s="1152"/>
      <c r="G342" s="1152"/>
      <c r="H342" s="1152"/>
      <c r="I342" s="1152"/>
    </row>
    <row r="343" spans="1:9">
      <c r="A343" s="1150" t="s">
        <v>204</v>
      </c>
      <c r="B343" s="1151" t="s">
        <v>142</v>
      </c>
      <c r="C343" s="1150" t="s">
        <v>64</v>
      </c>
      <c r="D343" s="1149" t="str">
        <f>'Critères '!D396</f>
        <v>Choix de Véracité</v>
      </c>
      <c r="E343" s="1147" t="str">
        <f>IFERROR(VLOOKUP(D343,'Page accueil'!$A$27:$C$33,2),"")</f>
        <v>Taux</v>
      </c>
      <c r="F343" s="1152"/>
      <c r="G343" s="1152"/>
      <c r="H343" s="1152"/>
      <c r="I343" s="1152"/>
    </row>
    <row r="344" spans="1:9">
      <c r="A344" s="1150" t="s">
        <v>204</v>
      </c>
      <c r="B344" s="1151" t="s">
        <v>143</v>
      </c>
      <c r="C344" s="1150" t="s">
        <v>64</v>
      </c>
      <c r="D344" s="1149" t="str">
        <f>'Critères '!D397</f>
        <v>Choix de Véracité</v>
      </c>
      <c r="E344" s="1147" t="str">
        <f>IFERROR(VLOOKUP(D344,'Page accueil'!$A$27:$C$33,2),"")</f>
        <v>Taux</v>
      </c>
      <c r="F344" s="1152"/>
      <c r="G344" s="1152"/>
      <c r="H344" s="1152"/>
      <c r="I344" s="1152"/>
    </row>
    <row r="345" spans="1:9" ht="30">
      <c r="A345" s="1150" t="s">
        <v>204</v>
      </c>
      <c r="B345" s="1151" t="s">
        <v>144</v>
      </c>
      <c r="C345" s="1150" t="s">
        <v>64</v>
      </c>
      <c r="D345" s="1149" t="str">
        <f>'Critères '!D398</f>
        <v>Choix de Véracité</v>
      </c>
      <c r="E345" s="1147" t="str">
        <f>IFERROR(VLOOKUP(D345,'Page accueil'!$A$27:$C$33,2),"")</f>
        <v>Taux</v>
      </c>
      <c r="F345" s="1152"/>
      <c r="G345" s="1152"/>
      <c r="H345" s="1152"/>
      <c r="I345" s="1152"/>
    </row>
    <row r="346" spans="1:9">
      <c r="A346" s="1150" t="s">
        <v>204</v>
      </c>
      <c r="B346" s="1160" t="s">
        <v>145</v>
      </c>
      <c r="C346" s="1150" t="s">
        <v>64</v>
      </c>
      <c r="D346" s="1149" t="str">
        <f>'Critères '!D399</f>
        <v>Choix de Véracité</v>
      </c>
      <c r="E346" s="1147" t="str">
        <f>IFERROR(VLOOKUP(D346,'Page accueil'!$A$27:$C$33,2),"")</f>
        <v>Taux</v>
      </c>
      <c r="F346" s="1152"/>
      <c r="G346" s="1152"/>
      <c r="H346" s="1152"/>
      <c r="I346" s="1152"/>
    </row>
    <row r="347" spans="1:9">
      <c r="A347" s="1136" t="s">
        <v>281</v>
      </c>
      <c r="B347" s="1153" t="s">
        <v>238</v>
      </c>
      <c r="C347" s="1136" t="s">
        <v>702</v>
      </c>
      <c r="D347" s="1149" t="str">
        <f>'Critères '!D459</f>
        <v>Choix de Véracité</v>
      </c>
      <c r="E347" s="1147" t="str">
        <f>IFERROR(VLOOKUP(D347,'Page accueil'!$A$27:$C$33,2),"")</f>
        <v>Taux</v>
      </c>
      <c r="F347" s="1152"/>
      <c r="G347" s="1152"/>
      <c r="H347" s="1152"/>
      <c r="I347" s="1152"/>
    </row>
    <row r="348" spans="1:9" ht="20">
      <c r="A348" s="1136" t="s">
        <v>282</v>
      </c>
      <c r="B348" s="1153" t="s">
        <v>239</v>
      </c>
      <c r="C348" s="1136" t="s">
        <v>702</v>
      </c>
      <c r="D348" s="1149" t="str">
        <f>'Critères '!D460</f>
        <v>Choix de Véracité</v>
      </c>
      <c r="E348" s="1147" t="str">
        <f>IFERROR(VLOOKUP(D348,'Page accueil'!$A$27:$C$33,2),"")</f>
        <v>Taux</v>
      </c>
      <c r="F348" s="1152"/>
      <c r="G348" s="1152"/>
      <c r="H348" s="1152"/>
      <c r="I348" s="1152"/>
    </row>
    <row r="349" spans="1:9" ht="20">
      <c r="A349" s="1150" t="s">
        <v>218</v>
      </c>
      <c r="B349" s="1151" t="s">
        <v>240</v>
      </c>
      <c r="C349" s="1150" t="s">
        <v>80</v>
      </c>
      <c r="D349" s="1149" t="str">
        <f>'Critères '!D461</f>
        <v>Choix de Véracité</v>
      </c>
      <c r="E349" s="1147" t="str">
        <f>IFERROR(VLOOKUP(D349,'Page accueil'!$A$27:$C$33,2),"")</f>
        <v>Taux</v>
      </c>
      <c r="F349" s="1152"/>
      <c r="G349" s="1152"/>
      <c r="H349" s="1152"/>
      <c r="I349" s="1152"/>
    </row>
    <row r="350" spans="1:9" ht="20">
      <c r="A350" s="1150" t="s">
        <v>283</v>
      </c>
      <c r="B350" s="1151" t="s">
        <v>241</v>
      </c>
      <c r="C350" s="1150" t="s">
        <v>261</v>
      </c>
      <c r="D350" s="1149" t="str">
        <f>'Critères '!D462</f>
        <v>Choix de Véracité</v>
      </c>
      <c r="E350" s="1147" t="str">
        <f>IFERROR(VLOOKUP(D350,'Page accueil'!$A$27:$C$33,2),"")</f>
        <v>Taux</v>
      </c>
      <c r="F350" s="1152"/>
      <c r="G350" s="1152"/>
      <c r="H350" s="1152"/>
      <c r="I350" s="1152"/>
    </row>
    <row r="351" spans="1:9" ht="20">
      <c r="A351" s="1150" t="s">
        <v>284</v>
      </c>
      <c r="B351" s="1151" t="s">
        <v>242</v>
      </c>
      <c r="C351" s="1150" t="s">
        <v>262</v>
      </c>
      <c r="D351" s="1149" t="str">
        <f>'Critères '!D463</f>
        <v>Choix de Véracité</v>
      </c>
      <c r="E351" s="1147" t="str">
        <f>IFERROR(VLOOKUP(D351,'Page accueil'!$A$27:$C$33,2),"")</f>
        <v>Taux</v>
      </c>
      <c r="F351" s="1152"/>
      <c r="G351" s="1152"/>
      <c r="H351" s="1152"/>
      <c r="I351" s="1152"/>
    </row>
    <row r="352" spans="1:9" ht="20">
      <c r="A352" s="1150" t="s">
        <v>285</v>
      </c>
      <c r="B352" s="1151" t="s">
        <v>243</v>
      </c>
      <c r="C352" s="1150" t="s">
        <v>263</v>
      </c>
      <c r="D352" s="1149" t="str">
        <f>'Critères '!D464</f>
        <v>Choix de Véracité</v>
      </c>
      <c r="E352" s="1147" t="str">
        <f>IFERROR(VLOOKUP(D352,'Page accueil'!$A$27:$C$33,2),"")</f>
        <v>Taux</v>
      </c>
      <c r="F352" s="1152"/>
      <c r="G352" s="1152"/>
      <c r="H352" s="1152"/>
      <c r="I352" s="1152"/>
    </row>
    <row r="353" spans="1:9">
      <c r="A353" s="1150" t="s">
        <v>286</v>
      </c>
      <c r="B353" s="1151" t="s">
        <v>244</v>
      </c>
      <c r="C353" s="1150" t="s">
        <v>265</v>
      </c>
      <c r="D353" s="1149" t="str">
        <f>'Critères '!D466</f>
        <v>Choix de Véracité</v>
      </c>
      <c r="E353" s="1147" t="str">
        <f>IFERROR(VLOOKUP(D353,'Page accueil'!$A$27:$C$33,2),"")</f>
        <v>Taux</v>
      </c>
      <c r="F353" s="1152"/>
      <c r="G353" s="1152"/>
      <c r="H353" s="1152"/>
      <c r="I353" s="1152"/>
    </row>
    <row r="354" spans="1:9">
      <c r="A354" s="1137" t="s">
        <v>205</v>
      </c>
      <c r="B354" s="1155" t="str">
        <f>'Estim. ISO 9001'!$B$151</f>
        <v>Audit interne</v>
      </c>
      <c r="C354" s="1139" t="s">
        <v>72</v>
      </c>
      <c r="D354" s="1141" t="str">
        <f>IFERROR(VLOOKUP(E354,'Page accueil'!$A$36:$E$40,3),"")</f>
        <v>Insuffisant</v>
      </c>
      <c r="E354" s="1140">
        <f>IFERROR(SUM(E355:E363)/COUNTA(E355:E363),"")</f>
        <v>0</v>
      </c>
      <c r="F354" s="1152"/>
      <c r="G354" s="1152"/>
      <c r="H354" s="1152"/>
      <c r="I354" s="1152"/>
    </row>
    <row r="355" spans="1:9" ht="20">
      <c r="A355" s="1150" t="s">
        <v>206</v>
      </c>
      <c r="B355" s="1151" t="s">
        <v>841</v>
      </c>
      <c r="C355" s="1150" t="s">
        <v>72</v>
      </c>
      <c r="D355" s="1149" t="str">
        <f>'Critères '!D404</f>
        <v>Choix de Véracité</v>
      </c>
      <c r="E355" s="1147" t="str">
        <f>IFERROR(VLOOKUP(D355,'Page accueil'!$A$27:$C$33,2),"")</f>
        <v>Taux</v>
      </c>
      <c r="F355" s="1152"/>
      <c r="G355" s="1152"/>
      <c r="H355" s="1152"/>
      <c r="I355" s="1152"/>
    </row>
    <row r="356" spans="1:9" ht="20">
      <c r="A356" s="1150" t="s">
        <v>206</v>
      </c>
      <c r="B356" s="1151" t="s">
        <v>150</v>
      </c>
      <c r="C356" s="1150" t="s">
        <v>72</v>
      </c>
      <c r="D356" s="1149" t="str">
        <f>'Critères '!D405</f>
        <v>Choix de Véracité</v>
      </c>
      <c r="E356" s="1147" t="str">
        <f>IFERROR(VLOOKUP(D356,'Page accueil'!$A$27:$C$33,2),"")</f>
        <v>Taux</v>
      </c>
      <c r="F356" s="1152"/>
      <c r="G356" s="1152"/>
      <c r="H356" s="1152"/>
      <c r="I356" s="1152"/>
    </row>
    <row r="357" spans="1:9">
      <c r="A357" s="1150" t="s">
        <v>207</v>
      </c>
      <c r="B357" s="1160" t="s">
        <v>704</v>
      </c>
      <c r="C357" s="1150" t="s">
        <v>72</v>
      </c>
      <c r="D357" s="1149" t="str">
        <f>'Critères '!D406</f>
        <v>Choix de Véracité</v>
      </c>
      <c r="E357" s="1147" t="str">
        <f>IFERROR(VLOOKUP(D357,'Page accueil'!$A$27:$C$33,2),"")</f>
        <v>Taux</v>
      </c>
      <c r="F357" s="1152"/>
      <c r="G357" s="1152"/>
      <c r="H357" s="1152"/>
      <c r="I357" s="1152"/>
    </row>
    <row r="358" spans="1:9" ht="30">
      <c r="A358" s="1150" t="s">
        <v>207</v>
      </c>
      <c r="B358" s="1151" t="s">
        <v>151</v>
      </c>
      <c r="C358" s="1150" t="s">
        <v>72</v>
      </c>
      <c r="D358" s="1149" t="str">
        <f>'Critères '!D407</f>
        <v>Choix de Véracité</v>
      </c>
      <c r="E358" s="1147" t="str">
        <f>IFERROR(VLOOKUP(D358,'Page accueil'!$A$27:$C$33,2),"")</f>
        <v>Taux</v>
      </c>
      <c r="F358" s="1152"/>
      <c r="G358" s="1152"/>
      <c r="H358" s="1152"/>
      <c r="I358" s="1152"/>
    </row>
    <row r="359" spans="1:9">
      <c r="A359" s="1150" t="s">
        <v>208</v>
      </c>
      <c r="B359" s="1160" t="s">
        <v>152</v>
      </c>
      <c r="C359" s="1150" t="s">
        <v>72</v>
      </c>
      <c r="D359" s="1149" t="str">
        <f>'Critères '!D408</f>
        <v>Choix de Véracité</v>
      </c>
      <c r="E359" s="1147" t="str">
        <f>IFERROR(VLOOKUP(D359,'Page accueil'!$A$27:$C$33,2),"")</f>
        <v>Taux</v>
      </c>
      <c r="F359" s="1152"/>
      <c r="G359" s="1152"/>
      <c r="H359" s="1152"/>
      <c r="I359" s="1152"/>
    </row>
    <row r="360" spans="1:9" ht="20">
      <c r="A360" s="1150" t="s">
        <v>209</v>
      </c>
      <c r="B360" s="1151" t="s">
        <v>153</v>
      </c>
      <c r="C360" s="1150" t="s">
        <v>72</v>
      </c>
      <c r="D360" s="1149" t="str">
        <f>'Critères '!D409</f>
        <v>Choix de Véracité</v>
      </c>
      <c r="E360" s="1147" t="str">
        <f>IFERROR(VLOOKUP(D360,'Page accueil'!$A$27:$C$33,2),"")</f>
        <v>Taux</v>
      </c>
      <c r="F360" s="1152"/>
      <c r="G360" s="1152"/>
      <c r="H360" s="1152"/>
      <c r="I360" s="1152"/>
    </row>
    <row r="361" spans="1:9">
      <c r="A361" s="1150" t="s">
        <v>210</v>
      </c>
      <c r="B361" s="1173" t="s">
        <v>154</v>
      </c>
      <c r="C361" s="1150" t="s">
        <v>72</v>
      </c>
      <c r="D361" s="1149" t="str">
        <f>'Critères '!D410</f>
        <v>Choix de Véracité</v>
      </c>
      <c r="E361" s="1147" t="str">
        <f>IFERROR(VLOOKUP(D361,'Page accueil'!$A$27:$C$33,2),"")</f>
        <v>Taux</v>
      </c>
      <c r="F361" s="1152"/>
      <c r="G361" s="1152"/>
      <c r="H361" s="1152"/>
      <c r="I361" s="1152"/>
    </row>
    <row r="362" spans="1:9" ht="20">
      <c r="A362" s="1150" t="s">
        <v>211</v>
      </c>
      <c r="B362" s="1151" t="s">
        <v>155</v>
      </c>
      <c r="C362" s="1150" t="s">
        <v>72</v>
      </c>
      <c r="D362" s="1149" t="str">
        <f>'Critères '!D411</f>
        <v>Choix de Véracité</v>
      </c>
      <c r="E362" s="1147" t="str">
        <f>IFERROR(VLOOKUP(D362,'Page accueil'!$A$27:$C$33,2),"")</f>
        <v>Taux</v>
      </c>
      <c r="F362" s="1152"/>
      <c r="G362" s="1152"/>
      <c r="H362" s="1152"/>
      <c r="I362" s="1152"/>
    </row>
    <row r="363" spans="1:9" ht="20">
      <c r="A363" s="1150" t="s">
        <v>212</v>
      </c>
      <c r="B363" s="1160" t="s">
        <v>156</v>
      </c>
      <c r="C363" s="1150" t="s">
        <v>72</v>
      </c>
      <c r="D363" s="1149" t="str">
        <f>'Critères '!D414</f>
        <v>Choix de Véracité</v>
      </c>
      <c r="E363" s="1147" t="str">
        <f>IFERROR(VLOOKUP(D363,'Page accueil'!$A$27:$C$33,2),"")</f>
        <v>Taux</v>
      </c>
      <c r="F363" s="1152"/>
      <c r="G363" s="1152"/>
      <c r="H363" s="1152"/>
      <c r="I363" s="1152"/>
    </row>
    <row r="364" spans="1:9">
      <c r="A364" s="1137" t="s">
        <v>174</v>
      </c>
      <c r="B364" s="1155" t="str">
        <f>'Estim. ISO 9001'!$B$152</f>
        <v>Revue de direction</v>
      </c>
      <c r="C364" s="1139" t="s">
        <v>14</v>
      </c>
      <c r="D364" s="1141" t="str">
        <f>IFERROR(VLOOKUP(E364,'Page accueil'!$A$36:$E$40,3),"")</f>
        <v>Insuffisant</v>
      </c>
      <c r="E364" s="1140">
        <f>IFERROR(SUM(E365,E367:E379,E381:E383)/COUNTA(E365,E367:E379,E381:E383),"")</f>
        <v>0</v>
      </c>
      <c r="F364" s="1152"/>
      <c r="G364" s="1152"/>
      <c r="H364" s="1152"/>
      <c r="I364" s="1152"/>
    </row>
    <row r="365" spans="1:9" ht="30">
      <c r="A365" s="1150" t="s">
        <v>175</v>
      </c>
      <c r="B365" s="1151" t="s">
        <v>571</v>
      </c>
      <c r="C365" s="1150" t="s">
        <v>15</v>
      </c>
      <c r="D365" s="1149" t="str">
        <f>'Critères '!D165</f>
        <v>Choix de Véracité</v>
      </c>
      <c r="E365" s="1147" t="str">
        <f>IFERROR(VLOOKUP(D365,'Page accueil'!$A$27:$C$33,2),"")</f>
        <v>Taux</v>
      </c>
      <c r="F365" s="1152"/>
      <c r="G365" s="1152"/>
      <c r="H365" s="1152"/>
      <c r="I365" s="1152"/>
    </row>
    <row r="366" spans="1:9">
      <c r="A366" s="1139" t="s">
        <v>176</v>
      </c>
      <c r="B366" s="1159" t="s">
        <v>572</v>
      </c>
      <c r="C366" s="1139" t="s">
        <v>16</v>
      </c>
      <c r="D366" s="1158"/>
      <c r="E366" s="1158"/>
      <c r="F366" s="1152"/>
      <c r="G366" s="1152"/>
      <c r="H366" s="1152"/>
      <c r="I366" s="1152"/>
    </row>
    <row r="367" spans="1:9" ht="20">
      <c r="A367" s="1150" t="s">
        <v>575</v>
      </c>
      <c r="B367" s="1151" t="s">
        <v>574</v>
      </c>
      <c r="C367" s="1150" t="s">
        <v>573</v>
      </c>
      <c r="D367" s="1149" t="str">
        <f>'Critères '!D168</f>
        <v>Choix de Véracité</v>
      </c>
      <c r="E367" s="1147" t="str">
        <f>IFERROR(VLOOKUP(D367,'Page accueil'!$A$27:$C$33,2),"")</f>
        <v>Taux</v>
      </c>
      <c r="F367" s="1152"/>
      <c r="G367" s="1152"/>
      <c r="H367" s="1152"/>
      <c r="I367" s="1152"/>
    </row>
    <row r="368" spans="1:9">
      <c r="A368" s="1150" t="s">
        <v>575</v>
      </c>
      <c r="B368" s="1151" t="s">
        <v>579</v>
      </c>
      <c r="C368" s="1150" t="s">
        <v>578</v>
      </c>
      <c r="D368" s="1149" t="str">
        <f>'Critères '!D171</f>
        <v>Choix de Véracité</v>
      </c>
      <c r="E368" s="1147" t="str">
        <f>IFERROR(VLOOKUP(D368,'Page accueil'!$A$27:$C$33,2),"")</f>
        <v>Taux</v>
      </c>
      <c r="F368" s="1152"/>
      <c r="G368" s="1152"/>
      <c r="H368" s="1152"/>
      <c r="I368" s="1152"/>
    </row>
    <row r="369" spans="1:9" ht="20">
      <c r="A369" s="1150" t="s">
        <v>575</v>
      </c>
      <c r="B369" s="1151" t="s">
        <v>581</v>
      </c>
      <c r="C369" s="1150" t="s">
        <v>580</v>
      </c>
      <c r="D369" s="1149" t="str">
        <f>'Critères '!D172</f>
        <v>Choix de Véracité</v>
      </c>
      <c r="E369" s="1147" t="str">
        <f>IFERROR(VLOOKUP(D369,'Page accueil'!$A$27:$C$33,2),"")</f>
        <v>Taux</v>
      </c>
      <c r="F369" s="1152"/>
      <c r="G369" s="1152"/>
      <c r="H369" s="1152"/>
      <c r="I369" s="1152"/>
    </row>
    <row r="370" spans="1:9" ht="20">
      <c r="A370" s="1150" t="s">
        <v>575</v>
      </c>
      <c r="B370" s="1151" t="s">
        <v>583</v>
      </c>
      <c r="C370" s="1150" t="s">
        <v>582</v>
      </c>
      <c r="D370" s="1149" t="str">
        <f>'Critères '!D173</f>
        <v>Choix de Véracité</v>
      </c>
      <c r="E370" s="1147" t="str">
        <f>IFERROR(VLOOKUP(D370,'Page accueil'!$A$27:$C$33,2),"")</f>
        <v>Taux</v>
      </c>
      <c r="F370" s="1152"/>
      <c r="G370" s="1152"/>
      <c r="H370" s="1152"/>
      <c r="I370" s="1152"/>
    </row>
    <row r="371" spans="1:9">
      <c r="A371" s="1150" t="s">
        <v>575</v>
      </c>
      <c r="B371" s="1151" t="s">
        <v>585</v>
      </c>
      <c r="C371" s="1150" t="s">
        <v>584</v>
      </c>
      <c r="D371" s="1149" t="str">
        <f>'Critères '!D174</f>
        <v>Choix de Véracité</v>
      </c>
      <c r="E371" s="1147" t="str">
        <f>IFERROR(VLOOKUP(D371,'Page accueil'!$A$27:$C$33,2),"")</f>
        <v>Taux</v>
      </c>
      <c r="F371" s="1152"/>
      <c r="G371" s="1152"/>
      <c r="H371" s="1152"/>
      <c r="I371" s="1152"/>
    </row>
    <row r="372" spans="1:9">
      <c r="A372" s="1150" t="s">
        <v>575</v>
      </c>
      <c r="B372" s="1151" t="s">
        <v>587</v>
      </c>
      <c r="C372" s="1150" t="s">
        <v>586</v>
      </c>
      <c r="D372" s="1149" t="str">
        <f>'Critères '!D175</f>
        <v>Choix de Véracité</v>
      </c>
      <c r="E372" s="1147" t="str">
        <f>IFERROR(VLOOKUP(D372,'Page accueil'!$A$27:$C$33,2),"")</f>
        <v>Taux</v>
      </c>
      <c r="F372" s="1152"/>
      <c r="G372" s="1152"/>
      <c r="H372" s="1152"/>
      <c r="I372" s="1152"/>
    </row>
    <row r="373" spans="1:9" ht="20">
      <c r="A373" s="1150" t="s">
        <v>589</v>
      </c>
      <c r="B373" s="1151" t="s">
        <v>788</v>
      </c>
      <c r="C373" s="1150" t="s">
        <v>588</v>
      </c>
      <c r="D373" s="1149" t="str">
        <f>'Critères '!D176</f>
        <v>Choix de Véracité</v>
      </c>
      <c r="E373" s="1147" t="str">
        <f>IFERROR(VLOOKUP(D373,'Page accueil'!$A$27:$C$33,2),"")</f>
        <v>Taux</v>
      </c>
      <c r="F373" s="1152"/>
      <c r="G373" s="1152"/>
      <c r="H373" s="1152"/>
      <c r="I373" s="1152"/>
    </row>
    <row r="374" spans="1:9" ht="20">
      <c r="A374" s="1150" t="s">
        <v>593</v>
      </c>
      <c r="B374" s="1151" t="s">
        <v>592</v>
      </c>
      <c r="C374" s="1150" t="s">
        <v>591</v>
      </c>
      <c r="D374" s="1149" t="str">
        <f>'Critères '!D178</f>
        <v>Choix de Véracité</v>
      </c>
      <c r="E374" s="1147" t="str">
        <f>IFERROR(VLOOKUP(D374,'Page accueil'!$A$27:$C$33,2),"")</f>
        <v>Taux</v>
      </c>
      <c r="F374" s="1152"/>
      <c r="G374" s="1152"/>
      <c r="H374" s="1152"/>
      <c r="I374" s="1152"/>
    </row>
    <row r="375" spans="1:9" ht="20">
      <c r="A375" s="1136" t="s">
        <v>595</v>
      </c>
      <c r="B375" s="1153" t="s">
        <v>789</v>
      </c>
      <c r="C375" s="1136" t="s">
        <v>702</v>
      </c>
      <c r="D375" s="1149" t="str">
        <f>'Critères '!D180</f>
        <v>Choix de Véracité</v>
      </c>
      <c r="E375" s="1147" t="str">
        <f>IFERROR(VLOOKUP(D375,'Page accueil'!$A$27:$C$33,2),"")</f>
        <v>Taux</v>
      </c>
      <c r="F375" s="1152"/>
      <c r="G375" s="1152"/>
      <c r="H375" s="1152"/>
      <c r="I375" s="1152"/>
    </row>
    <row r="376" spans="1:9" ht="30">
      <c r="A376" s="1136" t="s">
        <v>575</v>
      </c>
      <c r="B376" s="1153" t="s">
        <v>596</v>
      </c>
      <c r="C376" s="1136" t="s">
        <v>702</v>
      </c>
      <c r="D376" s="1149" t="str">
        <f>'Critères '!D181</f>
        <v>Choix de Véracité</v>
      </c>
      <c r="E376" s="1147" t="str">
        <f>IFERROR(VLOOKUP(D376,'Page accueil'!$A$27:$C$33,2),"")</f>
        <v>Taux</v>
      </c>
      <c r="F376" s="1152"/>
      <c r="G376" s="1152"/>
      <c r="H376" s="1152"/>
      <c r="I376" s="1152"/>
    </row>
    <row r="377" spans="1:9">
      <c r="A377" s="1136" t="s">
        <v>598</v>
      </c>
      <c r="B377" s="1153" t="s">
        <v>597</v>
      </c>
      <c r="C377" s="1136" t="s">
        <v>702</v>
      </c>
      <c r="D377" s="1149" t="str">
        <f>'Critères '!D182</f>
        <v>Choix de Véracité</v>
      </c>
      <c r="E377" s="1147" t="str">
        <f>IFERROR(VLOOKUP(D377,'Page accueil'!$A$27:$C$33,2),"")</f>
        <v>Taux</v>
      </c>
      <c r="F377" s="1152"/>
      <c r="G377" s="1152"/>
      <c r="H377" s="1152"/>
      <c r="I377" s="1152"/>
    </row>
    <row r="378" spans="1:9" ht="20">
      <c r="A378" s="1136" t="s">
        <v>600</v>
      </c>
      <c r="B378" s="1153" t="s">
        <v>599</v>
      </c>
      <c r="C378" s="1136" t="s">
        <v>702</v>
      </c>
      <c r="D378" s="1149" t="str">
        <f>'Critères '!D183</f>
        <v>Choix de Véracité</v>
      </c>
      <c r="E378" s="1147" t="str">
        <f>IFERROR(VLOOKUP(D378,'Page accueil'!$A$27:$C$33,2),"")</f>
        <v>Taux</v>
      </c>
      <c r="F378" s="1152"/>
      <c r="G378" s="1152"/>
      <c r="H378" s="1152"/>
      <c r="I378" s="1152"/>
    </row>
    <row r="379" spans="1:9" ht="20">
      <c r="A379" s="1136" t="s">
        <v>593</v>
      </c>
      <c r="B379" s="1153" t="s">
        <v>601</v>
      </c>
      <c r="C379" s="1136" t="s">
        <v>702</v>
      </c>
      <c r="D379" s="1149" t="str">
        <f>'Critères '!D184</f>
        <v>Choix de Véracité</v>
      </c>
      <c r="E379" s="1147" t="str">
        <f>IFERROR(VLOOKUP(D379,'Page accueil'!$A$27:$C$33,2),"")</f>
        <v>Taux</v>
      </c>
      <c r="F379" s="1152"/>
      <c r="G379" s="1152"/>
      <c r="H379" s="1152"/>
      <c r="I379" s="1152"/>
    </row>
    <row r="380" spans="1:9">
      <c r="A380" s="1139" t="s">
        <v>177</v>
      </c>
      <c r="B380" s="1159" t="s">
        <v>602</v>
      </c>
      <c r="C380" s="1139" t="s">
        <v>17</v>
      </c>
      <c r="D380" s="1166"/>
      <c r="E380" s="1166"/>
      <c r="F380" s="1152"/>
      <c r="G380" s="1152"/>
      <c r="H380" s="1152"/>
      <c r="I380" s="1152"/>
    </row>
    <row r="381" spans="1:9" ht="30">
      <c r="A381" s="1150" t="s">
        <v>605</v>
      </c>
      <c r="B381" s="1151" t="s">
        <v>604</v>
      </c>
      <c r="C381" s="1150" t="s">
        <v>603</v>
      </c>
      <c r="D381" s="1149" t="str">
        <f>'Critères '!D186</f>
        <v>Choix de Véracité</v>
      </c>
      <c r="E381" s="1147" t="str">
        <f>IFERROR(VLOOKUP(D381,'Page accueil'!$A$27:$C$33,2),"")</f>
        <v>Taux</v>
      </c>
      <c r="F381" s="1152"/>
      <c r="G381" s="1152"/>
      <c r="H381" s="1152"/>
      <c r="I381" s="1152"/>
    </row>
    <row r="382" spans="1:9" ht="30">
      <c r="A382" s="1150" t="s">
        <v>610</v>
      </c>
      <c r="B382" s="1151" t="s">
        <v>609</v>
      </c>
      <c r="C382" s="1150" t="s">
        <v>608</v>
      </c>
      <c r="D382" s="1149" t="str">
        <f>'Critères '!D189</f>
        <v>Choix de Véracité</v>
      </c>
      <c r="E382" s="1147" t="str">
        <f>IFERROR(VLOOKUP(D382,'Page accueil'!$A$27:$C$33,2),"")</f>
        <v>Taux</v>
      </c>
      <c r="F382" s="1152"/>
      <c r="G382" s="1152"/>
      <c r="H382" s="1152"/>
      <c r="I382" s="1152"/>
    </row>
    <row r="383" spans="1:9" ht="20">
      <c r="A383" s="1136" t="s">
        <v>612</v>
      </c>
      <c r="B383" s="1153" t="s">
        <v>611</v>
      </c>
      <c r="C383" s="1136" t="s">
        <v>702</v>
      </c>
      <c r="D383" s="1149" t="str">
        <f>'Critères '!D190</f>
        <v>Choix de Véracité</v>
      </c>
      <c r="E383" s="1147" t="str">
        <f>IFERROR(VLOOKUP(D383,'Page accueil'!$A$27:$C$33,2),"")</f>
        <v>Taux</v>
      </c>
      <c r="F383" s="1152"/>
      <c r="G383" s="1152"/>
      <c r="H383" s="1152"/>
      <c r="I383" s="1152"/>
    </row>
    <row r="384" spans="1:9">
      <c r="A384" s="1137">
        <v>10</v>
      </c>
      <c r="B384" s="1137" t="str">
        <f>'Estim. ISO 9001'!$A$153</f>
        <v>Art 10 : Amélioration</v>
      </c>
      <c r="C384" s="1139" t="s">
        <v>81</v>
      </c>
      <c r="D384" s="1141" t="str">
        <f>IFERROR(VLOOKUP(E384,'Page accueil'!$A$36:$E$40,3),"")</f>
        <v>Insuffisant</v>
      </c>
      <c r="E384" s="1140">
        <f>IFERROR(SUM(E385+E389+E396)/3,"")</f>
        <v>0</v>
      </c>
      <c r="F384" s="1152"/>
      <c r="G384" s="1152"/>
      <c r="H384" s="1152"/>
      <c r="I384" s="1152"/>
    </row>
    <row r="385" spans="1:9">
      <c r="A385" s="1137" t="s">
        <v>219</v>
      </c>
      <c r="B385" s="1154" t="str">
        <f>'Estim. ISO 9001'!$B$154</f>
        <v>Généralités</v>
      </c>
      <c r="C385" s="1139" t="s">
        <v>82</v>
      </c>
      <c r="D385" s="1141" t="str">
        <f>IFERROR(VLOOKUP(E385,'Page accueil'!$A$36:$E$40,3),"")</f>
        <v>Insuffisant</v>
      </c>
      <c r="E385" s="1140">
        <f>IFERROR(SUM(E386:E388)/COUNTA(E386:E388),"")</f>
        <v>0</v>
      </c>
      <c r="F385" s="1152"/>
      <c r="G385" s="1152"/>
      <c r="H385" s="1152"/>
      <c r="I385" s="1152"/>
    </row>
    <row r="386" spans="1:9" ht="20">
      <c r="A386" s="1136" t="s">
        <v>219</v>
      </c>
      <c r="B386" s="1153" t="s">
        <v>247</v>
      </c>
      <c r="C386" s="1136" t="s">
        <v>702</v>
      </c>
      <c r="D386" s="1149" t="str">
        <f>'Critères '!D472</f>
        <v>Choix de Véracité</v>
      </c>
      <c r="E386" s="1147" t="str">
        <f>IFERROR(VLOOKUP(D386,'Page accueil'!$A$27:$C$33,2),"")</f>
        <v>Taux</v>
      </c>
      <c r="F386" s="1152"/>
      <c r="G386" s="1152"/>
      <c r="H386" s="1152"/>
      <c r="I386" s="1152"/>
    </row>
    <row r="387" spans="1:9" ht="20">
      <c r="A387" s="1136" t="s">
        <v>287</v>
      </c>
      <c r="B387" s="1153" t="s">
        <v>248</v>
      </c>
      <c r="C387" s="1136" t="s">
        <v>702</v>
      </c>
      <c r="D387" s="1149" t="str">
        <f>'Critères '!D473</f>
        <v>Choix de Véracité</v>
      </c>
      <c r="E387" s="1147" t="str">
        <f>IFERROR(VLOOKUP(D387,'Page accueil'!$A$27:$C$33,2),"")</f>
        <v>Taux</v>
      </c>
      <c r="F387" s="1152"/>
      <c r="G387" s="1152"/>
      <c r="H387" s="1152"/>
      <c r="I387" s="1152"/>
    </row>
    <row r="388" spans="1:9" ht="20">
      <c r="A388" s="1150" t="s">
        <v>288</v>
      </c>
      <c r="B388" s="1151" t="s">
        <v>703</v>
      </c>
      <c r="C388" s="1150" t="s">
        <v>81</v>
      </c>
      <c r="D388" s="1149" t="str">
        <f>'Critères '!D474</f>
        <v>Choix de Véracité</v>
      </c>
      <c r="E388" s="1147" t="str">
        <f>IFERROR(VLOOKUP(D388,'Page accueil'!$A$27:$C$33,2),"")</f>
        <v>Taux</v>
      </c>
      <c r="F388" s="1152"/>
      <c r="G388" s="1152"/>
      <c r="H388" s="1152"/>
      <c r="I388" s="1152"/>
    </row>
    <row r="389" spans="1:9">
      <c r="A389" s="1137" t="s">
        <v>214</v>
      </c>
      <c r="B389" s="1154" t="str">
        <f>'Estim. ISO 9001'!$B$155</f>
        <v>Non-conformité et action corrective</v>
      </c>
      <c r="C389" s="1139" t="s">
        <v>83</v>
      </c>
      <c r="D389" s="1141" t="str">
        <f>IFERROR(VLOOKUP(E389,'Page accueil'!$A$36:$E$40,3),"")</f>
        <v>Insuffisant</v>
      </c>
      <c r="E389" s="1140">
        <f>IFERROR(SUM(E390:E395)/COUNTA(E390:E395),"")</f>
        <v>0</v>
      </c>
      <c r="F389" s="1152"/>
      <c r="G389" s="1152"/>
      <c r="H389" s="1152"/>
      <c r="I389" s="1152"/>
    </row>
    <row r="390" spans="1:9" ht="20">
      <c r="A390" s="1150" t="s">
        <v>290</v>
      </c>
      <c r="B390" s="1151" t="s">
        <v>252</v>
      </c>
      <c r="C390" s="1150" t="s">
        <v>267</v>
      </c>
      <c r="D390" s="1149" t="str">
        <f>'Critères '!D478</f>
        <v>Choix de Véracité</v>
      </c>
      <c r="E390" s="1147" t="str">
        <f>IFERROR(VLOOKUP(D390,'Page accueil'!$A$27:$C$33,2),"")</f>
        <v>Taux</v>
      </c>
      <c r="F390" s="1152"/>
      <c r="G390" s="1152"/>
      <c r="H390" s="1152"/>
      <c r="I390" s="1152"/>
    </row>
    <row r="391" spans="1:9" ht="20">
      <c r="A391" s="1150" t="s">
        <v>291</v>
      </c>
      <c r="B391" s="1151" t="s">
        <v>253</v>
      </c>
      <c r="C391" s="1150" t="s">
        <v>83</v>
      </c>
      <c r="D391" s="1149" t="str">
        <f>'Critères '!D479</f>
        <v>Choix de Véracité</v>
      </c>
      <c r="E391" s="1147" t="str">
        <f>IFERROR(VLOOKUP(D391,'Page accueil'!$A$27:$C$33,2),"")</f>
        <v>Taux</v>
      </c>
      <c r="F391" s="1152"/>
      <c r="G391" s="1152"/>
      <c r="H391" s="1152"/>
      <c r="I391" s="1152"/>
    </row>
    <row r="392" spans="1:9" ht="30">
      <c r="A392" s="1150" t="s">
        <v>292</v>
      </c>
      <c r="B392" s="1151" t="s">
        <v>254</v>
      </c>
      <c r="C392" s="1150" t="s">
        <v>268</v>
      </c>
      <c r="D392" s="1149" t="str">
        <f>'Critères '!D480</f>
        <v>Choix de Véracité</v>
      </c>
      <c r="E392" s="1147" t="str">
        <f>IFERROR(VLOOKUP(D392,'Page accueil'!$A$27:$C$33,2),"")</f>
        <v>Taux</v>
      </c>
      <c r="F392" s="1152"/>
      <c r="G392" s="1152"/>
      <c r="H392" s="1152"/>
      <c r="I392" s="1152"/>
    </row>
    <row r="393" spans="1:9">
      <c r="A393" s="1150" t="s">
        <v>215</v>
      </c>
      <c r="B393" s="1151" t="s">
        <v>255</v>
      </c>
      <c r="C393" s="1150" t="s">
        <v>83</v>
      </c>
      <c r="D393" s="1149" t="str">
        <f>'Critères '!D481</f>
        <v>Choix de Véracité</v>
      </c>
      <c r="E393" s="1147" t="str">
        <f>IFERROR(VLOOKUP(D393,'Page accueil'!$A$27:$C$33,2),"")</f>
        <v>Taux</v>
      </c>
      <c r="F393" s="1152"/>
      <c r="G393" s="1152"/>
      <c r="H393" s="1152"/>
      <c r="I393" s="1152"/>
    </row>
    <row r="394" spans="1:9" ht="20">
      <c r="A394" s="1150" t="s">
        <v>293</v>
      </c>
      <c r="B394" s="1151" t="s">
        <v>256</v>
      </c>
      <c r="C394" s="1150" t="s">
        <v>272</v>
      </c>
      <c r="D394" s="1149" t="str">
        <f>'Critères '!D485</f>
        <v>Choix de Véracité</v>
      </c>
      <c r="E394" s="1147" t="str">
        <f>IFERROR(VLOOKUP(D394,'Page accueil'!$A$27:$C$33,2),"")</f>
        <v>Taux</v>
      </c>
      <c r="F394" s="1152"/>
      <c r="G394" s="1152"/>
      <c r="H394" s="1152"/>
      <c r="I394" s="1152"/>
    </row>
    <row r="395" spans="1:9" ht="20">
      <c r="A395" s="1150" t="s">
        <v>294</v>
      </c>
      <c r="B395" s="1160" t="s">
        <v>257</v>
      </c>
      <c r="C395" s="1150" t="s">
        <v>83</v>
      </c>
      <c r="D395" s="1149" t="str">
        <f>'Critères '!D486</f>
        <v>Choix de Véracité</v>
      </c>
      <c r="E395" s="1147" t="str">
        <f>IFERROR(VLOOKUP(D395,'Page accueil'!$A$27:$C$33,2),"")</f>
        <v>Taux</v>
      </c>
      <c r="F395" s="1152"/>
      <c r="G395" s="1152"/>
      <c r="H395" s="1152"/>
      <c r="I395" s="1152"/>
    </row>
    <row r="396" spans="1:9">
      <c r="A396" s="1137" t="s">
        <v>220</v>
      </c>
      <c r="B396" s="1154" t="str">
        <f>'Estim. ISO 9001'!$B$156</f>
        <v>Amélioration continue</v>
      </c>
      <c r="C396" s="1139"/>
      <c r="D396" s="1141" t="str">
        <f>IFERROR(VLOOKUP(E396,'Page accueil'!$A$36:$E$40,3),"")</f>
        <v>Insuffisant</v>
      </c>
      <c r="E396" s="1140">
        <f>IFERROR(SUM(E397:E398)/COUNTA(E397:E398),"")</f>
        <v>0</v>
      </c>
      <c r="F396" s="1152"/>
      <c r="G396" s="1152"/>
      <c r="H396" s="1152"/>
      <c r="I396" s="1152"/>
    </row>
    <row r="397" spans="1:9" ht="20">
      <c r="A397" s="1150" t="s">
        <v>289</v>
      </c>
      <c r="B397" s="1151" t="s">
        <v>249</v>
      </c>
      <c r="C397" s="1150" t="s">
        <v>81</v>
      </c>
      <c r="D397" s="1149" t="str">
        <f>'Critères '!D475</f>
        <v>Choix de Véracité</v>
      </c>
      <c r="E397" s="1147" t="str">
        <f>IFERROR(VLOOKUP(D397,'Page accueil'!$A$27:$C$33,2),"")</f>
        <v>Taux</v>
      </c>
      <c r="F397" s="1152"/>
      <c r="G397" s="1152"/>
      <c r="H397" s="1152"/>
      <c r="I397" s="1152"/>
    </row>
    <row r="398" spans="1:9" ht="30">
      <c r="A398" s="1150" t="s">
        <v>220</v>
      </c>
      <c r="B398" s="1151" t="s">
        <v>250</v>
      </c>
      <c r="C398" s="1150" t="s">
        <v>81</v>
      </c>
      <c r="D398" s="1149" t="str">
        <f>'Critères '!D476</f>
        <v>Choix de Véracité</v>
      </c>
      <c r="E398" s="1147" t="str">
        <f>IFERROR(VLOOKUP(D398,'Page accueil'!$A$27:$C$33,2),"")</f>
        <v>Taux</v>
      </c>
      <c r="F398" s="1152"/>
      <c r="G398" s="1152"/>
      <c r="H398" s="1152"/>
      <c r="I398" s="1152"/>
    </row>
  </sheetData>
  <sheetProtection sheet="1" objects="1" scenarios="1" formatCells="0" formatColumns="0" formatRows="0"/>
  <mergeCells count="22">
    <mergeCell ref="D248:E248"/>
    <mergeCell ref="D380:E380"/>
    <mergeCell ref="D366:E366"/>
    <mergeCell ref="D328:E328"/>
    <mergeCell ref="D322:E322"/>
    <mergeCell ref="D311:E311"/>
    <mergeCell ref="D47:E47"/>
    <mergeCell ref="D101:E101"/>
    <mergeCell ref="A159:A160"/>
    <mergeCell ref="A161:A163"/>
    <mergeCell ref="D325:E325"/>
    <mergeCell ref="C103:C107"/>
    <mergeCell ref="D138:E138"/>
    <mergeCell ref="D153:E153"/>
    <mergeCell ref="C275:C276"/>
    <mergeCell ref="C286:C287"/>
    <mergeCell ref="D308:E308"/>
    <mergeCell ref="A186:A187"/>
    <mergeCell ref="C224:C225"/>
    <mergeCell ref="A224:A225"/>
    <mergeCell ref="D237:E237"/>
    <mergeCell ref="D241:E241"/>
  </mergeCells>
  <phoneticPr fontId="22" type="noConversion"/>
  <dataValidations count="1">
    <dataValidation type="list" allowBlank="1" showInputMessage="1" showErrorMessage="1" sqref="D36:D46 D390:D395 D102:D115 D122:D124 D97:D100 D91:D94 D72:D77 D326:D327 D323:D324 D367:D379 D139:D152 D52:D57 D386:D388 D397:D398 D317:D321 D117:D120 D329:D353 D302:D307 D312:D314 D381:D383 D355:D363 D365 D309:D310 D296:D300 D262:D294 D249:D260 D242:D247 D196:D235 D238:D240 D166:D174 D176:D194 D154:D163 D79:D89 D132:D137 D126:D130 D13:D20 D59:D69 D22:D33 D48:D50">
      <formula1>#REF!</formula1>
    </dataValidation>
  </dataValidations>
  <pageMargins left="0.13125000000000001" right="0.17812500000000001" top="0.75" bottom="0.75" header="0.3" footer="0.3"/>
  <pageSetup paperSize="9" scale="90" orientation="portrait"/>
  <headerFooter>
    <oddHeader>&amp;L&amp;"Arial Narrow,Normal"&amp;6 UTC  - Master Qualité -  www.utc.fr/master-qualite -  réf n° 339&amp;C&amp;"Arial Narrow,Normal"&amp;6Onglet : &amp;A&amp;R&amp;"Arial Narrow,Normal"&amp;6Fichier : &amp;F</oddHeader>
    <oddFooter>&amp;L&amp;"Arial Narrow,Normal"&amp;6Version du 15 février 2016&amp;C&amp;"Arial Narrow,Normal"&amp;6©2016 : BEN CHARRADA Hamdi, HARKANI Amine, KOUITEN Alyssa, KAMBOU Sansan, NOULAQUAPE TCHOUGANG Gustave, TCHINDE FOTSIN Ted Julien&amp;R&amp;"Arial Narrow,Normal"&amp;6&amp;P/&amp;N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'Page accueil'!#REF!</xm:f>
          </x14:formula1>
          <xm:sqref>D10:D11</xm:sqref>
        </x14:dataValidation>
      </x14:dataValidations>
    </ex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8</vt:i4>
      </vt:variant>
    </vt:vector>
  </HeadingPairs>
  <TitlesOfParts>
    <vt:vector size="8" baseType="lpstr">
      <vt:lpstr>Page accueil</vt:lpstr>
      <vt:lpstr>Critères </vt:lpstr>
      <vt:lpstr>Résultats Mutualisés</vt:lpstr>
      <vt:lpstr>Résultats ISO FDIS 13485</vt:lpstr>
      <vt:lpstr>Déclaration ISO FDIS 13485</vt:lpstr>
      <vt:lpstr>Estim. ISO 9001</vt:lpstr>
      <vt:lpstr>Déclaration ISO 9001</vt:lpstr>
      <vt:lpstr>Utilitaire ISO 9001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tedi</dc:creator>
  <cp:lastModifiedBy>FARGES Gilbert</cp:lastModifiedBy>
  <cp:lastPrinted>2016-02-17T15:17:42Z</cp:lastPrinted>
  <dcterms:created xsi:type="dcterms:W3CDTF">2015-11-27T05:52:42Z</dcterms:created>
  <dcterms:modified xsi:type="dcterms:W3CDTF">2016-02-17T16:18:28Z</dcterms:modified>
</cp:coreProperties>
</file>